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https://mag1-my.sharepoint.com/personal/mumanzor_mag_go_cr/Documents/MAG1/AREA DE PLANIFICACIÓN/INFORMES/INTA/"/>
    </mc:Choice>
  </mc:AlternateContent>
  <xr:revisionPtr revIDLastSave="0" documentId="8_{CF41FA7F-2C53-4E5D-97BB-DDFD59B033F6}" xr6:coauthVersionLast="47" xr6:coauthVersionMax="47" xr10:uidLastSave="{00000000-0000-0000-0000-000000000000}"/>
  <bookViews>
    <workbookView xWindow="-108" yWindow="-108" windowWidth="23256" windowHeight="12456" tabRatio="588" firstSheet="3" activeTab="3" xr2:uid="{00000000-000D-0000-FFFF-FFFF00000000}"/>
  </bookViews>
  <sheets>
    <sheet name="Niveles de Vinculación" sheetId="21" state="hidden" r:id="rId1"/>
    <sheet name="Desglose de niveles de vincul." sheetId="23" state="hidden" r:id="rId2"/>
    <sheet name="MAPP 2024" sheetId="24" state="hidden" r:id="rId3"/>
    <sheet name="Informe consolidado" sheetId="54" r:id="rId4"/>
    <sheet name="DE" sheetId="25" r:id="rId5"/>
    <sheet name="DAF" sheetId="26" state="hidden" r:id="rId6"/>
    <sheet name="PROVEEDURIA" sheetId="28" state="hidden" r:id="rId7"/>
    <sheet name="Auditoria Interna" sheetId="52" r:id="rId8"/>
    <sheet name="ADM RECURSOS" sheetId="29" r:id="rId9"/>
    <sheet name="SERV. GENERALES" sheetId="30" r:id="rId10"/>
    <sheet name="DIDT" sheetId="49" r:id="rId11"/>
    <sheet name="GEST. CONOCIMIENTO" sheetId="31" r:id="rId12"/>
    <sheet name="CIA CENTRAL" sheetId="32" r:id="rId13"/>
    <sheet name="CIA-Central Unidad Pecuaria" sheetId="34" r:id="rId14"/>
    <sheet name="CIA-Central Unidad Agrícola" sheetId="33" r:id="rId15"/>
    <sheet name="CIA-Central Carlos Durán" sheetId="35" r:id="rId16"/>
    <sheet name="CIA-Enrique Jiménez Núñez (EJN)" sheetId="36" r:id="rId17"/>
    <sheet name="CIA-EJN Unidad Agrícola" sheetId="37" r:id="rId18"/>
    <sheet name="CIA-EJN La Managua" sheetId="39" state="hidden" r:id="rId19"/>
    <sheet name="CIA-EJN Unidad Pecuaria" sheetId="38" r:id="rId20"/>
    <sheet name="CIA- DIAMANTES (LD)" sheetId="50" r:id="rId21"/>
    <sheet name="CIA-LD Unidad Pecuaria" sheetId="42" r:id="rId22"/>
    <sheet name="CIA-LD Unidad Agrícola" sheetId="41" r:id="rId23"/>
    <sheet name="Laboratorios" sheetId="44" r:id="rId24"/>
    <sheet name="E.B,TIERRAS" sheetId="43" r:id="rId25"/>
  </sheets>
  <externalReferences>
    <externalReference r:id="rId26"/>
    <externalReference r:id="rId27"/>
    <externalReference r:id="rId28"/>
    <externalReference r:id="rId29"/>
  </externalReferences>
  <definedNames>
    <definedName name="_xlnm._FilterDatabase" localSheetId="8" hidden="1">'ADM RECURSOS'!$AI$13:$AL$28</definedName>
    <definedName name="_xlnm._FilterDatabase" localSheetId="7" hidden="1">'Auditoria Interna'!$A$14:$AL$68</definedName>
    <definedName name="_xlnm._FilterDatabase" localSheetId="12" hidden="1">'CIA CENTRAL'!$A$14:$AM$26</definedName>
    <definedName name="_xlnm._FilterDatabase" localSheetId="20" hidden="1">'CIA- DIAMANTES (LD)'!$A$12:$AL$45</definedName>
    <definedName name="_xlnm._FilterDatabase" localSheetId="15" hidden="1">'CIA-Central Carlos Durán'!$A$12:$AN$43</definedName>
    <definedName name="_xlnm._FilterDatabase" localSheetId="14" hidden="1">'CIA-Central Unidad Agrícola'!$A$12:$AM$81</definedName>
    <definedName name="_xlnm._FilterDatabase" localSheetId="13" hidden="1">'CIA-Central Unidad Pecuaria'!$A$11:$BA$60</definedName>
    <definedName name="_xlnm._FilterDatabase" localSheetId="18" hidden="1">'CIA-EJN La Managua'!$A$13:$AM$35</definedName>
    <definedName name="_xlnm._FilterDatabase" localSheetId="17" hidden="1">'CIA-EJN Unidad Agrícola'!$A$12:$AM$84</definedName>
    <definedName name="_xlnm._FilterDatabase" localSheetId="19" hidden="1">'CIA-EJN Unidad Pecuaria'!$A$14:$AQ$31</definedName>
    <definedName name="_xlnm._FilterDatabase" localSheetId="16" hidden="1">'CIA-Enrique Jiménez Núñez (EJN)'!$A$11:$AN$44</definedName>
    <definedName name="_xlnm._FilterDatabase" localSheetId="22" hidden="1">'CIA-LD Unidad Agrícola'!$A$11:$AL$87</definedName>
    <definedName name="_xlnm._FilterDatabase" localSheetId="21" hidden="1">'CIA-LD Unidad Pecuaria'!$A$14:$AN$50</definedName>
    <definedName name="_xlnm._FilterDatabase" localSheetId="4" hidden="1">DE!$A$14:$AN$46</definedName>
    <definedName name="_xlnm._FilterDatabase" localSheetId="10" hidden="1">DIDT!$A$11:$AL$35</definedName>
    <definedName name="_xlnm._FilterDatabase" localSheetId="24" hidden="1">'E.B,TIERRAS'!$AI$13:$AL$29</definedName>
    <definedName name="_xlnm._FilterDatabase" localSheetId="11" hidden="1">'GEST. CONOCIMIENTO'!$A$14:$XER$46</definedName>
    <definedName name="_xlnm._FilterDatabase" localSheetId="23" hidden="1">Laboratorios!$A$12:$AN$76</definedName>
    <definedName name="_xlnm._FilterDatabase" localSheetId="6" hidden="1">PROVEEDURIA!$A$12:$AN$28</definedName>
    <definedName name="_xlnm._FilterDatabase" localSheetId="9" hidden="1">'SERV. GENERALES'!$A$12:$AV$44</definedName>
    <definedName name="_Hlk83320244" localSheetId="1">'Desglose de niveles de vincul.'!$A$81</definedName>
    <definedName name="_Hlk85549430" localSheetId="1">'Desglose de niveles de vincul.'!$C$80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2" i="54" l="1"/>
  <c r="F27" i="49"/>
  <c r="I27" i="49"/>
  <c r="L27" i="49"/>
  <c r="R27" i="49"/>
  <c r="T27" i="49"/>
  <c r="U27" i="49" s="1"/>
  <c r="AB27" i="49"/>
  <c r="AC27" i="49" s="1"/>
  <c r="AF27" i="49"/>
  <c r="AG27" i="49"/>
  <c r="AI27" i="49"/>
  <c r="F24" i="49"/>
  <c r="I24" i="49"/>
  <c r="K24" i="49" s="1"/>
  <c r="J24" i="49"/>
  <c r="L24" i="49"/>
  <c r="X24" i="49"/>
  <c r="Y24" i="49" s="1"/>
  <c r="AB24" i="49"/>
  <c r="AC24" i="49" s="1"/>
  <c r="AF24" i="49"/>
  <c r="AG24" i="49" s="1"/>
  <c r="AI24" i="49"/>
  <c r="L28" i="54"/>
  <c r="L6" i="54" s="1"/>
  <c r="K28" i="54"/>
  <c r="D28" i="54"/>
  <c r="D6" i="54" s="1"/>
  <c r="C28" i="54"/>
  <c r="C6" i="54" s="1"/>
  <c r="B28" i="54"/>
  <c r="M27" i="54"/>
  <c r="N27" i="54" s="1"/>
  <c r="O27" i="54" s="1"/>
  <c r="E27" i="54"/>
  <c r="F27" i="54" s="1"/>
  <c r="G27" i="54" s="1"/>
  <c r="M26" i="54"/>
  <c r="N26" i="54" s="1"/>
  <c r="O26" i="54" s="1"/>
  <c r="E26" i="54"/>
  <c r="F26" i="54" s="1"/>
  <c r="G26" i="54" s="1"/>
  <c r="M25" i="54"/>
  <c r="N25" i="54" s="1"/>
  <c r="O25" i="54" s="1"/>
  <c r="E25" i="54"/>
  <c r="F25" i="54" s="1"/>
  <c r="G25" i="54" s="1"/>
  <c r="M24" i="54"/>
  <c r="N24" i="54" s="1"/>
  <c r="O24" i="54" s="1"/>
  <c r="E24" i="54"/>
  <c r="F24" i="54" s="1"/>
  <c r="G24" i="54" s="1"/>
  <c r="M23" i="54"/>
  <c r="N23" i="54" s="1"/>
  <c r="O23" i="54" s="1"/>
  <c r="E23" i="54"/>
  <c r="F23" i="54" s="1"/>
  <c r="G23" i="54" s="1"/>
  <c r="M22" i="54"/>
  <c r="G22" i="54"/>
  <c r="M21" i="54"/>
  <c r="N21" i="54" s="1"/>
  <c r="O21" i="54" s="1"/>
  <c r="E21" i="54"/>
  <c r="F21" i="54" s="1"/>
  <c r="G21" i="54" s="1"/>
  <c r="M20" i="54"/>
  <c r="N20" i="54" s="1"/>
  <c r="O20" i="54" s="1"/>
  <c r="E20" i="54"/>
  <c r="F20" i="54" s="1"/>
  <c r="G20" i="54" s="1"/>
  <c r="M19" i="54"/>
  <c r="N19" i="54" s="1"/>
  <c r="O19" i="54" s="1"/>
  <c r="E19" i="54"/>
  <c r="F19" i="54" s="1"/>
  <c r="G19" i="54" s="1"/>
  <c r="M18" i="54"/>
  <c r="N18" i="54" s="1"/>
  <c r="O18" i="54" s="1"/>
  <c r="E18" i="54"/>
  <c r="F18" i="54" s="1"/>
  <c r="G18" i="54" s="1"/>
  <c r="M17" i="54"/>
  <c r="N17" i="54" s="1"/>
  <c r="O17" i="54" s="1"/>
  <c r="E17" i="54"/>
  <c r="F17" i="54" s="1"/>
  <c r="G17" i="54" s="1"/>
  <c r="M16" i="54"/>
  <c r="N16" i="54" s="1"/>
  <c r="O16" i="54" s="1"/>
  <c r="E16" i="54"/>
  <c r="F16" i="54" s="1"/>
  <c r="G16" i="54" s="1"/>
  <c r="M15" i="54"/>
  <c r="N15" i="54" s="1"/>
  <c r="O15" i="54" s="1"/>
  <c r="G15" i="54"/>
  <c r="E15" i="54"/>
  <c r="M14" i="54"/>
  <c r="N14" i="54" s="1"/>
  <c r="O14" i="54" s="1"/>
  <c r="E14" i="54"/>
  <c r="F14" i="54" s="1"/>
  <c r="G14" i="54" s="1"/>
  <c r="M13" i="54"/>
  <c r="N13" i="54" s="1"/>
  <c r="O13" i="54" s="1"/>
  <c r="E13" i="54"/>
  <c r="F13" i="54" s="1"/>
  <c r="G13" i="54" s="1"/>
  <c r="M12" i="54"/>
  <c r="N12" i="54" s="1"/>
  <c r="O12" i="54" s="1"/>
  <c r="E12" i="54"/>
  <c r="F12" i="54" s="1"/>
  <c r="G12" i="54" s="1"/>
  <c r="M11" i="54"/>
  <c r="N11" i="54" s="1"/>
  <c r="O11" i="54" s="1"/>
  <c r="E11" i="54"/>
  <c r="F11" i="54" s="1"/>
  <c r="G11" i="54" s="1"/>
  <c r="M10" i="54"/>
  <c r="N10" i="54" s="1"/>
  <c r="O10" i="54" s="1"/>
  <c r="E10" i="54"/>
  <c r="F10" i="54" s="1"/>
  <c r="G10" i="54" s="1"/>
  <c r="M9" i="54"/>
  <c r="N9" i="54" s="1"/>
  <c r="O9" i="54" s="1"/>
  <c r="E9" i="54"/>
  <c r="F9" i="54" s="1"/>
  <c r="G9" i="54" s="1"/>
  <c r="T32" i="42"/>
  <c r="U32" i="42" s="1"/>
  <c r="Y32" i="42"/>
  <c r="AB32" i="42"/>
  <c r="AC32" i="42" s="1"/>
  <c r="AF32" i="42"/>
  <c r="AG32" i="42" s="1"/>
  <c r="AI32" i="42"/>
  <c r="AJ32" i="42" s="1"/>
  <c r="AK32" i="42" s="1"/>
  <c r="M28" i="54" l="1"/>
  <c r="N28" i="54" s="1"/>
  <c r="O28" i="54" s="1"/>
  <c r="E28" i="54"/>
  <c r="F28" i="54" s="1"/>
  <c r="G28" i="54" s="1"/>
  <c r="AJ24" i="49"/>
  <c r="AK24" i="49" s="1"/>
  <c r="T24" i="49"/>
  <c r="U24" i="49" s="1"/>
  <c r="B6" i="54"/>
  <c r="K6" i="54"/>
  <c r="T20" i="49"/>
  <c r="U20" i="49" s="1"/>
  <c r="T33" i="49"/>
  <c r="U33" i="49" s="1"/>
  <c r="T29" i="49"/>
  <c r="U29" i="49" s="1"/>
  <c r="T25" i="49"/>
  <c r="U25" i="49" s="1"/>
  <c r="T21" i="49"/>
  <c r="U21" i="49" s="1"/>
  <c r="T35" i="49"/>
  <c r="T23" i="49"/>
  <c r="T22" i="49"/>
  <c r="M6" i="54" l="1"/>
  <c r="N6" i="54" s="1"/>
  <c r="E6" i="54"/>
  <c r="F6" i="54"/>
  <c r="G6" i="54" s="1"/>
  <c r="AF45" i="25"/>
  <c r="AE71" i="41"/>
  <c r="AE68" i="41"/>
  <c r="AE64" i="41"/>
  <c r="AE58" i="41"/>
  <c r="AE51" i="41"/>
  <c r="AE44" i="41"/>
  <c r="AE37" i="41"/>
  <c r="AE34" i="41" s="1"/>
  <c r="O32" i="35" l="1"/>
  <c r="AF14" i="34"/>
  <c r="AF15" i="34"/>
  <c r="AF16" i="34"/>
  <c r="AF17" i="34"/>
  <c r="AF18" i="34"/>
  <c r="AF19" i="34"/>
  <c r="AF20" i="34"/>
  <c r="AF21" i="34"/>
  <c r="AF22" i="34"/>
  <c r="AF23" i="34"/>
  <c r="AF24" i="34"/>
  <c r="AF25" i="34"/>
  <c r="AF26" i="34"/>
  <c r="AF27" i="34"/>
  <c r="AF28" i="34"/>
  <c r="AF29" i="34"/>
  <c r="AF30" i="34"/>
  <c r="AF31" i="34"/>
  <c r="AF32" i="34"/>
  <c r="AF33" i="34"/>
  <c r="AF35" i="34"/>
  <c r="AF36" i="34"/>
  <c r="AF37" i="34"/>
  <c r="AF38" i="34"/>
  <c r="AF39" i="34"/>
  <c r="AF40" i="34"/>
  <c r="AF41" i="34"/>
  <c r="AF42" i="34"/>
  <c r="AF43" i="34"/>
  <c r="AF44" i="34"/>
  <c r="AF45" i="34"/>
  <c r="AF46" i="34"/>
  <c r="AF47" i="34"/>
  <c r="AF48" i="34"/>
  <c r="AF49" i="34"/>
  <c r="AF50" i="34"/>
  <c r="AF51" i="34"/>
  <c r="AF52" i="34"/>
  <c r="AF53" i="34"/>
  <c r="AF54" i="34"/>
  <c r="AF13" i="34"/>
  <c r="AG68" i="52" l="1"/>
  <c r="AB68" i="52"/>
  <c r="AC68" i="52" s="1"/>
  <c r="X68" i="52"/>
  <c r="Y68" i="52" s="1"/>
  <c r="T68" i="52"/>
  <c r="U68" i="52" s="1"/>
  <c r="AG67" i="52"/>
  <c r="AB67" i="52"/>
  <c r="AC67" i="52" s="1"/>
  <c r="X67" i="52"/>
  <c r="Y67" i="52" s="1"/>
  <c r="T67" i="52"/>
  <c r="U67" i="52" s="1"/>
  <c r="AG66" i="52"/>
  <c r="AB66" i="52"/>
  <c r="AC66" i="52" s="1"/>
  <c r="X66" i="52"/>
  <c r="Y66" i="52" s="1"/>
  <c r="T66" i="52"/>
  <c r="U66" i="52" s="1"/>
  <c r="AG65" i="52"/>
  <c r="AB65" i="52"/>
  <c r="AC65" i="52" s="1"/>
  <c r="X65" i="52"/>
  <c r="Y65" i="52" s="1"/>
  <c r="T65" i="52"/>
  <c r="U65" i="52" s="1"/>
  <c r="AG64" i="52"/>
  <c r="AB64" i="52"/>
  <c r="AC64" i="52" s="1"/>
  <c r="X64" i="52"/>
  <c r="Y64" i="52" s="1"/>
  <c r="T64" i="52"/>
  <c r="U64" i="52" s="1"/>
  <c r="AG63" i="52"/>
  <c r="AB63" i="52"/>
  <c r="AC63" i="52" s="1"/>
  <c r="X63" i="52"/>
  <c r="Y63" i="52" s="1"/>
  <c r="T63" i="52"/>
  <c r="U63" i="52" s="1"/>
  <c r="AG62" i="52"/>
  <c r="AB62" i="52"/>
  <c r="AC62" i="52" s="1"/>
  <c r="X62" i="52"/>
  <c r="Y62" i="52" s="1"/>
  <c r="T62" i="52"/>
  <c r="U62" i="52" s="1"/>
  <c r="AF61" i="52"/>
  <c r="AG61" i="52" s="1"/>
  <c r="AB61" i="52"/>
  <c r="AC61" i="52" s="1"/>
  <c r="X61" i="52"/>
  <c r="Y61" i="52" s="1"/>
  <c r="T61" i="52"/>
  <c r="U61" i="52" s="1"/>
  <c r="AG60" i="52"/>
  <c r="AB60" i="52"/>
  <c r="AC60" i="52" s="1"/>
  <c r="X60" i="52"/>
  <c r="Y60" i="52" s="1"/>
  <c r="T60" i="52"/>
  <c r="U60" i="52" s="1"/>
  <c r="AI59" i="52"/>
  <c r="AJ59" i="52" s="1"/>
  <c r="AK59" i="52" s="1"/>
  <c r="AG59" i="52"/>
  <c r="AF59" i="52"/>
  <c r="AB59" i="52"/>
  <c r="AC59" i="52" s="1"/>
  <c r="X59" i="52"/>
  <c r="Y59" i="52" s="1"/>
  <c r="T59" i="52"/>
  <c r="U59" i="52" s="1"/>
  <c r="AI58" i="52"/>
  <c r="AF58" i="52"/>
  <c r="AG58" i="52" s="1"/>
  <c r="AB58" i="52"/>
  <c r="AC58" i="52" s="1"/>
  <c r="X58" i="52"/>
  <c r="Y58" i="52" s="1"/>
  <c r="T58" i="52"/>
  <c r="U58" i="52" s="1"/>
  <c r="N58" i="52"/>
  <c r="K58" i="52"/>
  <c r="AI57" i="52"/>
  <c r="AF57" i="52"/>
  <c r="AG57" i="52" s="1"/>
  <c r="AB57" i="52"/>
  <c r="AC57" i="52" s="1"/>
  <c r="X57" i="52"/>
  <c r="Y57" i="52" s="1"/>
  <c r="T57" i="52"/>
  <c r="U57" i="52" s="1"/>
  <c r="N57" i="52"/>
  <c r="K57" i="52"/>
  <c r="AI55" i="52"/>
  <c r="AF55" i="52"/>
  <c r="AG55" i="52" s="1"/>
  <c r="AB55" i="52"/>
  <c r="AC55" i="52" s="1"/>
  <c r="X55" i="52"/>
  <c r="Y55" i="52" s="1"/>
  <c r="T55" i="52"/>
  <c r="U55" i="52" s="1"/>
  <c r="N55" i="52"/>
  <c r="O55" i="52" s="1"/>
  <c r="AI54" i="52"/>
  <c r="AF54" i="52"/>
  <c r="AG54" i="52" s="1"/>
  <c r="AB54" i="52"/>
  <c r="AC54" i="52" s="1"/>
  <c r="X54" i="52"/>
  <c r="Y54" i="52" s="1"/>
  <c r="T54" i="52"/>
  <c r="U54" i="52" s="1"/>
  <c r="N54" i="52"/>
  <c r="K54" i="52"/>
  <c r="AI53" i="52"/>
  <c r="AF53" i="52"/>
  <c r="AG53" i="52" s="1"/>
  <c r="AB53" i="52"/>
  <c r="AC53" i="52" s="1"/>
  <c r="X53" i="52"/>
  <c r="Y53" i="52" s="1"/>
  <c r="T53" i="52"/>
  <c r="U53" i="52" s="1"/>
  <c r="N53" i="52"/>
  <c r="K53" i="52"/>
  <c r="AI52" i="52"/>
  <c r="AF52" i="52"/>
  <c r="AG52" i="52" s="1"/>
  <c r="AB52" i="52"/>
  <c r="AC52" i="52" s="1"/>
  <c r="X52" i="52"/>
  <c r="Y52" i="52" s="1"/>
  <c r="T52" i="52"/>
  <c r="U52" i="52" s="1"/>
  <c r="N52" i="52"/>
  <c r="K52" i="52"/>
  <c r="AI51" i="52"/>
  <c r="AF51" i="52"/>
  <c r="AG51" i="52" s="1"/>
  <c r="AB51" i="52"/>
  <c r="AC51" i="52" s="1"/>
  <c r="X51" i="52"/>
  <c r="Y51" i="52" s="1"/>
  <c r="T51" i="52"/>
  <c r="U51" i="52" s="1"/>
  <c r="N51" i="52"/>
  <c r="K51" i="52"/>
  <c r="AI50" i="52"/>
  <c r="AF50" i="52"/>
  <c r="AG50" i="52" s="1"/>
  <c r="AB50" i="52"/>
  <c r="AC50" i="52" s="1"/>
  <c r="X50" i="52"/>
  <c r="Y50" i="52" s="1"/>
  <c r="T50" i="52"/>
  <c r="U50" i="52" s="1"/>
  <c r="N50" i="52"/>
  <c r="K50" i="52"/>
  <c r="AE49" i="52"/>
  <c r="AI49" i="52" s="1"/>
  <c r="X49" i="52"/>
  <c r="Y49" i="52" s="1"/>
  <c r="T49" i="52"/>
  <c r="U49" i="52" s="1"/>
  <c r="M49" i="52"/>
  <c r="L49" i="52"/>
  <c r="AB49" i="52" s="1"/>
  <c r="AC49" i="52" s="1"/>
  <c r="J49" i="52"/>
  <c r="I49" i="52"/>
  <c r="AI48" i="52"/>
  <c r="AF48" i="52"/>
  <c r="AG48" i="52" s="1"/>
  <c r="AB48" i="52"/>
  <c r="AC48" i="52" s="1"/>
  <c r="X48" i="52"/>
  <c r="Y48" i="52" s="1"/>
  <c r="T48" i="52"/>
  <c r="U48" i="52" s="1"/>
  <c r="N48" i="52"/>
  <c r="K48" i="52"/>
  <c r="AI47" i="52"/>
  <c r="AF47" i="52"/>
  <c r="AG47" i="52" s="1"/>
  <c r="AB47" i="52"/>
  <c r="AC47" i="52" s="1"/>
  <c r="X47" i="52"/>
  <c r="Y47" i="52" s="1"/>
  <c r="T47" i="52"/>
  <c r="U47" i="52" s="1"/>
  <c r="N47" i="52"/>
  <c r="K47" i="52"/>
  <c r="AI46" i="52"/>
  <c r="AF46" i="52"/>
  <c r="AG46" i="52" s="1"/>
  <c r="AB46" i="52"/>
  <c r="AC46" i="52" s="1"/>
  <c r="X46" i="52"/>
  <c r="Y46" i="52" s="1"/>
  <c r="T46" i="52"/>
  <c r="U46" i="52" s="1"/>
  <c r="N46" i="52"/>
  <c r="K46" i="52"/>
  <c r="AI45" i="52"/>
  <c r="AF45" i="52"/>
  <c r="AG45" i="52" s="1"/>
  <c r="AB45" i="52"/>
  <c r="AC45" i="52" s="1"/>
  <c r="X45" i="52"/>
  <c r="Y45" i="52" s="1"/>
  <c r="T45" i="52"/>
  <c r="U45" i="52" s="1"/>
  <c r="N45" i="52"/>
  <c r="K45" i="52"/>
  <c r="AI44" i="52"/>
  <c r="AF44" i="52"/>
  <c r="AG44" i="52" s="1"/>
  <c r="AB44" i="52"/>
  <c r="AC44" i="52" s="1"/>
  <c r="X44" i="52"/>
  <c r="Y44" i="52" s="1"/>
  <c r="T44" i="52"/>
  <c r="U44" i="52" s="1"/>
  <c r="N44" i="52"/>
  <c r="K44" i="52"/>
  <c r="AI43" i="52"/>
  <c r="AF43" i="52"/>
  <c r="AG43" i="52" s="1"/>
  <c r="AB43" i="52"/>
  <c r="AC43" i="52" s="1"/>
  <c r="X43" i="52"/>
  <c r="Y43" i="52" s="1"/>
  <c r="T43" i="52"/>
  <c r="U43" i="52" s="1"/>
  <c r="N43" i="52"/>
  <c r="K43" i="52"/>
  <c r="AI42" i="52"/>
  <c r="AF42" i="52"/>
  <c r="AG42" i="52" s="1"/>
  <c r="AB42" i="52"/>
  <c r="AC42" i="52" s="1"/>
  <c r="X42" i="52"/>
  <c r="Y42" i="52" s="1"/>
  <c r="T42" i="52"/>
  <c r="U42" i="52" s="1"/>
  <c r="N42" i="52"/>
  <c r="K42" i="52"/>
  <c r="AI41" i="52"/>
  <c r="AF41" i="52"/>
  <c r="AG41" i="52" s="1"/>
  <c r="AB41" i="52"/>
  <c r="AC41" i="52" s="1"/>
  <c r="X41" i="52"/>
  <c r="Y41" i="52" s="1"/>
  <c r="T41" i="52"/>
  <c r="U41" i="52" s="1"/>
  <c r="N41" i="52"/>
  <c r="K41" i="52"/>
  <c r="AI40" i="52"/>
  <c r="AF40" i="52"/>
  <c r="AG40" i="52" s="1"/>
  <c r="AB40" i="52"/>
  <c r="AC40" i="52" s="1"/>
  <c r="X40" i="52"/>
  <c r="Y40" i="52" s="1"/>
  <c r="T40" i="52"/>
  <c r="U40" i="52" s="1"/>
  <c r="N40" i="52"/>
  <c r="O40" i="52" s="1"/>
  <c r="AI39" i="52"/>
  <c r="AF39" i="52"/>
  <c r="AG39" i="52" s="1"/>
  <c r="AB39" i="52"/>
  <c r="AC39" i="52" s="1"/>
  <c r="X39" i="52"/>
  <c r="Y39" i="52" s="1"/>
  <c r="T39" i="52"/>
  <c r="U39" i="52" s="1"/>
  <c r="N39" i="52"/>
  <c r="O39" i="52" s="1"/>
  <c r="AI38" i="52"/>
  <c r="AF38" i="52"/>
  <c r="AG38" i="52" s="1"/>
  <c r="AB38" i="52"/>
  <c r="AC38" i="52" s="1"/>
  <c r="X38" i="52"/>
  <c r="Y38" i="52" s="1"/>
  <c r="T38" i="52"/>
  <c r="U38" i="52" s="1"/>
  <c r="N38" i="52"/>
  <c r="O38" i="52" s="1"/>
  <c r="AI37" i="52"/>
  <c r="AF37" i="52"/>
  <c r="AG37" i="52" s="1"/>
  <c r="AB37" i="52"/>
  <c r="AC37" i="52" s="1"/>
  <c r="X37" i="52"/>
  <c r="Y37" i="52" s="1"/>
  <c r="T37" i="52"/>
  <c r="U37" i="52" s="1"/>
  <c r="N37" i="52"/>
  <c r="O37" i="52" s="1"/>
  <c r="AI36" i="52"/>
  <c r="AF36" i="52"/>
  <c r="AG36" i="52" s="1"/>
  <c r="AB36" i="52"/>
  <c r="AC36" i="52" s="1"/>
  <c r="X36" i="52"/>
  <c r="Y36" i="52" s="1"/>
  <c r="T36" i="52"/>
  <c r="U36" i="52" s="1"/>
  <c r="N36" i="52"/>
  <c r="O36" i="52" s="1"/>
  <c r="AI35" i="52"/>
  <c r="AJ35" i="52" s="1"/>
  <c r="AK35" i="52" s="1"/>
  <c r="AF35" i="52"/>
  <c r="AG35" i="52" s="1"/>
  <c r="AB35" i="52"/>
  <c r="AC35" i="52" s="1"/>
  <c r="X35" i="52"/>
  <c r="Y35" i="52" s="1"/>
  <c r="T35" i="52"/>
  <c r="U35" i="52" s="1"/>
  <c r="N35" i="52"/>
  <c r="AI34" i="52"/>
  <c r="AJ34" i="52" s="1"/>
  <c r="AK34" i="52" s="1"/>
  <c r="AF34" i="52"/>
  <c r="AG34" i="52" s="1"/>
  <c r="AB34" i="52"/>
  <c r="AC34" i="52" s="1"/>
  <c r="X34" i="52"/>
  <c r="Y34" i="52" s="1"/>
  <c r="T34" i="52"/>
  <c r="U34" i="52" s="1"/>
  <c r="N34" i="52"/>
  <c r="AF33" i="52"/>
  <c r="AG33" i="52" s="1"/>
  <c r="AA33" i="52"/>
  <c r="AB33" i="52" s="1"/>
  <c r="AC33" i="52" s="1"/>
  <c r="W33" i="52"/>
  <c r="X33" i="52" s="1"/>
  <c r="Y33" i="52" s="1"/>
  <c r="S33" i="52"/>
  <c r="N33" i="52"/>
  <c r="I33" i="52"/>
  <c r="K33" i="52" s="1"/>
  <c r="AI32" i="52"/>
  <c r="AF32" i="52"/>
  <c r="AG32" i="52" s="1"/>
  <c r="AB32" i="52"/>
  <c r="AC32" i="52" s="1"/>
  <c r="X32" i="52"/>
  <c r="Y32" i="52" s="1"/>
  <c r="T32" i="52"/>
  <c r="U32" i="52" s="1"/>
  <c r="N32" i="52"/>
  <c r="K32" i="52"/>
  <c r="AI31" i="52"/>
  <c r="AF31" i="52"/>
  <c r="AG31" i="52" s="1"/>
  <c r="AB31" i="52"/>
  <c r="AC31" i="52" s="1"/>
  <c r="X31" i="52"/>
  <c r="Y31" i="52" s="1"/>
  <c r="T31" i="52"/>
  <c r="U31" i="52" s="1"/>
  <c r="N31" i="52"/>
  <c r="K31" i="52"/>
  <c r="AI30" i="52"/>
  <c r="AF30" i="52"/>
  <c r="AG30" i="52" s="1"/>
  <c r="AB30" i="52"/>
  <c r="AC30" i="52" s="1"/>
  <c r="X30" i="52"/>
  <c r="Y30" i="52" s="1"/>
  <c r="T30" i="52"/>
  <c r="U30" i="52" s="1"/>
  <c r="N30" i="52"/>
  <c r="K30" i="52"/>
  <c r="AI29" i="52"/>
  <c r="AF29" i="52"/>
  <c r="AG29" i="52" s="1"/>
  <c r="AB29" i="52"/>
  <c r="AC29" i="52" s="1"/>
  <c r="X29" i="52"/>
  <c r="Y29" i="52" s="1"/>
  <c r="T29" i="52"/>
  <c r="U29" i="52" s="1"/>
  <c r="N29" i="52"/>
  <c r="K29" i="52"/>
  <c r="AI28" i="52"/>
  <c r="AF28" i="52"/>
  <c r="AG28" i="52" s="1"/>
  <c r="AB28" i="52"/>
  <c r="AC28" i="52" s="1"/>
  <c r="X28" i="52"/>
  <c r="Y28" i="52" s="1"/>
  <c r="T28" i="52"/>
  <c r="U28" i="52" s="1"/>
  <c r="N28" i="52"/>
  <c r="K28" i="52"/>
  <c r="O28" i="52" s="1"/>
  <c r="AI27" i="52"/>
  <c r="AF27" i="52"/>
  <c r="AG27" i="52" s="1"/>
  <c r="AB27" i="52"/>
  <c r="AC27" i="52" s="1"/>
  <c r="X27" i="52"/>
  <c r="Y27" i="52" s="1"/>
  <c r="T27" i="52"/>
  <c r="U27" i="52" s="1"/>
  <c r="N27" i="52"/>
  <c r="K27" i="52"/>
  <c r="AI26" i="52"/>
  <c r="AF26" i="52"/>
  <c r="AG26" i="52" s="1"/>
  <c r="X26" i="52"/>
  <c r="Y26" i="52" s="1"/>
  <c r="T26" i="52"/>
  <c r="U26" i="52" s="1"/>
  <c r="N26" i="52"/>
  <c r="K26" i="52"/>
  <c r="AE25" i="52"/>
  <c r="AA25" i="52"/>
  <c r="W25" i="52"/>
  <c r="S25" i="52"/>
  <c r="M25" i="52"/>
  <c r="L25" i="52"/>
  <c r="J25" i="52"/>
  <c r="I25" i="52"/>
  <c r="AI24" i="52"/>
  <c r="AF24" i="52"/>
  <c r="AG24" i="52" s="1"/>
  <c r="AB24" i="52"/>
  <c r="AC24" i="52" s="1"/>
  <c r="X24" i="52"/>
  <c r="Y24" i="52" s="1"/>
  <c r="T24" i="52"/>
  <c r="U24" i="52" s="1"/>
  <c r="N24" i="52"/>
  <c r="K24" i="52"/>
  <c r="AI23" i="52"/>
  <c r="AF23" i="52"/>
  <c r="AG23" i="52" s="1"/>
  <c r="AB23" i="52"/>
  <c r="AC23" i="52" s="1"/>
  <c r="X23" i="52"/>
  <c r="Y23" i="52" s="1"/>
  <c r="T23" i="52"/>
  <c r="U23" i="52" s="1"/>
  <c r="N23" i="52"/>
  <c r="K23" i="52"/>
  <c r="A23" i="52"/>
  <c r="A24" i="52" s="1"/>
  <c r="A25" i="52" s="1"/>
  <c r="A31" i="52" s="1"/>
  <c r="A32" i="52" s="1"/>
  <c r="A33" i="52" s="1"/>
  <c r="A41" i="52" s="1"/>
  <c r="A42" i="52" s="1"/>
  <c r="A43" i="52" s="1"/>
  <c r="A44" i="52" s="1"/>
  <c r="A45" i="52" s="1"/>
  <c r="A46" i="52" s="1"/>
  <c r="A47" i="52" s="1"/>
  <c r="AI22" i="52"/>
  <c r="AF22" i="52"/>
  <c r="AG22" i="52" s="1"/>
  <c r="AB22" i="52"/>
  <c r="AC22" i="52" s="1"/>
  <c r="X22" i="52"/>
  <c r="Y22" i="52" s="1"/>
  <c r="T22" i="52"/>
  <c r="U22" i="52" s="1"/>
  <c r="N22" i="52"/>
  <c r="K22" i="52"/>
  <c r="AI21" i="52"/>
  <c r="AF21" i="52"/>
  <c r="AG21" i="52" s="1"/>
  <c r="AB21" i="52"/>
  <c r="AC21" i="52" s="1"/>
  <c r="X21" i="52"/>
  <c r="Y21" i="52" s="1"/>
  <c r="T21" i="52"/>
  <c r="U21" i="52" s="1"/>
  <c r="N21" i="52"/>
  <c r="K21" i="52"/>
  <c r="AI20" i="52"/>
  <c r="AF20" i="52"/>
  <c r="AG20" i="52" s="1"/>
  <c r="AB20" i="52"/>
  <c r="AC20" i="52" s="1"/>
  <c r="X20" i="52"/>
  <c r="Y20" i="52" s="1"/>
  <c r="T20" i="52"/>
  <c r="U20" i="52" s="1"/>
  <c r="N20" i="52"/>
  <c r="K20" i="52"/>
  <c r="O20" i="52" s="1"/>
  <c r="AI19" i="52"/>
  <c r="AF19" i="52"/>
  <c r="AG19" i="52" s="1"/>
  <c r="AB19" i="52"/>
  <c r="AC19" i="52" s="1"/>
  <c r="X19" i="52"/>
  <c r="Y19" i="52" s="1"/>
  <c r="T19" i="52"/>
  <c r="U19" i="52" s="1"/>
  <c r="N19" i="52"/>
  <c r="K19" i="52"/>
  <c r="AE18" i="52"/>
  <c r="AI18" i="52" s="1"/>
  <c r="X18" i="52"/>
  <c r="Y18" i="52" s="1"/>
  <c r="M18" i="52"/>
  <c r="L18" i="52"/>
  <c r="AB18" i="52" s="1"/>
  <c r="AC18" i="52" s="1"/>
  <c r="J18" i="52"/>
  <c r="I18" i="52"/>
  <c r="T18" i="52" s="1"/>
  <c r="U18" i="52" s="1"/>
  <c r="AI17" i="52"/>
  <c r="AJ17" i="52" s="1"/>
  <c r="AK17" i="52" s="1"/>
  <c r="AF17" i="52"/>
  <c r="AG17" i="52" s="1"/>
  <c r="AB17" i="52"/>
  <c r="AC17" i="52" s="1"/>
  <c r="X17" i="52"/>
  <c r="Y17" i="52" s="1"/>
  <c r="T17" i="52"/>
  <c r="U17" i="52" s="1"/>
  <c r="AI16" i="52"/>
  <c r="AJ16" i="52" s="1"/>
  <c r="AK16" i="52" s="1"/>
  <c r="AF16" i="52"/>
  <c r="AG16" i="52" s="1"/>
  <c r="AB16" i="52"/>
  <c r="AC16" i="52" s="1"/>
  <c r="X16" i="52"/>
  <c r="Y16" i="52" s="1"/>
  <c r="T16" i="52"/>
  <c r="U16" i="52" s="1"/>
  <c r="AI15" i="52"/>
  <c r="X15" i="52"/>
  <c r="Y15" i="52" s="1"/>
  <c r="M15" i="52"/>
  <c r="AF15" i="52" s="1"/>
  <c r="AG15" i="52" s="1"/>
  <c r="L15" i="52"/>
  <c r="AB15" i="52" s="1"/>
  <c r="AC15" i="52" s="1"/>
  <c r="J15" i="52"/>
  <c r="I15" i="52"/>
  <c r="O24" i="52" l="1"/>
  <c r="K49" i="52"/>
  <c r="O49" i="52" s="1"/>
  <c r="AJ49" i="52" s="1"/>
  <c r="AK49" i="52" s="1"/>
  <c r="O54" i="52"/>
  <c r="O52" i="52"/>
  <c r="N49" i="52"/>
  <c r="AF49" i="52"/>
  <c r="AG49" i="52" s="1"/>
  <c r="X25" i="52"/>
  <c r="Y25" i="52" s="1"/>
  <c r="AJ36" i="52"/>
  <c r="AK36" i="52" s="1"/>
  <c r="O58" i="52"/>
  <c r="T33" i="52"/>
  <c r="U33" i="52" s="1"/>
  <c r="K15" i="52"/>
  <c r="O15" i="52" s="1"/>
  <c r="AJ15" i="52" s="1"/>
  <c r="AK15" i="52" s="1"/>
  <c r="O27" i="52"/>
  <c r="AJ27" i="52" s="1"/>
  <c r="AK27" i="52" s="1"/>
  <c r="AJ24" i="52"/>
  <c r="AK24" i="52" s="1"/>
  <c r="O51" i="52"/>
  <c r="AJ51" i="52" s="1"/>
  <c r="AK51" i="52" s="1"/>
  <c r="AJ52" i="52"/>
  <c r="AK52" i="52" s="1"/>
  <c r="T25" i="52"/>
  <c r="U25" i="52" s="1"/>
  <c r="O50" i="52"/>
  <c r="AB25" i="52"/>
  <c r="AC25" i="52" s="1"/>
  <c r="O31" i="52"/>
  <c r="AJ31" i="52" s="1"/>
  <c r="AK31" i="52" s="1"/>
  <c r="AF25" i="52"/>
  <c r="AG25" i="52" s="1"/>
  <c r="O41" i="52"/>
  <c r="AJ41" i="52" s="1"/>
  <c r="AK41" i="52" s="1"/>
  <c r="O26" i="52"/>
  <c r="AJ26" i="52" s="1"/>
  <c r="AK26" i="52" s="1"/>
  <c r="AJ58" i="52"/>
  <c r="AK58" i="52" s="1"/>
  <c r="O19" i="52"/>
  <c r="AJ19" i="52" s="1"/>
  <c r="AK19" i="52" s="1"/>
  <c r="O43" i="52"/>
  <c r="AJ43" i="52" s="1"/>
  <c r="AK43" i="52" s="1"/>
  <c r="O46" i="52"/>
  <c r="O48" i="52"/>
  <c r="AJ48" i="52" s="1"/>
  <c r="AK48" i="52" s="1"/>
  <c r="O57" i="52"/>
  <c r="AJ57" i="52" s="1"/>
  <c r="AK57" i="52" s="1"/>
  <c r="O21" i="52"/>
  <c r="AJ21" i="52" s="1"/>
  <c r="AK21" i="52" s="1"/>
  <c r="N25" i="52"/>
  <c r="O53" i="52"/>
  <c r="N18" i="52"/>
  <c r="O22" i="52"/>
  <c r="AJ22" i="52" s="1"/>
  <c r="AK22" i="52" s="1"/>
  <c r="O23" i="52"/>
  <c r="AJ23" i="52" s="1"/>
  <c r="AK23" i="52" s="1"/>
  <c r="O29" i="52"/>
  <c r="AJ29" i="52" s="1"/>
  <c r="AK29" i="52" s="1"/>
  <c r="O32" i="52"/>
  <c r="AJ32" i="52" s="1"/>
  <c r="AK32" i="52" s="1"/>
  <c r="O44" i="52"/>
  <c r="AJ44" i="52" s="1"/>
  <c r="AK44" i="52" s="1"/>
  <c r="O47" i="52"/>
  <c r="AJ47" i="52" s="1"/>
  <c r="AK47" i="52" s="1"/>
  <c r="AJ20" i="52"/>
  <c r="AK20" i="52" s="1"/>
  <c r="AJ54" i="52"/>
  <c r="AK54" i="52" s="1"/>
  <c r="K25" i="52"/>
  <c r="O30" i="52"/>
  <c r="AJ30" i="52" s="1"/>
  <c r="AK30" i="52" s="1"/>
  <c r="O33" i="52"/>
  <c r="AJ55" i="52"/>
  <c r="AK55" i="52" s="1"/>
  <c r="AJ46" i="52"/>
  <c r="AK46" i="52" s="1"/>
  <c r="AJ37" i="52"/>
  <c r="AK37" i="52" s="1"/>
  <c r="K18" i="52"/>
  <c r="O42" i="52"/>
  <c r="AJ42" i="52" s="1"/>
  <c r="AK42" i="52" s="1"/>
  <c r="O45" i="52"/>
  <c r="AJ45" i="52" s="1"/>
  <c r="AK45" i="52" s="1"/>
  <c r="AJ39" i="52"/>
  <c r="AK39" i="52" s="1"/>
  <c r="AJ28" i="52"/>
  <c r="AK28" i="52" s="1"/>
  <c r="AJ38" i="52"/>
  <c r="AK38" i="52" s="1"/>
  <c r="AJ50" i="52"/>
  <c r="AK50" i="52" s="1"/>
  <c r="AJ53" i="52"/>
  <c r="AK53" i="52" s="1"/>
  <c r="AJ40" i="52"/>
  <c r="AK40" i="52" s="1"/>
  <c r="AF18" i="52"/>
  <c r="AG18" i="52" s="1"/>
  <c r="AI33" i="52"/>
  <c r="T15" i="52"/>
  <c r="U15" i="52" s="1"/>
  <c r="AI25" i="52"/>
  <c r="O18" i="52" l="1"/>
  <c r="AJ18" i="52" s="1"/>
  <c r="AK18" i="52" s="1"/>
  <c r="O25" i="52"/>
  <c r="AJ25" i="52" s="1"/>
  <c r="AK25" i="52" s="1"/>
  <c r="AJ33" i="52"/>
  <c r="AK33" i="52" s="1"/>
  <c r="AE23" i="43"/>
  <c r="AE32" i="43"/>
  <c r="AF56" i="37"/>
  <c r="AF44" i="37"/>
  <c r="AF37" i="37"/>
  <c r="AF21" i="37"/>
  <c r="AF21" i="33"/>
  <c r="AF31" i="33"/>
  <c r="AF39" i="30"/>
  <c r="AF34" i="30"/>
  <c r="AF27" i="30"/>
  <c r="AF18" i="30"/>
  <c r="AF14" i="33"/>
  <c r="AE18" i="25"/>
  <c r="AE19" i="25"/>
  <c r="AK69" i="44" l="1"/>
  <c r="AK49" i="50"/>
  <c r="AK50" i="50"/>
  <c r="AK48" i="50"/>
  <c r="AK88" i="37"/>
  <c r="AK89" i="37"/>
  <c r="AK90" i="37"/>
  <c r="AK91" i="37"/>
  <c r="AK93" i="37"/>
  <c r="AK94" i="37"/>
  <c r="AK95" i="37"/>
  <c r="AK96" i="37"/>
  <c r="AK97" i="37"/>
  <c r="AK98" i="37"/>
  <c r="AK99" i="37"/>
  <c r="AK100" i="37"/>
  <c r="AK87" i="37"/>
  <c r="AI13" i="35"/>
  <c r="AI39" i="33" l="1"/>
  <c r="AI35" i="33"/>
  <c r="AI14" i="33"/>
  <c r="AI15" i="33"/>
  <c r="AI16" i="33"/>
  <c r="AI17" i="33"/>
  <c r="AI18" i="33"/>
  <c r="AI19" i="33"/>
  <c r="AI20" i="33"/>
  <c r="AI21" i="33"/>
  <c r="AI22" i="33"/>
  <c r="AI23" i="33"/>
  <c r="AI24" i="33"/>
  <c r="AI25" i="33"/>
  <c r="AI26" i="33"/>
  <c r="AI27" i="33"/>
  <c r="AI28" i="33"/>
  <c r="AI29" i="33"/>
  <c r="AI30" i="33"/>
  <c r="AI31" i="33"/>
  <c r="AJ31" i="33" s="1"/>
  <c r="AK31" i="33" s="1"/>
  <c r="AI32" i="33"/>
  <c r="AI33" i="33"/>
  <c r="AI34" i="33"/>
  <c r="AI36" i="33"/>
  <c r="AI37" i="33"/>
  <c r="AI38" i="33"/>
  <c r="AI40" i="33"/>
  <c r="AI41" i="33"/>
  <c r="AI14" i="34"/>
  <c r="AI15" i="34"/>
  <c r="AI16" i="34"/>
  <c r="AI17" i="34"/>
  <c r="AI20" i="34"/>
  <c r="AI21" i="34"/>
  <c r="AI22" i="34"/>
  <c r="AI23" i="34"/>
  <c r="AI24" i="34"/>
  <c r="AI25" i="34"/>
  <c r="AI27" i="34"/>
  <c r="AI29" i="34"/>
  <c r="AI30" i="34"/>
  <c r="AI31" i="34"/>
  <c r="AI32" i="34"/>
  <c r="AI33" i="34"/>
  <c r="AJ33" i="34" s="1"/>
  <c r="AK33" i="34" s="1"/>
  <c r="AI34" i="34"/>
  <c r="AI35" i="34"/>
  <c r="AI37" i="34"/>
  <c r="AI38" i="34"/>
  <c r="AI39" i="34"/>
  <c r="AI40" i="34"/>
  <c r="AI41" i="34"/>
  <c r="AI42" i="34"/>
  <c r="AI43" i="34"/>
  <c r="AI44" i="34"/>
  <c r="AI45" i="34"/>
  <c r="AI46" i="34"/>
  <c r="AI47" i="34"/>
  <c r="AI48" i="34"/>
  <c r="AI49" i="34"/>
  <c r="AI50" i="34"/>
  <c r="AI51" i="34"/>
  <c r="AI52" i="34"/>
  <c r="AJ52" i="34" s="1"/>
  <c r="AK52" i="34" s="1"/>
  <c r="AI54" i="34"/>
  <c r="T47" i="34"/>
  <c r="T48" i="34"/>
  <c r="M13" i="34"/>
  <c r="AI13" i="50"/>
  <c r="AB49" i="50"/>
  <c r="AC49" i="50" s="1"/>
  <c r="AF49" i="50"/>
  <c r="AG49" i="50" s="1"/>
  <c r="AI49" i="50"/>
  <c r="AJ49" i="50" s="1"/>
  <c r="AB50" i="50"/>
  <c r="AC50" i="50" s="1"/>
  <c r="AF50" i="50"/>
  <c r="AG50" i="50" s="1"/>
  <c r="AI50" i="50"/>
  <c r="AI48" i="50"/>
  <c r="AF48" i="50"/>
  <c r="AG48" i="50" s="1"/>
  <c r="AB48" i="50"/>
  <c r="AC48" i="50" s="1"/>
  <c r="AI14" i="50"/>
  <c r="AI15" i="50"/>
  <c r="AI16" i="50"/>
  <c r="AI17" i="50"/>
  <c r="AB18" i="50"/>
  <c r="AC18" i="50" s="1"/>
  <c r="AI18" i="50"/>
  <c r="AB19" i="50"/>
  <c r="AC19" i="50" s="1"/>
  <c r="AF19" i="50"/>
  <c r="AG19" i="50" s="1"/>
  <c r="AI19" i="50"/>
  <c r="AI20" i="50"/>
  <c r="AI21" i="50"/>
  <c r="AB22" i="50"/>
  <c r="AC22" i="50" s="1"/>
  <c r="AI22" i="50"/>
  <c r="AB23" i="50"/>
  <c r="AC23" i="50" s="1"/>
  <c r="AF23" i="50"/>
  <c r="AG23" i="50" s="1"/>
  <c r="AI23" i="50"/>
  <c r="AB24" i="50"/>
  <c r="AC24" i="50" s="1"/>
  <c r="AF24" i="50"/>
  <c r="AG24" i="50" s="1"/>
  <c r="AI24" i="50"/>
  <c r="AB25" i="50"/>
  <c r="AC25" i="50" s="1"/>
  <c r="AF25" i="50"/>
  <c r="AG25" i="50" s="1"/>
  <c r="AI25" i="50"/>
  <c r="AB26" i="50"/>
  <c r="AC26" i="50" s="1"/>
  <c r="AF26" i="50"/>
  <c r="AG26" i="50" s="1"/>
  <c r="AI26" i="50"/>
  <c r="AB27" i="50"/>
  <c r="AC27" i="50" s="1"/>
  <c r="AF27" i="50"/>
  <c r="AG27" i="50" s="1"/>
  <c r="AI27" i="50"/>
  <c r="AI28" i="50"/>
  <c r="AB29" i="50"/>
  <c r="AC29" i="50" s="1"/>
  <c r="AF29" i="50"/>
  <c r="AG29" i="50" s="1"/>
  <c r="AI29" i="50"/>
  <c r="AB30" i="50"/>
  <c r="AC30" i="50" s="1"/>
  <c r="AF30" i="50"/>
  <c r="AG30" i="50" s="1"/>
  <c r="AI30" i="50"/>
  <c r="AB31" i="50"/>
  <c r="AC31" i="50" s="1"/>
  <c r="AF31" i="50"/>
  <c r="AG31" i="50" s="1"/>
  <c r="AI31" i="50"/>
  <c r="AI32" i="50"/>
  <c r="AB33" i="50"/>
  <c r="AC33" i="50" s="1"/>
  <c r="AF33" i="50"/>
  <c r="AG33" i="50" s="1"/>
  <c r="AI33" i="50"/>
  <c r="AB34" i="50"/>
  <c r="AC34" i="50" s="1"/>
  <c r="AF34" i="50"/>
  <c r="AG34" i="50" s="1"/>
  <c r="AI34" i="50"/>
  <c r="AB35" i="50"/>
  <c r="AC35" i="50" s="1"/>
  <c r="AF35" i="50"/>
  <c r="AG35" i="50" s="1"/>
  <c r="AI35" i="50"/>
  <c r="AB36" i="50"/>
  <c r="AC36" i="50" s="1"/>
  <c r="AF36" i="50"/>
  <c r="AG36" i="50" s="1"/>
  <c r="AI36" i="50"/>
  <c r="AB37" i="50"/>
  <c r="AC37" i="50" s="1"/>
  <c r="AF37" i="50"/>
  <c r="AG37" i="50" s="1"/>
  <c r="AI37" i="50"/>
  <c r="AB38" i="50"/>
  <c r="AC38" i="50" s="1"/>
  <c r="AF38" i="50"/>
  <c r="AG38" i="50" s="1"/>
  <c r="AI38" i="50"/>
  <c r="AJ38" i="50" s="1"/>
  <c r="AK38" i="50" s="1"/>
  <c r="AB39" i="50"/>
  <c r="AC39" i="50" s="1"/>
  <c r="AF39" i="50"/>
  <c r="AG39" i="50" s="1"/>
  <c r="AI39" i="50"/>
  <c r="AJ39" i="50" s="1"/>
  <c r="AK39" i="50" s="1"/>
  <c r="AB40" i="50"/>
  <c r="AC40" i="50" s="1"/>
  <c r="AF40" i="50"/>
  <c r="AG40" i="50" s="1"/>
  <c r="AI40" i="50"/>
  <c r="AJ40" i="50" s="1"/>
  <c r="AK40" i="50" s="1"/>
  <c r="AB41" i="50"/>
  <c r="AC41" i="50" s="1"/>
  <c r="AF41" i="50"/>
  <c r="AG41" i="50" s="1"/>
  <c r="AI41" i="50"/>
  <c r="AB42" i="50"/>
  <c r="AC42" i="50" s="1"/>
  <c r="AF42" i="50"/>
  <c r="AG42" i="50" s="1"/>
  <c r="AI42" i="50"/>
  <c r="AJ42" i="50" s="1"/>
  <c r="AK42" i="50" s="1"/>
  <c r="AB43" i="50"/>
  <c r="AC43" i="50"/>
  <c r="AF43" i="50"/>
  <c r="AG43" i="50" s="1"/>
  <c r="AI43" i="50"/>
  <c r="AJ43" i="50" s="1"/>
  <c r="AK43" i="50" s="1"/>
  <c r="AB44" i="50"/>
  <c r="AC44" i="50" s="1"/>
  <c r="AF44" i="50"/>
  <c r="AG44" i="50" s="1"/>
  <c r="AI44" i="50"/>
  <c r="AJ44" i="50" s="1"/>
  <c r="AK44" i="50" s="1"/>
  <c r="AB45" i="50"/>
  <c r="AC45" i="50" s="1"/>
  <c r="AF45" i="50"/>
  <c r="AG45" i="50" s="1"/>
  <c r="AI45" i="50"/>
  <c r="AJ45" i="50" s="1"/>
  <c r="AK45" i="50" s="1"/>
  <c r="AB13" i="50"/>
  <c r="AC13" i="50" s="1"/>
  <c r="X50" i="50"/>
  <c r="Y50" i="50" s="1"/>
  <c r="T50" i="50"/>
  <c r="U50" i="50" s="1"/>
  <c r="N50" i="50"/>
  <c r="O50" i="50" s="1"/>
  <c r="K50" i="50"/>
  <c r="X49" i="50"/>
  <c r="Y49" i="50" s="1"/>
  <c r="T49" i="50"/>
  <c r="U49" i="50" s="1"/>
  <c r="O49" i="50"/>
  <c r="N49" i="50"/>
  <c r="K49" i="50"/>
  <c r="X48" i="50"/>
  <c r="Y48" i="50" s="1"/>
  <c r="T48" i="50"/>
  <c r="U48" i="50" s="1"/>
  <c r="N48" i="50"/>
  <c r="K48" i="50"/>
  <c r="X45" i="50"/>
  <c r="Y45" i="50" s="1"/>
  <c r="U45" i="50"/>
  <c r="X44" i="50"/>
  <c r="Y44" i="50" s="1"/>
  <c r="U44" i="50"/>
  <c r="X43" i="50"/>
  <c r="Y43" i="50" s="1"/>
  <c r="U43" i="50"/>
  <c r="X42" i="50"/>
  <c r="Y42" i="50" s="1"/>
  <c r="U42" i="50"/>
  <c r="X41" i="50"/>
  <c r="Y41" i="50" s="1"/>
  <c r="U41" i="50"/>
  <c r="O41" i="50"/>
  <c r="X40" i="50"/>
  <c r="Y40" i="50" s="1"/>
  <c r="U40" i="50"/>
  <c r="X39" i="50"/>
  <c r="Y39" i="50" s="1"/>
  <c r="U39" i="50"/>
  <c r="X38" i="50"/>
  <c r="Y38" i="50" s="1"/>
  <c r="U38" i="50"/>
  <c r="X37" i="50"/>
  <c r="Y37" i="50" s="1"/>
  <c r="T37" i="50"/>
  <c r="U37" i="50" s="1"/>
  <c r="N37" i="50"/>
  <c r="K37" i="50"/>
  <c r="X36" i="50"/>
  <c r="Y36" i="50" s="1"/>
  <c r="T36" i="50"/>
  <c r="U36" i="50" s="1"/>
  <c r="N36" i="50"/>
  <c r="K36" i="50"/>
  <c r="X35" i="50"/>
  <c r="Y35" i="50" s="1"/>
  <c r="T35" i="50"/>
  <c r="U35" i="50" s="1"/>
  <c r="N35" i="50"/>
  <c r="K35" i="50"/>
  <c r="X34" i="50"/>
  <c r="Y34" i="50" s="1"/>
  <c r="T34" i="50"/>
  <c r="U34" i="50" s="1"/>
  <c r="N34" i="50"/>
  <c r="K34" i="50"/>
  <c r="X33" i="50"/>
  <c r="Y33" i="50" s="1"/>
  <c r="T33" i="50"/>
  <c r="U33" i="50" s="1"/>
  <c r="N33" i="50"/>
  <c r="K33" i="50"/>
  <c r="M32" i="50"/>
  <c r="AF32" i="50" s="1"/>
  <c r="AG32" i="50" s="1"/>
  <c r="L32" i="50"/>
  <c r="J32" i="50"/>
  <c r="X32" i="50" s="1"/>
  <c r="Y32" i="50" s="1"/>
  <c r="I32" i="50"/>
  <c r="T32" i="50" s="1"/>
  <c r="U32" i="50" s="1"/>
  <c r="X31" i="50"/>
  <c r="Y31" i="50" s="1"/>
  <c r="T31" i="50"/>
  <c r="U31" i="50" s="1"/>
  <c r="N31" i="50"/>
  <c r="K31" i="50"/>
  <c r="X30" i="50"/>
  <c r="Y30" i="50" s="1"/>
  <c r="T30" i="50"/>
  <c r="U30" i="50" s="1"/>
  <c r="N30" i="50"/>
  <c r="K30" i="50"/>
  <c r="X29" i="50"/>
  <c r="Y29" i="50" s="1"/>
  <c r="T29" i="50"/>
  <c r="U29" i="50" s="1"/>
  <c r="N29" i="50"/>
  <c r="K29" i="50"/>
  <c r="M28" i="50"/>
  <c r="AF28" i="50" s="1"/>
  <c r="AG28" i="50" s="1"/>
  <c r="L28" i="50"/>
  <c r="AB28" i="50" s="1"/>
  <c r="AC28" i="50" s="1"/>
  <c r="J28" i="50"/>
  <c r="X28" i="50" s="1"/>
  <c r="Y28" i="50" s="1"/>
  <c r="I28" i="50"/>
  <c r="T28" i="50" s="1"/>
  <c r="U28" i="50" s="1"/>
  <c r="X27" i="50"/>
  <c r="Y27" i="50" s="1"/>
  <c r="T27" i="50"/>
  <c r="U27" i="50" s="1"/>
  <c r="P27" i="50"/>
  <c r="N27" i="50"/>
  <c r="K27" i="50"/>
  <c r="X26" i="50"/>
  <c r="Y26" i="50" s="1"/>
  <c r="T26" i="50"/>
  <c r="U26" i="50" s="1"/>
  <c r="N26" i="50"/>
  <c r="K26" i="50"/>
  <c r="X25" i="50"/>
  <c r="Y25" i="50" s="1"/>
  <c r="T25" i="50"/>
  <c r="U25" i="50" s="1"/>
  <c r="N25" i="50"/>
  <c r="K25" i="50"/>
  <c r="X24" i="50"/>
  <c r="Y24" i="50" s="1"/>
  <c r="T24" i="50"/>
  <c r="U24" i="50" s="1"/>
  <c r="N24" i="50"/>
  <c r="K24" i="50"/>
  <c r="X23" i="50"/>
  <c r="Y23" i="50" s="1"/>
  <c r="T23" i="50"/>
  <c r="U23" i="50" s="1"/>
  <c r="N23" i="50"/>
  <c r="K23" i="50"/>
  <c r="P22" i="50"/>
  <c r="M22" i="50"/>
  <c r="AF22" i="50" s="1"/>
  <c r="AG22" i="50" s="1"/>
  <c r="L22" i="50"/>
  <c r="J22" i="50"/>
  <c r="X22" i="50" s="1"/>
  <c r="Y22" i="50" s="1"/>
  <c r="I22" i="50"/>
  <c r="P21" i="50"/>
  <c r="X20" i="50"/>
  <c r="Y20" i="50" s="1"/>
  <c r="M20" i="50"/>
  <c r="AF20" i="50" s="1"/>
  <c r="AG20" i="50" s="1"/>
  <c r="L20" i="50"/>
  <c r="J20" i="50"/>
  <c r="I20" i="50"/>
  <c r="T20" i="50" s="1"/>
  <c r="U20" i="50" s="1"/>
  <c r="X19" i="50"/>
  <c r="Y19" i="50" s="1"/>
  <c r="T19" i="50"/>
  <c r="U19" i="50" s="1"/>
  <c r="N19" i="50"/>
  <c r="K19" i="50"/>
  <c r="M18" i="50"/>
  <c r="AF18" i="50" s="1"/>
  <c r="AG18" i="50" s="1"/>
  <c r="L18" i="50"/>
  <c r="J18" i="50"/>
  <c r="X18" i="50" s="1"/>
  <c r="Y18" i="50" s="1"/>
  <c r="I18" i="50"/>
  <c r="T18" i="50" s="1"/>
  <c r="U18" i="50" s="1"/>
  <c r="M17" i="50"/>
  <c r="AF17" i="50" s="1"/>
  <c r="AG17" i="50" s="1"/>
  <c r="L17" i="50"/>
  <c r="AB17" i="50" s="1"/>
  <c r="AC17" i="50" s="1"/>
  <c r="J17" i="50"/>
  <c r="X17" i="50" s="1"/>
  <c r="Y17" i="50" s="1"/>
  <c r="I17" i="50"/>
  <c r="T17" i="50" s="1"/>
  <c r="U17" i="50" s="1"/>
  <c r="M16" i="50"/>
  <c r="AF16" i="50" s="1"/>
  <c r="AG16" i="50" s="1"/>
  <c r="L16" i="50"/>
  <c r="AB16" i="50" s="1"/>
  <c r="AC16" i="50" s="1"/>
  <c r="J16" i="50"/>
  <c r="X16" i="50" s="1"/>
  <c r="Y16" i="50" s="1"/>
  <c r="I16" i="50"/>
  <c r="X15" i="50"/>
  <c r="Y15" i="50" s="1"/>
  <c r="M15" i="50"/>
  <c r="AF15" i="50" s="1"/>
  <c r="AG15" i="50" s="1"/>
  <c r="L15" i="50"/>
  <c r="J15" i="50"/>
  <c r="I15" i="50"/>
  <c r="T15" i="50" s="1"/>
  <c r="U15" i="50" s="1"/>
  <c r="X14" i="50"/>
  <c r="Y14" i="50" s="1"/>
  <c r="M14" i="50"/>
  <c r="AF14" i="50" s="1"/>
  <c r="AG14" i="50" s="1"/>
  <c r="L14" i="50"/>
  <c r="AB14" i="50" s="1"/>
  <c r="AC14" i="50" s="1"/>
  <c r="I14" i="50"/>
  <c r="K14" i="50" s="1"/>
  <c r="X13" i="50"/>
  <c r="Y13" i="50" s="1"/>
  <c r="M13" i="50"/>
  <c r="AF13" i="50" s="1"/>
  <c r="AG13" i="50" s="1"/>
  <c r="L13" i="50"/>
  <c r="J13" i="50"/>
  <c r="I13" i="50"/>
  <c r="T13" i="50" s="1"/>
  <c r="U13" i="50" s="1"/>
  <c r="N13" i="50" l="1"/>
  <c r="K16" i="50"/>
  <c r="N20" i="50"/>
  <c r="K17" i="50"/>
  <c r="N15" i="50"/>
  <c r="L21" i="50"/>
  <c r="AB21" i="50" s="1"/>
  <c r="AC21" i="50" s="1"/>
  <c r="O26" i="50"/>
  <c r="T16" i="50"/>
  <c r="U16" i="50" s="1"/>
  <c r="N14" i="50"/>
  <c r="O14" i="50" s="1"/>
  <c r="AJ14" i="50" s="1"/>
  <c r="AK14" i="50" s="1"/>
  <c r="AB20" i="50"/>
  <c r="AC20" i="50" s="1"/>
  <c r="N17" i="50"/>
  <c r="AB15" i="50"/>
  <c r="AC15" i="50" s="1"/>
  <c r="N16" i="50"/>
  <c r="O48" i="50"/>
  <c r="AJ48" i="50"/>
  <c r="AJ50" i="50"/>
  <c r="J21" i="50"/>
  <c r="X21" i="50" s="1"/>
  <c r="Y21" i="50" s="1"/>
  <c r="N18" i="50"/>
  <c r="O27" i="50"/>
  <c r="K32" i="50"/>
  <c r="AJ27" i="50"/>
  <c r="AK27" i="50" s="1"/>
  <c r="O23" i="50"/>
  <c r="AJ23" i="50" s="1"/>
  <c r="AK23" i="50" s="1"/>
  <c r="O34" i="50"/>
  <c r="AJ34" i="50" s="1"/>
  <c r="AK34" i="50" s="1"/>
  <c r="K22" i="50"/>
  <c r="O25" i="50"/>
  <c r="AJ25" i="50" s="1"/>
  <c r="AK25" i="50" s="1"/>
  <c r="AJ41" i="50"/>
  <c r="AK41" i="50" s="1"/>
  <c r="O36" i="50"/>
  <c r="AJ36" i="50" s="1"/>
  <c r="AK36" i="50" s="1"/>
  <c r="O31" i="50"/>
  <c r="AJ31" i="50" s="1"/>
  <c r="AK31" i="50" s="1"/>
  <c r="O30" i="50"/>
  <c r="AJ30" i="50" s="1"/>
  <c r="AK30" i="50" s="1"/>
  <c r="O37" i="50"/>
  <c r="AJ37" i="50" s="1"/>
  <c r="AK37" i="50" s="1"/>
  <c r="AB32" i="50"/>
  <c r="AC32" i="50" s="1"/>
  <c r="O19" i="50"/>
  <c r="AJ19" i="50" s="1"/>
  <c r="AK19" i="50" s="1"/>
  <c r="P54" i="50"/>
  <c r="P56" i="50" s="1"/>
  <c r="K28" i="50"/>
  <c r="O35" i="50"/>
  <c r="AJ35" i="50" s="1"/>
  <c r="AK35" i="50" s="1"/>
  <c r="O17" i="50"/>
  <c r="AJ17" i="50" s="1"/>
  <c r="AK17" i="50" s="1"/>
  <c r="O33" i="50"/>
  <c r="AJ33" i="50" s="1"/>
  <c r="AK33" i="50" s="1"/>
  <c r="AJ26" i="50"/>
  <c r="AK26" i="50" s="1"/>
  <c r="O24" i="50"/>
  <c r="AJ24" i="50" s="1"/>
  <c r="AK24" i="50" s="1"/>
  <c r="M21" i="50"/>
  <c r="AF21" i="50" s="1"/>
  <c r="AG21" i="50" s="1"/>
  <c r="N32" i="50"/>
  <c r="O32" i="50" s="1"/>
  <c r="AJ32" i="50" s="1"/>
  <c r="AK32" i="50" s="1"/>
  <c r="N22" i="50"/>
  <c r="O29" i="50"/>
  <c r="AJ29" i="50" s="1"/>
  <c r="AK29" i="50" s="1"/>
  <c r="K20" i="50"/>
  <c r="N28" i="50"/>
  <c r="T14" i="50"/>
  <c r="U14" i="50" s="1"/>
  <c r="K15" i="50"/>
  <c r="I21" i="50"/>
  <c r="T22" i="50"/>
  <c r="U22" i="50" s="1"/>
  <c r="K13" i="50"/>
  <c r="K18" i="50"/>
  <c r="O16" i="50" l="1"/>
  <c r="AJ16" i="50" s="1"/>
  <c r="AK16" i="50" s="1"/>
  <c r="O18" i="50"/>
  <c r="AJ18" i="50" s="1"/>
  <c r="AK18" i="50" s="1"/>
  <c r="O13" i="50"/>
  <c r="AJ13" i="50" s="1"/>
  <c r="AK13" i="50" s="1"/>
  <c r="O15" i="50"/>
  <c r="AJ15" i="50" s="1"/>
  <c r="AK15" i="50" s="1"/>
  <c r="O20" i="50"/>
  <c r="AJ20" i="50" s="1"/>
  <c r="AK20" i="50" s="1"/>
  <c r="N21" i="50"/>
  <c r="O22" i="50"/>
  <c r="AJ22" i="50" s="1"/>
  <c r="AK22" i="50" s="1"/>
  <c r="O28" i="50"/>
  <c r="AJ28" i="50" s="1"/>
  <c r="AK28" i="50" s="1"/>
  <c r="T21" i="50"/>
  <c r="U21" i="50" s="1"/>
  <c r="K21" i="50"/>
  <c r="O21" i="50" l="1"/>
  <c r="AJ21" i="50" s="1"/>
  <c r="AK21" i="50" s="1"/>
  <c r="AI33" i="43"/>
  <c r="AJ33" i="43" s="1"/>
  <c r="AK33" i="43" s="1"/>
  <c r="AI34" i="43"/>
  <c r="AJ34" i="43"/>
  <c r="AK34" i="43" s="1"/>
  <c r="AI32" i="43"/>
  <c r="AJ32" i="43" s="1"/>
  <c r="AK32" i="43" s="1"/>
  <c r="AF32" i="49"/>
  <c r="AG32" i="49" s="1"/>
  <c r="AI32" i="49"/>
  <c r="AF33" i="49"/>
  <c r="AG33" i="49" s="1"/>
  <c r="AI33" i="49"/>
  <c r="AF34" i="49"/>
  <c r="AG34" i="49" s="1"/>
  <c r="AI34" i="49"/>
  <c r="AF35" i="49"/>
  <c r="AG35" i="49" s="1"/>
  <c r="AI35" i="49"/>
  <c r="AF12" i="49"/>
  <c r="AG12" i="49" s="1"/>
  <c r="AI12" i="49"/>
  <c r="AF13" i="49"/>
  <c r="AG13" i="49" s="1"/>
  <c r="AI13" i="49"/>
  <c r="AI14" i="49"/>
  <c r="AI15" i="49"/>
  <c r="AG16" i="49"/>
  <c r="AI16" i="49"/>
  <c r="AF17" i="49"/>
  <c r="AG17" i="49" s="1"/>
  <c r="AI17" i="49"/>
  <c r="AF18" i="49"/>
  <c r="AG18" i="49" s="1"/>
  <c r="AI18" i="49"/>
  <c r="AF19" i="49"/>
  <c r="AG19" i="49" s="1"/>
  <c r="AI19" i="49"/>
  <c r="AI20" i="49"/>
  <c r="AI21" i="49"/>
  <c r="AI25" i="49"/>
  <c r="AI26" i="49"/>
  <c r="AI28" i="49"/>
  <c r="AI29" i="49"/>
  <c r="AI30" i="49"/>
  <c r="AB32" i="49"/>
  <c r="AC32" i="49" s="1"/>
  <c r="AB33" i="49"/>
  <c r="AC33" i="49" s="1"/>
  <c r="AB34" i="49"/>
  <c r="AC34" i="49" s="1"/>
  <c r="AB35" i="49"/>
  <c r="AC35" i="49" s="1"/>
  <c r="AB12" i="49"/>
  <c r="AC12" i="49" s="1"/>
  <c r="AB13" i="49"/>
  <c r="AC13" i="49" s="1"/>
  <c r="AB14" i="49"/>
  <c r="AC14" i="49" s="1"/>
  <c r="AB15" i="49"/>
  <c r="AC15" i="49" s="1"/>
  <c r="AB16" i="49"/>
  <c r="AC16" i="49" s="1"/>
  <c r="AB17" i="49"/>
  <c r="AC17" i="49" s="1"/>
  <c r="AB18" i="49"/>
  <c r="AC18" i="49" s="1"/>
  <c r="AB19" i="49"/>
  <c r="AC19" i="49" s="1"/>
  <c r="AB22" i="49"/>
  <c r="AC22" i="49" s="1"/>
  <c r="AB23" i="49"/>
  <c r="AC23" i="49" s="1"/>
  <c r="AB26" i="49"/>
  <c r="AC26" i="49" s="1"/>
  <c r="AB28" i="49"/>
  <c r="AC28" i="49" s="1"/>
  <c r="AB16" i="25"/>
  <c r="AC16" i="25" s="1"/>
  <c r="AF16" i="25"/>
  <c r="AG16" i="25" s="1"/>
  <c r="AI16" i="25"/>
  <c r="AB17" i="25"/>
  <c r="AC17" i="25" s="1"/>
  <c r="AF17" i="25"/>
  <c r="AG17" i="25" s="1"/>
  <c r="AI17" i="25"/>
  <c r="AB18" i="25"/>
  <c r="AC18" i="25" s="1"/>
  <c r="AF18" i="25"/>
  <c r="AG18" i="25" s="1"/>
  <c r="AI18" i="25"/>
  <c r="AB19" i="25"/>
  <c r="AC19" i="25" s="1"/>
  <c r="AF19" i="25"/>
  <c r="AG19" i="25" s="1"/>
  <c r="AI19" i="25"/>
  <c r="AB20" i="25"/>
  <c r="AC20" i="25" s="1"/>
  <c r="AF20" i="25"/>
  <c r="AG20" i="25" s="1"/>
  <c r="AI20" i="25"/>
  <c r="AB21" i="25"/>
  <c r="AC21" i="25" s="1"/>
  <c r="AF21" i="25"/>
  <c r="AG21" i="25" s="1"/>
  <c r="AI21" i="25"/>
  <c r="AB22" i="25"/>
  <c r="AC22" i="25" s="1"/>
  <c r="AF22" i="25"/>
  <c r="AG22" i="25" s="1"/>
  <c r="AI22" i="25"/>
  <c r="AI23" i="25"/>
  <c r="AB24" i="25"/>
  <c r="AC24" i="25" s="1"/>
  <c r="AF24" i="25"/>
  <c r="AG24" i="25" s="1"/>
  <c r="AI24" i="25"/>
  <c r="AB25" i="25"/>
  <c r="AC25" i="25" s="1"/>
  <c r="AF25" i="25"/>
  <c r="AG25" i="25" s="1"/>
  <c r="AI25" i="25"/>
  <c r="AJ25" i="25" s="1"/>
  <c r="AK25" i="25" s="1"/>
  <c r="AB26" i="25"/>
  <c r="AC26" i="25" s="1"/>
  <c r="AF26" i="25"/>
  <c r="AG26" i="25" s="1"/>
  <c r="AI26" i="25"/>
  <c r="AB27" i="25"/>
  <c r="AC27" i="25" s="1"/>
  <c r="AF27" i="25"/>
  <c r="AG27" i="25" s="1"/>
  <c r="AI27" i="25"/>
  <c r="AB28" i="25"/>
  <c r="AC28" i="25" s="1"/>
  <c r="AF28" i="25"/>
  <c r="AG28" i="25" s="1"/>
  <c r="AI28" i="25"/>
  <c r="AB29" i="25"/>
  <c r="AC29" i="25" s="1"/>
  <c r="AF29" i="25"/>
  <c r="AG29" i="25" s="1"/>
  <c r="AI29" i="25"/>
  <c r="AB30" i="25"/>
  <c r="AC30" i="25" s="1"/>
  <c r="AF30" i="25"/>
  <c r="AG30" i="25" s="1"/>
  <c r="AI30" i="25"/>
  <c r="AI31" i="25"/>
  <c r="AB32" i="25"/>
  <c r="AC32" i="25" s="1"/>
  <c r="AF32" i="25"/>
  <c r="AG32" i="25" s="1"/>
  <c r="AI32" i="25"/>
  <c r="AB33" i="25"/>
  <c r="AC33" i="25" s="1"/>
  <c r="AF33" i="25"/>
  <c r="AG33" i="25" s="1"/>
  <c r="AI33" i="25"/>
  <c r="AB34" i="25"/>
  <c r="AC34" i="25" s="1"/>
  <c r="AF34" i="25"/>
  <c r="AG34" i="25" s="1"/>
  <c r="AI34" i="25"/>
  <c r="AB35" i="25"/>
  <c r="AC35" i="25" s="1"/>
  <c r="AF35" i="25"/>
  <c r="AG35" i="25" s="1"/>
  <c r="AI35" i="25"/>
  <c r="AB36" i="25"/>
  <c r="AC36" i="25" s="1"/>
  <c r="AF36" i="25"/>
  <c r="AG36" i="25" s="1"/>
  <c r="AI36" i="25"/>
  <c r="AB37" i="25"/>
  <c r="AC37" i="25" s="1"/>
  <c r="AF37" i="25"/>
  <c r="AG37" i="25" s="1"/>
  <c r="AI37" i="25"/>
  <c r="AB38" i="25"/>
  <c r="AC38" i="25" s="1"/>
  <c r="AF38" i="25"/>
  <c r="AG38" i="25" s="1"/>
  <c r="AI38" i="25"/>
  <c r="AB39" i="25"/>
  <c r="AC39" i="25" s="1"/>
  <c r="AF39" i="25"/>
  <c r="AG39" i="25" s="1"/>
  <c r="AI39" i="25"/>
  <c r="AB40" i="25"/>
  <c r="AC40" i="25" s="1"/>
  <c r="AF40" i="25"/>
  <c r="AG40" i="25" s="1"/>
  <c r="AI40" i="25"/>
  <c r="AB41" i="25"/>
  <c r="AC41" i="25" s="1"/>
  <c r="AF41" i="25"/>
  <c r="AG41" i="25" s="1"/>
  <c r="AI41" i="25"/>
  <c r="AB42" i="25"/>
  <c r="AC42" i="25" s="1"/>
  <c r="AF42" i="25"/>
  <c r="AG42" i="25" s="1"/>
  <c r="AI42" i="25"/>
  <c r="AB43" i="25"/>
  <c r="AC43" i="25" s="1"/>
  <c r="AF43" i="25"/>
  <c r="AG43" i="25" s="1"/>
  <c r="AI43" i="25"/>
  <c r="AB44" i="25"/>
  <c r="AC44" i="25" s="1"/>
  <c r="AF44" i="25"/>
  <c r="AG44" i="25" s="1"/>
  <c r="AI44" i="25"/>
  <c r="AB45" i="25"/>
  <c r="AC45" i="25" s="1"/>
  <c r="AG45" i="25"/>
  <c r="AI45" i="25"/>
  <c r="AI15" i="25"/>
  <c r="AF15" i="25"/>
  <c r="AG15" i="25" s="1"/>
  <c r="AB15" i="25"/>
  <c r="AC15" i="25" s="1"/>
  <c r="AB16" i="43"/>
  <c r="AC16" i="43" s="1"/>
  <c r="AF16" i="43"/>
  <c r="AG16" i="43" s="1"/>
  <c r="AI16" i="43"/>
  <c r="AB17" i="43"/>
  <c r="AC17" i="43" s="1"/>
  <c r="AF17" i="43"/>
  <c r="AG17" i="43" s="1"/>
  <c r="AI17" i="43"/>
  <c r="AB18" i="43"/>
  <c r="AC18" i="43" s="1"/>
  <c r="AF18" i="43"/>
  <c r="AG18" i="43" s="1"/>
  <c r="AI18" i="43"/>
  <c r="AF19" i="43"/>
  <c r="AG19" i="43" s="1"/>
  <c r="AI19" i="43"/>
  <c r="AB20" i="43"/>
  <c r="AC20" i="43" s="1"/>
  <c r="AF20" i="43"/>
  <c r="AG20" i="43" s="1"/>
  <c r="AI20" i="43"/>
  <c r="AB21" i="43"/>
  <c r="AC21" i="43" s="1"/>
  <c r="AF21" i="43"/>
  <c r="AG21" i="43" s="1"/>
  <c r="AI21" i="43"/>
  <c r="AB22" i="43"/>
  <c r="AC22" i="43" s="1"/>
  <c r="AF22" i="43"/>
  <c r="AG22" i="43" s="1"/>
  <c r="AI22" i="43"/>
  <c r="AB23" i="43"/>
  <c r="AC23" i="43" s="1"/>
  <c r="AF23" i="43"/>
  <c r="AG23" i="43" s="1"/>
  <c r="AI23" i="43"/>
  <c r="AB24" i="43"/>
  <c r="AC24" i="43" s="1"/>
  <c r="AF24" i="43"/>
  <c r="AG24" i="43" s="1"/>
  <c r="AI24" i="43"/>
  <c r="AB25" i="43"/>
  <c r="AC25" i="43" s="1"/>
  <c r="AF25" i="43"/>
  <c r="AG25" i="43" s="1"/>
  <c r="AI25" i="43"/>
  <c r="AJ25" i="43" s="1"/>
  <c r="AK25" i="43" s="1"/>
  <c r="AB26" i="43"/>
  <c r="AC26" i="43" s="1"/>
  <c r="AF26" i="43"/>
  <c r="AG26" i="43" s="1"/>
  <c r="AI26" i="43"/>
  <c r="AJ26" i="43" s="1"/>
  <c r="AK26" i="43" s="1"/>
  <c r="AB27" i="43"/>
  <c r="AC27" i="43" s="1"/>
  <c r="AF27" i="43"/>
  <c r="AG27" i="43" s="1"/>
  <c r="AI27" i="43"/>
  <c r="AJ27" i="43" s="1"/>
  <c r="AK27" i="43" s="1"/>
  <c r="AB28" i="43"/>
  <c r="AC28" i="43" s="1"/>
  <c r="AF28" i="43"/>
  <c r="AG28" i="43" s="1"/>
  <c r="AI28" i="43"/>
  <c r="AJ28" i="43" s="1"/>
  <c r="AK28" i="43" s="1"/>
  <c r="AB29" i="43"/>
  <c r="AC29" i="43" s="1"/>
  <c r="AF29" i="43"/>
  <c r="AG29" i="43" s="1"/>
  <c r="AI29" i="43"/>
  <c r="AJ29" i="43" s="1"/>
  <c r="AK29" i="43" s="1"/>
  <c r="AI15" i="43"/>
  <c r="AF15" i="43"/>
  <c r="AG15" i="43" s="1"/>
  <c r="AB15" i="43"/>
  <c r="AC15" i="43" s="1"/>
  <c r="AB71" i="44"/>
  <c r="AC71" i="44" s="1"/>
  <c r="AF71" i="44"/>
  <c r="AG71" i="44" s="1"/>
  <c r="AJ71" i="44"/>
  <c r="AK71" i="44" s="1"/>
  <c r="AB72" i="44"/>
  <c r="AC72" i="44" s="1"/>
  <c r="AF72" i="44"/>
  <c r="AG72" i="44" s="1"/>
  <c r="AJ72" i="44"/>
  <c r="AK72" i="44" s="1"/>
  <c r="AB73" i="44"/>
  <c r="AC73" i="44" s="1"/>
  <c r="AF73" i="44"/>
  <c r="AG73" i="44" s="1"/>
  <c r="AJ73" i="44"/>
  <c r="AK73" i="44" s="1"/>
  <c r="AB74" i="44"/>
  <c r="AC74" i="44" s="1"/>
  <c r="AF74" i="44"/>
  <c r="AG74" i="44" s="1"/>
  <c r="AJ74" i="44"/>
  <c r="AK74" i="44" s="1"/>
  <c r="AB75" i="44"/>
  <c r="AC75" i="44" s="1"/>
  <c r="AF75" i="44"/>
  <c r="AG75" i="44" s="1"/>
  <c r="AJ75" i="44"/>
  <c r="AK75" i="44" s="1"/>
  <c r="AB76" i="44"/>
  <c r="AC76" i="44" s="1"/>
  <c r="AF76" i="44"/>
  <c r="AG76" i="44" s="1"/>
  <c r="AJ76" i="44"/>
  <c r="AK76" i="44" s="1"/>
  <c r="AJ70" i="44"/>
  <c r="AK70" i="44" s="1"/>
  <c r="AF70" i="44"/>
  <c r="AG70" i="44" s="1"/>
  <c r="AB70" i="44"/>
  <c r="AC70" i="44" s="1"/>
  <c r="AB14" i="44"/>
  <c r="AC14" i="44" s="1"/>
  <c r="AF14" i="44"/>
  <c r="AG14" i="44" s="1"/>
  <c r="AI14" i="44"/>
  <c r="AB15" i="44"/>
  <c r="AC15" i="44" s="1"/>
  <c r="AF15" i="44"/>
  <c r="AG15" i="44" s="1"/>
  <c r="AI15" i="44"/>
  <c r="AB16" i="44"/>
  <c r="AC16" i="44" s="1"/>
  <c r="AF16" i="44"/>
  <c r="AG16" i="44" s="1"/>
  <c r="AI16" i="44"/>
  <c r="AB17" i="44"/>
  <c r="AC17" i="44" s="1"/>
  <c r="AF17" i="44"/>
  <c r="AG17" i="44" s="1"/>
  <c r="AI17" i="44"/>
  <c r="AB18" i="44"/>
  <c r="AC18" i="44" s="1"/>
  <c r="AF18" i="44"/>
  <c r="AG18" i="44" s="1"/>
  <c r="AI18" i="44"/>
  <c r="AB19" i="44"/>
  <c r="AC19" i="44" s="1"/>
  <c r="AF19" i="44"/>
  <c r="AG19" i="44" s="1"/>
  <c r="AI19" i="44"/>
  <c r="AB20" i="44"/>
  <c r="AC20" i="44" s="1"/>
  <c r="AF20" i="44"/>
  <c r="AG20" i="44" s="1"/>
  <c r="AI20" i="44"/>
  <c r="AB21" i="44"/>
  <c r="AC21" i="44" s="1"/>
  <c r="AF21" i="44"/>
  <c r="AG21" i="44" s="1"/>
  <c r="AI21" i="44"/>
  <c r="AB22" i="44"/>
  <c r="AC22" i="44" s="1"/>
  <c r="AF22" i="44"/>
  <c r="AG22" i="44" s="1"/>
  <c r="AI22" i="44"/>
  <c r="AB23" i="44"/>
  <c r="AC23" i="44" s="1"/>
  <c r="AF23" i="44"/>
  <c r="AG23" i="44" s="1"/>
  <c r="AI23" i="44"/>
  <c r="AB24" i="44"/>
  <c r="AC24" i="44" s="1"/>
  <c r="AF24" i="44"/>
  <c r="AG24" i="44" s="1"/>
  <c r="AI24" i="44"/>
  <c r="AB25" i="44"/>
  <c r="AC25" i="44" s="1"/>
  <c r="AF25" i="44"/>
  <c r="AG25" i="44" s="1"/>
  <c r="AI25" i="44"/>
  <c r="AB26" i="44"/>
  <c r="AC26" i="44" s="1"/>
  <c r="AF26" i="44"/>
  <c r="AG26" i="44" s="1"/>
  <c r="AI26" i="44"/>
  <c r="AB27" i="44"/>
  <c r="AC27" i="44" s="1"/>
  <c r="AF27" i="44"/>
  <c r="AG27" i="44" s="1"/>
  <c r="AI27" i="44"/>
  <c r="AB28" i="44"/>
  <c r="AC28" i="44" s="1"/>
  <c r="AF28" i="44"/>
  <c r="AG28" i="44" s="1"/>
  <c r="AI28" i="44"/>
  <c r="AB29" i="44"/>
  <c r="AC29" i="44" s="1"/>
  <c r="AF29" i="44"/>
  <c r="AG29" i="44" s="1"/>
  <c r="AI29" i="44"/>
  <c r="AB30" i="44"/>
  <c r="AC30" i="44" s="1"/>
  <c r="AF30" i="44"/>
  <c r="AG30" i="44" s="1"/>
  <c r="AI30" i="44"/>
  <c r="AB31" i="44"/>
  <c r="AC31" i="44" s="1"/>
  <c r="AF31" i="44"/>
  <c r="AG31" i="44" s="1"/>
  <c r="AI31" i="44"/>
  <c r="AB32" i="44"/>
  <c r="AC32" i="44" s="1"/>
  <c r="AF32" i="44"/>
  <c r="AG32" i="44" s="1"/>
  <c r="AI32" i="44"/>
  <c r="AB33" i="44"/>
  <c r="AC33" i="44" s="1"/>
  <c r="AF33" i="44"/>
  <c r="AG33" i="44" s="1"/>
  <c r="AI33" i="44"/>
  <c r="AB34" i="44"/>
  <c r="AC34" i="44" s="1"/>
  <c r="AF34" i="44"/>
  <c r="AG34" i="44" s="1"/>
  <c r="AI34" i="44"/>
  <c r="AB35" i="44"/>
  <c r="AC35" i="44" s="1"/>
  <c r="AF35" i="44"/>
  <c r="AG35" i="44" s="1"/>
  <c r="AI35" i="44"/>
  <c r="AB36" i="44"/>
  <c r="AC36" i="44" s="1"/>
  <c r="AF36" i="44"/>
  <c r="AG36" i="44" s="1"/>
  <c r="AI36" i="44"/>
  <c r="AB37" i="44"/>
  <c r="AC37" i="44" s="1"/>
  <c r="AF37" i="44"/>
  <c r="AG37" i="44" s="1"/>
  <c r="AI37" i="44"/>
  <c r="AB38" i="44"/>
  <c r="AC38" i="44" s="1"/>
  <c r="AF38" i="44"/>
  <c r="AG38" i="44" s="1"/>
  <c r="AI38" i="44"/>
  <c r="AB39" i="44"/>
  <c r="AC39" i="44" s="1"/>
  <c r="AI39" i="44"/>
  <c r="AB40" i="44"/>
  <c r="AC40" i="44" s="1"/>
  <c r="AF40" i="44"/>
  <c r="AG40" i="44" s="1"/>
  <c r="AI40" i="44"/>
  <c r="AB41" i="44"/>
  <c r="AC41" i="44" s="1"/>
  <c r="AI41" i="44"/>
  <c r="AB42" i="44"/>
  <c r="AC42" i="44" s="1"/>
  <c r="AF42" i="44"/>
  <c r="AG42" i="44" s="1"/>
  <c r="AI42" i="44"/>
  <c r="AB43" i="44"/>
  <c r="AC43" i="44" s="1"/>
  <c r="AF43" i="44"/>
  <c r="AG43" i="44" s="1"/>
  <c r="AI43" i="44"/>
  <c r="AB44" i="44"/>
  <c r="AC44" i="44" s="1"/>
  <c r="AF44" i="44"/>
  <c r="AG44" i="44" s="1"/>
  <c r="AI44" i="44"/>
  <c r="AF45" i="44"/>
  <c r="AG45" i="44" s="1"/>
  <c r="AI45" i="44"/>
  <c r="AB46" i="44"/>
  <c r="AC46" i="44" s="1"/>
  <c r="AF46" i="44"/>
  <c r="AG46" i="44" s="1"/>
  <c r="AI46" i="44"/>
  <c r="AB47" i="44"/>
  <c r="AC47" i="44" s="1"/>
  <c r="AF47" i="44"/>
  <c r="AG47" i="44" s="1"/>
  <c r="AI47" i="44"/>
  <c r="AB48" i="44"/>
  <c r="AC48" i="44" s="1"/>
  <c r="AF48" i="44"/>
  <c r="AG48" i="44" s="1"/>
  <c r="AI48" i="44"/>
  <c r="AB49" i="44"/>
  <c r="AC49" i="44" s="1"/>
  <c r="AF49" i="44"/>
  <c r="AG49" i="44" s="1"/>
  <c r="AI49" i="44"/>
  <c r="AF50" i="44"/>
  <c r="AG50" i="44" s="1"/>
  <c r="AI50" i="44"/>
  <c r="AB51" i="44"/>
  <c r="AC51" i="44"/>
  <c r="AF51" i="44"/>
  <c r="AG51" i="44" s="1"/>
  <c r="AI51" i="44"/>
  <c r="AI52" i="44"/>
  <c r="AB53" i="44"/>
  <c r="AC53" i="44" s="1"/>
  <c r="AF53" i="44"/>
  <c r="AG53" i="44" s="1"/>
  <c r="AI53" i="44"/>
  <c r="AF54" i="44"/>
  <c r="AG54" i="44" s="1"/>
  <c r="AI54" i="44"/>
  <c r="AB55" i="44"/>
  <c r="AC55" i="44" s="1"/>
  <c r="AF55" i="44"/>
  <c r="AG55" i="44" s="1"/>
  <c r="AI55" i="44"/>
  <c r="AF56" i="44"/>
  <c r="AG56" i="44" s="1"/>
  <c r="AI56" i="44"/>
  <c r="AB57" i="44"/>
  <c r="AC57" i="44" s="1"/>
  <c r="AF57" i="44"/>
  <c r="AG57" i="44" s="1"/>
  <c r="AI57" i="44"/>
  <c r="AB58" i="44"/>
  <c r="AC58" i="44" s="1"/>
  <c r="AF58" i="44"/>
  <c r="AG58" i="44" s="1"/>
  <c r="AI58" i="44"/>
  <c r="AB59" i="44"/>
  <c r="AC59" i="44" s="1"/>
  <c r="AF59" i="44"/>
  <c r="AG59" i="44" s="1"/>
  <c r="AI59" i="44"/>
  <c r="AJ59" i="44" s="1"/>
  <c r="AK59" i="44" s="1"/>
  <c r="AB60" i="44"/>
  <c r="AC60" i="44" s="1"/>
  <c r="AF60" i="44"/>
  <c r="AG60" i="44" s="1"/>
  <c r="AI60" i="44"/>
  <c r="AB61" i="44"/>
  <c r="AC61" i="44" s="1"/>
  <c r="AF61" i="44"/>
  <c r="AG61" i="44" s="1"/>
  <c r="AI61" i="44"/>
  <c r="AB62" i="44"/>
  <c r="AC62" i="44" s="1"/>
  <c r="AF62" i="44"/>
  <c r="AG62" i="44" s="1"/>
  <c r="AI62" i="44"/>
  <c r="AB63" i="44"/>
  <c r="AC63" i="44"/>
  <c r="AF63" i="44"/>
  <c r="AG63" i="44" s="1"/>
  <c r="AI63" i="44"/>
  <c r="AB64" i="44"/>
  <c r="AC64" i="44" s="1"/>
  <c r="AF64" i="44"/>
  <c r="AG64" i="44" s="1"/>
  <c r="AI64" i="44"/>
  <c r="AB65" i="44"/>
  <c r="AC65" i="44" s="1"/>
  <c r="AF65" i="44"/>
  <c r="AG65" i="44" s="1"/>
  <c r="AI65" i="44"/>
  <c r="AJ65" i="44" s="1"/>
  <c r="AK65" i="44" s="1"/>
  <c r="AB66" i="44"/>
  <c r="AC66" i="44" s="1"/>
  <c r="AF66" i="44"/>
  <c r="AG66" i="44" s="1"/>
  <c r="AI66" i="44"/>
  <c r="AJ66" i="44" s="1"/>
  <c r="AK66" i="44" s="1"/>
  <c r="AB67" i="44"/>
  <c r="AC67" i="44" s="1"/>
  <c r="AF67" i="44"/>
  <c r="AG67" i="44" s="1"/>
  <c r="AI67" i="44"/>
  <c r="AJ67" i="44" s="1"/>
  <c r="AK67" i="44" s="1"/>
  <c r="AI13" i="44"/>
  <c r="AF13" i="44"/>
  <c r="AG13" i="44" s="1"/>
  <c r="AB13" i="44"/>
  <c r="AC13" i="44" s="1"/>
  <c r="AB91" i="41"/>
  <c r="AC91" i="41" s="1"/>
  <c r="AF91" i="41"/>
  <c r="AG91" i="41" s="1"/>
  <c r="AI91" i="41"/>
  <c r="AB92" i="41"/>
  <c r="AC92" i="41" s="1"/>
  <c r="AF92" i="41"/>
  <c r="AG92" i="41" s="1"/>
  <c r="AI92" i="41"/>
  <c r="AB93" i="41"/>
  <c r="AC93" i="41" s="1"/>
  <c r="AF93" i="41"/>
  <c r="AG93" i="41" s="1"/>
  <c r="AI93" i="41"/>
  <c r="AB94" i="41"/>
  <c r="AC94" i="41" s="1"/>
  <c r="AF94" i="41"/>
  <c r="AG94" i="41" s="1"/>
  <c r="AI94" i="41"/>
  <c r="AB95" i="41"/>
  <c r="AC95" i="41" s="1"/>
  <c r="AF95" i="41"/>
  <c r="AG95" i="41" s="1"/>
  <c r="AI95" i="41"/>
  <c r="AB96" i="41"/>
  <c r="AC96" i="41" s="1"/>
  <c r="AF96" i="41"/>
  <c r="AG96" i="41" s="1"/>
  <c r="AI96" i="41"/>
  <c r="AB97" i="41"/>
  <c r="AC97" i="41" s="1"/>
  <c r="AF97" i="41"/>
  <c r="AG97" i="41" s="1"/>
  <c r="AI97" i="41"/>
  <c r="AB98" i="41"/>
  <c r="AC98" i="41" s="1"/>
  <c r="AF98" i="41"/>
  <c r="AG98" i="41" s="1"/>
  <c r="AI98" i="41"/>
  <c r="AB99" i="41"/>
  <c r="AC99" i="41" s="1"/>
  <c r="AF99" i="41"/>
  <c r="AG99" i="41" s="1"/>
  <c r="AI99" i="41"/>
  <c r="AB100" i="41"/>
  <c r="AC100" i="41" s="1"/>
  <c r="AF100" i="41"/>
  <c r="AG100" i="41" s="1"/>
  <c r="AI100" i="41"/>
  <c r="AB101" i="41"/>
  <c r="AC101" i="41" s="1"/>
  <c r="AF101" i="41"/>
  <c r="AG101" i="41" s="1"/>
  <c r="AI101" i="41"/>
  <c r="AI90" i="41"/>
  <c r="AF90" i="41"/>
  <c r="AG90" i="41" s="1"/>
  <c r="AB90" i="41"/>
  <c r="AC90" i="41" s="1"/>
  <c r="AB13" i="41"/>
  <c r="AC13" i="41" s="1"/>
  <c r="AF13" i="41"/>
  <c r="AG13" i="41" s="1"/>
  <c r="AI13" i="41"/>
  <c r="AB14" i="41"/>
  <c r="AC14" i="41" s="1"/>
  <c r="AF14" i="41"/>
  <c r="AG14" i="41" s="1"/>
  <c r="AI14" i="41"/>
  <c r="AB15" i="41"/>
  <c r="AC15" i="41" s="1"/>
  <c r="AF15" i="41"/>
  <c r="AG15" i="41" s="1"/>
  <c r="AI15" i="41"/>
  <c r="AB16" i="41"/>
  <c r="AC16" i="41" s="1"/>
  <c r="AF16" i="41"/>
  <c r="AG16" i="41" s="1"/>
  <c r="AI16" i="41"/>
  <c r="AB17" i="41"/>
  <c r="AC17" i="41" s="1"/>
  <c r="AF17" i="41"/>
  <c r="AG17" i="41" s="1"/>
  <c r="AI17" i="41"/>
  <c r="AB18" i="41"/>
  <c r="AC18" i="41" s="1"/>
  <c r="AF18" i="41"/>
  <c r="AG18" i="41" s="1"/>
  <c r="AI18" i="41"/>
  <c r="AB19" i="41"/>
  <c r="AC19" i="41" s="1"/>
  <c r="AF19" i="41"/>
  <c r="AG19" i="41" s="1"/>
  <c r="AI19" i="41"/>
  <c r="AB20" i="41"/>
  <c r="AC20" i="41" s="1"/>
  <c r="AF20" i="41"/>
  <c r="AG20" i="41" s="1"/>
  <c r="AI20" i="41"/>
  <c r="AB21" i="41"/>
  <c r="AC21" i="41" s="1"/>
  <c r="AF21" i="41"/>
  <c r="AG21" i="41" s="1"/>
  <c r="AI21" i="41"/>
  <c r="AB22" i="41"/>
  <c r="AC22" i="41" s="1"/>
  <c r="AF22" i="41"/>
  <c r="AG22" i="41" s="1"/>
  <c r="AI22" i="41"/>
  <c r="AB23" i="41"/>
  <c r="AC23" i="41" s="1"/>
  <c r="AF23" i="41"/>
  <c r="AG23" i="41" s="1"/>
  <c r="AI23" i="41"/>
  <c r="AB24" i="41"/>
  <c r="AC24" i="41" s="1"/>
  <c r="AF24" i="41"/>
  <c r="AG24" i="41" s="1"/>
  <c r="AI24" i="41"/>
  <c r="AB25" i="41"/>
  <c r="AC25" i="41" s="1"/>
  <c r="AF25" i="41"/>
  <c r="AG25" i="41" s="1"/>
  <c r="AI25" i="41"/>
  <c r="AB26" i="41"/>
  <c r="AC26" i="41" s="1"/>
  <c r="AF26" i="41"/>
  <c r="AG26" i="41" s="1"/>
  <c r="AI26" i="41"/>
  <c r="AB27" i="41"/>
  <c r="AC27" i="41" s="1"/>
  <c r="AF27" i="41"/>
  <c r="AG27" i="41" s="1"/>
  <c r="AI27" i="41"/>
  <c r="AB28" i="41"/>
  <c r="AC28" i="41" s="1"/>
  <c r="AF28" i="41"/>
  <c r="AG28" i="41" s="1"/>
  <c r="AI28" i="41"/>
  <c r="AB29" i="41"/>
  <c r="AC29" i="41" s="1"/>
  <c r="AF29" i="41"/>
  <c r="AG29" i="41" s="1"/>
  <c r="AI29" i="41"/>
  <c r="AB30" i="41"/>
  <c r="AC30" i="41" s="1"/>
  <c r="AF30" i="41"/>
  <c r="AG30" i="41" s="1"/>
  <c r="AI30" i="41"/>
  <c r="AB31" i="41"/>
  <c r="AC31" i="41" s="1"/>
  <c r="AF31" i="41"/>
  <c r="AG31" i="41" s="1"/>
  <c r="AI31" i="41"/>
  <c r="AB32" i="41"/>
  <c r="AC32" i="41" s="1"/>
  <c r="AF32" i="41"/>
  <c r="AG32" i="41" s="1"/>
  <c r="AI32" i="41"/>
  <c r="AB33" i="41"/>
  <c r="AC33" i="41" s="1"/>
  <c r="AF33" i="41"/>
  <c r="AG33" i="41" s="1"/>
  <c r="AI33" i="41"/>
  <c r="AB34" i="41"/>
  <c r="AC34" i="41" s="1"/>
  <c r="AI34" i="41"/>
  <c r="AB35" i="41"/>
  <c r="AC35" i="41" s="1"/>
  <c r="AF35" i="41"/>
  <c r="AG35" i="41" s="1"/>
  <c r="AI35" i="41"/>
  <c r="AB36" i="41"/>
  <c r="AC36" i="41" s="1"/>
  <c r="AF36" i="41"/>
  <c r="AG36" i="41" s="1"/>
  <c r="AI36" i="41"/>
  <c r="AB37" i="41"/>
  <c r="AC37" i="41" s="1"/>
  <c r="AI37" i="41"/>
  <c r="AB38" i="41"/>
  <c r="AC38" i="41" s="1"/>
  <c r="AF38" i="41"/>
  <c r="AG38" i="41" s="1"/>
  <c r="AI38" i="41"/>
  <c r="AB39" i="41"/>
  <c r="AC39" i="41" s="1"/>
  <c r="AF39" i="41"/>
  <c r="AG39" i="41" s="1"/>
  <c r="AI39" i="41"/>
  <c r="AB40" i="41"/>
  <c r="AC40" i="41" s="1"/>
  <c r="AF40" i="41"/>
  <c r="AG40" i="41" s="1"/>
  <c r="AI40" i="41"/>
  <c r="AB41" i="41"/>
  <c r="AC41" i="41" s="1"/>
  <c r="AF41" i="41"/>
  <c r="AG41" i="41" s="1"/>
  <c r="AI41" i="41"/>
  <c r="AB42" i="41"/>
  <c r="AC42" i="41" s="1"/>
  <c r="AF42" i="41"/>
  <c r="AG42" i="41" s="1"/>
  <c r="AI42" i="41"/>
  <c r="AB43" i="41"/>
  <c r="AC43" i="41" s="1"/>
  <c r="AF43" i="41"/>
  <c r="AG43" i="41" s="1"/>
  <c r="AI43" i="41"/>
  <c r="AB44" i="41"/>
  <c r="AC44" i="41" s="1"/>
  <c r="AI44" i="41"/>
  <c r="AB45" i="41"/>
  <c r="AC45" i="41" s="1"/>
  <c r="AF45" i="41"/>
  <c r="AG45" i="41" s="1"/>
  <c r="AI45" i="41"/>
  <c r="AB46" i="41"/>
  <c r="AC46" i="41" s="1"/>
  <c r="AF46" i="41"/>
  <c r="AG46" i="41" s="1"/>
  <c r="AI46" i="41"/>
  <c r="AB47" i="41"/>
  <c r="AC47" i="41" s="1"/>
  <c r="AF47" i="41"/>
  <c r="AG47" i="41" s="1"/>
  <c r="AI47" i="41"/>
  <c r="AB48" i="41"/>
  <c r="AC48" i="41" s="1"/>
  <c r="AF48" i="41"/>
  <c r="AG48" i="41" s="1"/>
  <c r="AI48" i="41"/>
  <c r="AB49" i="41"/>
  <c r="AC49" i="41" s="1"/>
  <c r="AF49" i="41"/>
  <c r="AG49" i="41" s="1"/>
  <c r="AI49" i="41"/>
  <c r="AB50" i="41"/>
  <c r="AC50" i="41" s="1"/>
  <c r="AF50" i="41"/>
  <c r="AG50" i="41" s="1"/>
  <c r="AI50" i="41"/>
  <c r="AB51" i="41"/>
  <c r="AC51" i="41" s="1"/>
  <c r="AI51" i="41"/>
  <c r="AB52" i="41"/>
  <c r="AC52" i="41" s="1"/>
  <c r="AF52" i="41"/>
  <c r="AG52" i="41" s="1"/>
  <c r="AI52" i="41"/>
  <c r="AB53" i="41"/>
  <c r="AC53" i="41" s="1"/>
  <c r="AF53" i="41"/>
  <c r="AG53" i="41" s="1"/>
  <c r="AI53" i="41"/>
  <c r="AB54" i="41"/>
  <c r="AC54" i="41" s="1"/>
  <c r="AF54" i="41"/>
  <c r="AG54" i="41" s="1"/>
  <c r="AI54" i="41"/>
  <c r="AB55" i="41"/>
  <c r="AC55" i="41" s="1"/>
  <c r="AF55" i="41"/>
  <c r="AG55" i="41" s="1"/>
  <c r="AI55" i="41"/>
  <c r="AB56" i="41"/>
  <c r="AC56" i="41" s="1"/>
  <c r="AF56" i="41"/>
  <c r="AG56" i="41" s="1"/>
  <c r="AI56" i="41"/>
  <c r="AB57" i="41"/>
  <c r="AC57" i="41" s="1"/>
  <c r="AF57" i="41"/>
  <c r="AG57" i="41" s="1"/>
  <c r="AI57" i="41"/>
  <c r="AB58" i="41"/>
  <c r="AC58" i="41" s="1"/>
  <c r="AI58" i="41"/>
  <c r="AB59" i="41"/>
  <c r="AC59" i="41" s="1"/>
  <c r="AF59" i="41"/>
  <c r="AG59" i="41" s="1"/>
  <c r="AI59" i="41"/>
  <c r="AB60" i="41"/>
  <c r="AC60" i="41" s="1"/>
  <c r="AF60" i="41"/>
  <c r="AG60" i="41" s="1"/>
  <c r="AI60" i="41"/>
  <c r="AB61" i="41"/>
  <c r="AC61" i="41" s="1"/>
  <c r="AF61" i="41"/>
  <c r="AG61" i="41" s="1"/>
  <c r="AI61" i="41"/>
  <c r="AB62" i="41"/>
  <c r="AC62" i="41" s="1"/>
  <c r="AF62" i="41"/>
  <c r="AG62" i="41" s="1"/>
  <c r="AI62" i="41"/>
  <c r="AB63" i="41"/>
  <c r="AC63" i="41" s="1"/>
  <c r="AF63" i="41"/>
  <c r="AG63" i="41" s="1"/>
  <c r="AI63" i="41"/>
  <c r="AB64" i="41"/>
  <c r="AC64" i="41" s="1"/>
  <c r="AI64" i="41"/>
  <c r="AB65" i="41"/>
  <c r="AC65" i="41" s="1"/>
  <c r="AF65" i="41"/>
  <c r="AG65" i="41" s="1"/>
  <c r="AI65" i="41"/>
  <c r="AB66" i="41"/>
  <c r="AC66" i="41" s="1"/>
  <c r="AF66" i="41"/>
  <c r="AG66" i="41" s="1"/>
  <c r="AI66" i="41"/>
  <c r="AB67" i="41"/>
  <c r="AC67" i="41" s="1"/>
  <c r="AF67" i="41"/>
  <c r="AG67" i="41" s="1"/>
  <c r="AI67" i="41"/>
  <c r="AB68" i="41"/>
  <c r="AC68" i="41" s="1"/>
  <c r="AI68" i="41"/>
  <c r="AB69" i="41"/>
  <c r="AC69" i="41" s="1"/>
  <c r="AF69" i="41"/>
  <c r="AG69" i="41" s="1"/>
  <c r="AI69" i="41"/>
  <c r="AJ69" i="41" s="1"/>
  <c r="AK69" i="41" s="1"/>
  <c r="AB70" i="41"/>
  <c r="AC70" i="41" s="1"/>
  <c r="AF70" i="41"/>
  <c r="AG70" i="41" s="1"/>
  <c r="AI70" i="41"/>
  <c r="AB71" i="41"/>
  <c r="AC71" i="41" s="1"/>
  <c r="AI71" i="41"/>
  <c r="AB72" i="41"/>
  <c r="AC72" i="41" s="1"/>
  <c r="AF72" i="41"/>
  <c r="AG72" i="41" s="1"/>
  <c r="AI72" i="41"/>
  <c r="AB73" i="41"/>
  <c r="AC73" i="41" s="1"/>
  <c r="AF73" i="41"/>
  <c r="AG73" i="41" s="1"/>
  <c r="AI73" i="41"/>
  <c r="AB74" i="41"/>
  <c r="AC74" i="41" s="1"/>
  <c r="AF74" i="41"/>
  <c r="AG74" i="41" s="1"/>
  <c r="AI74" i="41"/>
  <c r="AB75" i="41"/>
  <c r="AC75" i="41" s="1"/>
  <c r="AF75" i="41"/>
  <c r="AG75" i="41" s="1"/>
  <c r="AI75" i="41"/>
  <c r="AB76" i="41"/>
  <c r="AC76" i="41" s="1"/>
  <c r="AF76" i="41"/>
  <c r="AG76" i="41" s="1"/>
  <c r="AI76" i="41"/>
  <c r="AB77" i="41"/>
  <c r="AC77" i="41" s="1"/>
  <c r="AF77" i="41"/>
  <c r="AG77" i="41" s="1"/>
  <c r="AI77" i="41"/>
  <c r="AB78" i="41"/>
  <c r="AC78" i="41" s="1"/>
  <c r="AF78" i="41"/>
  <c r="AG78" i="41" s="1"/>
  <c r="AI78" i="41"/>
  <c r="AB79" i="41"/>
  <c r="AC79" i="41" s="1"/>
  <c r="AF79" i="41"/>
  <c r="AG79" i="41" s="1"/>
  <c r="AI79" i="41"/>
  <c r="AB80" i="41"/>
  <c r="AC80" i="41" s="1"/>
  <c r="AF80" i="41"/>
  <c r="AG80" i="41" s="1"/>
  <c r="AI80" i="41"/>
  <c r="AB81" i="41"/>
  <c r="AC81" i="41" s="1"/>
  <c r="AF81" i="41"/>
  <c r="AG81" i="41" s="1"/>
  <c r="AI81" i="41"/>
  <c r="AB82" i="41"/>
  <c r="AC82" i="41" s="1"/>
  <c r="AF82" i="41"/>
  <c r="AG82" i="41" s="1"/>
  <c r="AI82" i="41"/>
  <c r="AB83" i="41"/>
  <c r="AC83" i="41" s="1"/>
  <c r="AF83" i="41"/>
  <c r="AG83" i="41" s="1"/>
  <c r="AI83" i="41"/>
  <c r="AB84" i="41"/>
  <c r="AC84" i="41" s="1"/>
  <c r="AF84" i="41"/>
  <c r="AG84" i="41" s="1"/>
  <c r="AI84" i="41"/>
  <c r="AB85" i="41"/>
  <c r="AC85" i="41" s="1"/>
  <c r="AF85" i="41"/>
  <c r="AG85" i="41" s="1"/>
  <c r="AI85" i="41"/>
  <c r="AB86" i="41"/>
  <c r="AC86" i="41" s="1"/>
  <c r="AF86" i="41"/>
  <c r="AG86" i="41" s="1"/>
  <c r="AI86" i="41"/>
  <c r="AB87" i="41"/>
  <c r="AC87" i="41" s="1"/>
  <c r="AF87" i="41"/>
  <c r="AG87" i="41" s="1"/>
  <c r="AI87" i="41"/>
  <c r="AI12" i="41"/>
  <c r="AB12" i="41"/>
  <c r="AC12" i="41" s="1"/>
  <c r="AB15" i="42"/>
  <c r="AC15" i="42" s="1"/>
  <c r="AF15" i="42"/>
  <c r="AG15" i="42" s="1"/>
  <c r="AI15" i="42"/>
  <c r="AJ15" i="42" s="1"/>
  <c r="AK15" i="42" s="1"/>
  <c r="AB16" i="42"/>
  <c r="AC16" i="42" s="1"/>
  <c r="AF16" i="42"/>
  <c r="AG16" i="42" s="1"/>
  <c r="AI16" i="42"/>
  <c r="AJ16" i="42" s="1"/>
  <c r="AK16" i="42" s="1"/>
  <c r="AB17" i="42"/>
  <c r="AC17" i="42" s="1"/>
  <c r="AF17" i="42"/>
  <c r="AG17" i="42" s="1"/>
  <c r="AI17" i="42"/>
  <c r="AJ17" i="42" s="1"/>
  <c r="AK17" i="42" s="1"/>
  <c r="AB18" i="42"/>
  <c r="AC18" i="42" s="1"/>
  <c r="AF18" i="42"/>
  <c r="AG18" i="42" s="1"/>
  <c r="AI18" i="42"/>
  <c r="AJ18" i="42" s="1"/>
  <c r="AK18" i="42" s="1"/>
  <c r="AB19" i="42"/>
  <c r="AC19" i="42" s="1"/>
  <c r="AF19" i="42"/>
  <c r="AG19" i="42" s="1"/>
  <c r="AI19" i="42"/>
  <c r="AJ19" i="42" s="1"/>
  <c r="AK19" i="42" s="1"/>
  <c r="AB20" i="42"/>
  <c r="AC20" i="42" s="1"/>
  <c r="AF20" i="42"/>
  <c r="AG20" i="42" s="1"/>
  <c r="AI20" i="42"/>
  <c r="AJ20" i="42" s="1"/>
  <c r="AK20" i="42" s="1"/>
  <c r="AB21" i="42"/>
  <c r="AC21" i="42" s="1"/>
  <c r="AF21" i="42"/>
  <c r="AG21" i="42" s="1"/>
  <c r="AI21" i="42"/>
  <c r="AJ21" i="42" s="1"/>
  <c r="AK21" i="42" s="1"/>
  <c r="AB22" i="42"/>
  <c r="AC22" i="42" s="1"/>
  <c r="AF22" i="42"/>
  <c r="AG22" i="42" s="1"/>
  <c r="AI22" i="42"/>
  <c r="AJ22" i="42" s="1"/>
  <c r="AK22" i="42" s="1"/>
  <c r="AB23" i="42"/>
  <c r="AC23" i="42" s="1"/>
  <c r="AF23" i="42"/>
  <c r="AG23" i="42" s="1"/>
  <c r="AI23" i="42"/>
  <c r="AJ23" i="42" s="1"/>
  <c r="AK23" i="42" s="1"/>
  <c r="AB24" i="42"/>
  <c r="AC24" i="42" s="1"/>
  <c r="AF24" i="42"/>
  <c r="AG24" i="42" s="1"/>
  <c r="AJ24" i="42"/>
  <c r="AK24" i="42" s="1"/>
  <c r="AB25" i="42"/>
  <c r="AC25" i="42" s="1"/>
  <c r="AF25" i="42"/>
  <c r="AG25" i="42" s="1"/>
  <c r="AI25" i="42"/>
  <c r="AJ25" i="42" s="1"/>
  <c r="AK25" i="42" s="1"/>
  <c r="AB26" i="42"/>
  <c r="AC26" i="42" s="1"/>
  <c r="AF26" i="42"/>
  <c r="AG26" i="42" s="1"/>
  <c r="AI26" i="42"/>
  <c r="AJ26" i="42" s="1"/>
  <c r="AK26" i="42" s="1"/>
  <c r="AB27" i="42"/>
  <c r="AC27" i="42" s="1"/>
  <c r="AF27" i="42"/>
  <c r="AG27" i="42" s="1"/>
  <c r="AI27" i="42"/>
  <c r="AJ27" i="42" s="1"/>
  <c r="AK27" i="42" s="1"/>
  <c r="AB28" i="42"/>
  <c r="AC28" i="42" s="1"/>
  <c r="AF28" i="42"/>
  <c r="AG28" i="42" s="1"/>
  <c r="AI28" i="42"/>
  <c r="AJ28" i="42" s="1"/>
  <c r="AK28" i="42" s="1"/>
  <c r="AB29" i="42"/>
  <c r="AC29" i="42" s="1"/>
  <c r="AF29" i="42"/>
  <c r="AG29" i="42" s="1"/>
  <c r="AI29" i="42"/>
  <c r="AJ29" i="42" s="1"/>
  <c r="AK29" i="42" s="1"/>
  <c r="AB30" i="42"/>
  <c r="AC30" i="42" s="1"/>
  <c r="AF30" i="42"/>
  <c r="AG30" i="42" s="1"/>
  <c r="AI30" i="42"/>
  <c r="AJ30" i="42" s="1"/>
  <c r="AK30" i="42" s="1"/>
  <c r="AB31" i="42"/>
  <c r="AC31" i="42" s="1"/>
  <c r="AF31" i="42"/>
  <c r="AG31" i="42" s="1"/>
  <c r="AI31" i="42"/>
  <c r="AJ31" i="42" s="1"/>
  <c r="AK31" i="42" s="1"/>
  <c r="AB33" i="42"/>
  <c r="AC33" i="42" s="1"/>
  <c r="AF33" i="42"/>
  <c r="AG33" i="42" s="1"/>
  <c r="AI33" i="42"/>
  <c r="AJ33" i="42" s="1"/>
  <c r="AK33" i="42" s="1"/>
  <c r="AB34" i="42"/>
  <c r="AC34" i="42" s="1"/>
  <c r="AF34" i="42"/>
  <c r="AG34" i="42" s="1"/>
  <c r="AI34" i="42"/>
  <c r="AJ34" i="42" s="1"/>
  <c r="AK34" i="42" s="1"/>
  <c r="AB35" i="42"/>
  <c r="AC35" i="42" s="1"/>
  <c r="AF35" i="42"/>
  <c r="AG35" i="42" s="1"/>
  <c r="AI35" i="42"/>
  <c r="AJ35" i="42" s="1"/>
  <c r="AK35" i="42" s="1"/>
  <c r="AB36" i="42"/>
  <c r="AC36" i="42" s="1"/>
  <c r="AF36" i="42"/>
  <c r="AG36" i="42" s="1"/>
  <c r="AI36" i="42"/>
  <c r="AJ36" i="42" s="1"/>
  <c r="AK36" i="42" s="1"/>
  <c r="AB37" i="42"/>
  <c r="AC37" i="42" s="1"/>
  <c r="AF37" i="42"/>
  <c r="AG37" i="42" s="1"/>
  <c r="AI37" i="42"/>
  <c r="AJ37" i="42" s="1"/>
  <c r="AK37" i="42" s="1"/>
  <c r="AB38" i="42"/>
  <c r="AC38" i="42" s="1"/>
  <c r="AF38" i="42"/>
  <c r="AG38" i="42" s="1"/>
  <c r="AI38" i="42"/>
  <c r="AJ38" i="42" s="1"/>
  <c r="AK38" i="42" s="1"/>
  <c r="AB39" i="42"/>
  <c r="AC39" i="42" s="1"/>
  <c r="AF39" i="42"/>
  <c r="AG39" i="42" s="1"/>
  <c r="AI39" i="42"/>
  <c r="AJ39" i="42" s="1"/>
  <c r="AK39" i="42" s="1"/>
  <c r="AB40" i="42"/>
  <c r="AC40" i="42" s="1"/>
  <c r="AF40" i="42"/>
  <c r="AG40" i="42" s="1"/>
  <c r="AI40" i="42"/>
  <c r="AJ40" i="42" s="1"/>
  <c r="AK40" i="42" s="1"/>
  <c r="AB41" i="42"/>
  <c r="AC41" i="42" s="1"/>
  <c r="AF41" i="42"/>
  <c r="AG41" i="42" s="1"/>
  <c r="AI41" i="42"/>
  <c r="AJ41" i="42" s="1"/>
  <c r="AK41" i="42" s="1"/>
  <c r="AB42" i="42"/>
  <c r="AC42" i="42" s="1"/>
  <c r="AF42" i="42"/>
  <c r="AG42" i="42" s="1"/>
  <c r="AI42" i="42"/>
  <c r="AJ42" i="42" s="1"/>
  <c r="AK42" i="42" s="1"/>
  <c r="AB43" i="42"/>
  <c r="AC43" i="42" s="1"/>
  <c r="AF43" i="42"/>
  <c r="AG43" i="42" s="1"/>
  <c r="AI43" i="42"/>
  <c r="AJ43" i="42" s="1"/>
  <c r="AK43" i="42" s="1"/>
  <c r="AB44" i="42"/>
  <c r="AC44" i="42" s="1"/>
  <c r="AF44" i="42"/>
  <c r="AG44" i="42" s="1"/>
  <c r="AI44" i="42"/>
  <c r="AJ44" i="42" s="1"/>
  <c r="AK44" i="42" s="1"/>
  <c r="AB45" i="42"/>
  <c r="AC45" i="42" s="1"/>
  <c r="AF45" i="42"/>
  <c r="AG45" i="42" s="1"/>
  <c r="AI45" i="42"/>
  <c r="AJ45" i="42" s="1"/>
  <c r="AK45" i="42" s="1"/>
  <c r="AB46" i="42"/>
  <c r="AC46" i="42" s="1"/>
  <c r="AF46" i="42"/>
  <c r="AG46" i="42" s="1"/>
  <c r="AI46" i="42"/>
  <c r="AJ46" i="42" s="1"/>
  <c r="AK46" i="42" s="1"/>
  <c r="AB47" i="42"/>
  <c r="AC47" i="42" s="1"/>
  <c r="AF47" i="42"/>
  <c r="AG47" i="42" s="1"/>
  <c r="AI47" i="42"/>
  <c r="AJ47" i="42" s="1"/>
  <c r="AK47" i="42" s="1"/>
  <c r="AB48" i="42"/>
  <c r="AC48" i="42" s="1"/>
  <c r="AF48" i="42"/>
  <c r="AG48" i="42" s="1"/>
  <c r="AI48" i="42"/>
  <c r="AJ48" i="42" s="1"/>
  <c r="AK48" i="42" s="1"/>
  <c r="AB49" i="42"/>
  <c r="AC49" i="42" s="1"/>
  <c r="AF49" i="42"/>
  <c r="AG49" i="42" s="1"/>
  <c r="AI49" i="42"/>
  <c r="AJ49" i="42" s="1"/>
  <c r="AK49" i="42" s="1"/>
  <c r="AB50" i="42"/>
  <c r="AC50" i="42" s="1"/>
  <c r="AF50" i="42"/>
  <c r="AG50" i="42" s="1"/>
  <c r="AI50" i="42"/>
  <c r="AJ50" i="42" s="1"/>
  <c r="AK50" i="42" s="1"/>
  <c r="AB30" i="38"/>
  <c r="AC30" i="38" s="1"/>
  <c r="AF30" i="38"/>
  <c r="AG30" i="38" s="1"/>
  <c r="AI30" i="38"/>
  <c r="AB31" i="38"/>
  <c r="AC31" i="38" s="1"/>
  <c r="AF31" i="38"/>
  <c r="AG31" i="38" s="1"/>
  <c r="AI31" i="38"/>
  <c r="AI29" i="38"/>
  <c r="AF29" i="38"/>
  <c r="AG29" i="38" s="1"/>
  <c r="AB29" i="38"/>
  <c r="AC29" i="38" s="1"/>
  <c r="AB16" i="38"/>
  <c r="AC16" i="38" s="1"/>
  <c r="AF16" i="38"/>
  <c r="AG16" i="38" s="1"/>
  <c r="AI16" i="38"/>
  <c r="AB17" i="38"/>
  <c r="AC17" i="38" s="1"/>
  <c r="AF17" i="38"/>
  <c r="AG17" i="38" s="1"/>
  <c r="AI17" i="38"/>
  <c r="AB18" i="38"/>
  <c r="AC18" i="38" s="1"/>
  <c r="AF18" i="38"/>
  <c r="AG18" i="38" s="1"/>
  <c r="AI18" i="38"/>
  <c r="AB19" i="38"/>
  <c r="AC19" i="38" s="1"/>
  <c r="AF19" i="38"/>
  <c r="AG19" i="38" s="1"/>
  <c r="AI19" i="38"/>
  <c r="AB20" i="38"/>
  <c r="AC20" i="38" s="1"/>
  <c r="AF20" i="38"/>
  <c r="AG20" i="38" s="1"/>
  <c r="AI20" i="38"/>
  <c r="AB21" i="38"/>
  <c r="AC21" i="38" s="1"/>
  <c r="AF21" i="38"/>
  <c r="AG21" i="38" s="1"/>
  <c r="AI21" i="38"/>
  <c r="AB22" i="38"/>
  <c r="AC22" i="38" s="1"/>
  <c r="AF22" i="38"/>
  <c r="AG22" i="38" s="1"/>
  <c r="AI22" i="38"/>
  <c r="AB23" i="38"/>
  <c r="AC23" i="38" s="1"/>
  <c r="AF23" i="38"/>
  <c r="AG23" i="38" s="1"/>
  <c r="AI23" i="38"/>
  <c r="AB24" i="38"/>
  <c r="AC24" i="38" s="1"/>
  <c r="AF24" i="38"/>
  <c r="AG24" i="38" s="1"/>
  <c r="AI24" i="38"/>
  <c r="AB25" i="38"/>
  <c r="AC25" i="38" s="1"/>
  <c r="AF25" i="38"/>
  <c r="AG25" i="38" s="1"/>
  <c r="AI25" i="38"/>
  <c r="AB26" i="38"/>
  <c r="AC26" i="38" s="1"/>
  <c r="AF26" i="38"/>
  <c r="AG26" i="38" s="1"/>
  <c r="AI26" i="38"/>
  <c r="AB27" i="38"/>
  <c r="AC27" i="38" s="1"/>
  <c r="AF27" i="38"/>
  <c r="AG27" i="38" s="1"/>
  <c r="AI27" i="38"/>
  <c r="AI15" i="38"/>
  <c r="AF15" i="38"/>
  <c r="AG15" i="38" s="1"/>
  <c r="AB15" i="38"/>
  <c r="AC15" i="38" s="1"/>
  <c r="AB88" i="37"/>
  <c r="AC88" i="37" s="1"/>
  <c r="AF88" i="37"/>
  <c r="AG88" i="37" s="1"/>
  <c r="AI88" i="37"/>
  <c r="AJ88" i="37" s="1"/>
  <c r="AB89" i="37"/>
  <c r="AC89" i="37"/>
  <c r="AF89" i="37"/>
  <c r="AG89" i="37" s="1"/>
  <c r="AI89" i="37"/>
  <c r="AJ89" i="37" s="1"/>
  <c r="AB90" i="37"/>
  <c r="AC90" i="37" s="1"/>
  <c r="AF90" i="37"/>
  <c r="AG90" i="37" s="1"/>
  <c r="AI90" i="37"/>
  <c r="AJ90" i="37"/>
  <c r="AB91" i="37"/>
  <c r="AC91" i="37" s="1"/>
  <c r="AF91" i="37"/>
  <c r="AG91" i="37" s="1"/>
  <c r="AI91" i="37"/>
  <c r="AJ91" i="37"/>
  <c r="AB92" i="37"/>
  <c r="AC92" i="37" s="1"/>
  <c r="AF92" i="37"/>
  <c r="AG92" i="37"/>
  <c r="AI92" i="37"/>
  <c r="AJ92" i="37" s="1"/>
  <c r="AK92" i="37" s="1"/>
  <c r="AB93" i="37"/>
  <c r="AC93" i="37" s="1"/>
  <c r="AF93" i="37"/>
  <c r="AG93" i="37"/>
  <c r="AI93" i="37"/>
  <c r="AJ93" i="37"/>
  <c r="AB94" i="37"/>
  <c r="AC94" i="37"/>
  <c r="AF94" i="37"/>
  <c r="AG94" i="37" s="1"/>
  <c r="AI94" i="37"/>
  <c r="AJ94" i="37"/>
  <c r="AB95" i="37"/>
  <c r="AC95" i="37"/>
  <c r="AF95" i="37"/>
  <c r="AG95" i="37"/>
  <c r="AI95" i="37"/>
  <c r="AJ95" i="37"/>
  <c r="AB96" i="37"/>
  <c r="AC96" i="37" s="1"/>
  <c r="AF96" i="37"/>
  <c r="AG96" i="37"/>
  <c r="AI96" i="37"/>
  <c r="AJ96" i="37" s="1"/>
  <c r="AB97" i="37"/>
  <c r="AC97" i="37"/>
  <c r="AF97" i="37"/>
  <c r="AG97" i="37"/>
  <c r="AI97" i="37"/>
  <c r="AJ97" i="37"/>
  <c r="AB98" i="37"/>
  <c r="AC98" i="37"/>
  <c r="AF98" i="37"/>
  <c r="AG98" i="37" s="1"/>
  <c r="AI98" i="37"/>
  <c r="AJ98" i="37" s="1"/>
  <c r="AB99" i="37"/>
  <c r="AC99" i="37"/>
  <c r="AF99" i="37"/>
  <c r="AG99" i="37"/>
  <c r="AI99" i="37"/>
  <c r="AJ99" i="37" s="1"/>
  <c r="AB100" i="37"/>
  <c r="AC100" i="37" s="1"/>
  <c r="AF100" i="37"/>
  <c r="AG100" i="37" s="1"/>
  <c r="AI100" i="37"/>
  <c r="AJ100" i="37" s="1"/>
  <c r="AI87" i="37"/>
  <c r="AJ87" i="37" s="1"/>
  <c r="AF87" i="37"/>
  <c r="AG87" i="37" s="1"/>
  <c r="AB87" i="37"/>
  <c r="AC87" i="37" s="1"/>
  <c r="AB14" i="37"/>
  <c r="AC14" i="37" s="1"/>
  <c r="AF14" i="37"/>
  <c r="AG14" i="37" s="1"/>
  <c r="AI14" i="37"/>
  <c r="AJ14" i="37" s="1"/>
  <c r="AK14" i="37" s="1"/>
  <c r="AB15" i="37"/>
  <c r="AC15" i="37" s="1"/>
  <c r="AF15" i="37"/>
  <c r="AG15" i="37" s="1"/>
  <c r="AI15" i="37"/>
  <c r="AJ15" i="37" s="1"/>
  <c r="AK15" i="37" s="1"/>
  <c r="AB16" i="37"/>
  <c r="AC16" i="37" s="1"/>
  <c r="AF16" i="37"/>
  <c r="AG16" i="37" s="1"/>
  <c r="AI16" i="37"/>
  <c r="AB17" i="37"/>
  <c r="AC17" i="37" s="1"/>
  <c r="AF17" i="37"/>
  <c r="AG17" i="37" s="1"/>
  <c r="AI17" i="37"/>
  <c r="AB18" i="37"/>
  <c r="AC18" i="37" s="1"/>
  <c r="AF18" i="37"/>
  <c r="AG18" i="37" s="1"/>
  <c r="AI18" i="37"/>
  <c r="AB19" i="37"/>
  <c r="AC19" i="37" s="1"/>
  <c r="AF19" i="37"/>
  <c r="AG19" i="37" s="1"/>
  <c r="AI19" i="37"/>
  <c r="AB20" i="37"/>
  <c r="AC20" i="37" s="1"/>
  <c r="AF20" i="37"/>
  <c r="AG20" i="37" s="1"/>
  <c r="AI20" i="37"/>
  <c r="AB21" i="37"/>
  <c r="AC21" i="37" s="1"/>
  <c r="AG21" i="37"/>
  <c r="AI21" i="37"/>
  <c r="AB22" i="37"/>
  <c r="AC22" i="37" s="1"/>
  <c r="AF22" i="37"/>
  <c r="AG22" i="37" s="1"/>
  <c r="AI22" i="37"/>
  <c r="AB23" i="37"/>
  <c r="AC23" i="37" s="1"/>
  <c r="AF23" i="37"/>
  <c r="AG23" i="37" s="1"/>
  <c r="AI23" i="37"/>
  <c r="AB24" i="37"/>
  <c r="AC24" i="37" s="1"/>
  <c r="AF24" i="37"/>
  <c r="AG24" i="37" s="1"/>
  <c r="AI24" i="37"/>
  <c r="AB25" i="37"/>
  <c r="AC25" i="37" s="1"/>
  <c r="AF25" i="37"/>
  <c r="AG25" i="37" s="1"/>
  <c r="AI25" i="37"/>
  <c r="AB26" i="37"/>
  <c r="AC26" i="37" s="1"/>
  <c r="AF26" i="37"/>
  <c r="AG26" i="37" s="1"/>
  <c r="AI26" i="37"/>
  <c r="AB27" i="37"/>
  <c r="AC27" i="37" s="1"/>
  <c r="AF27" i="37"/>
  <c r="AG27" i="37" s="1"/>
  <c r="AI27" i="37"/>
  <c r="AB28" i="37"/>
  <c r="AC28" i="37" s="1"/>
  <c r="AF28" i="37"/>
  <c r="AG28" i="37" s="1"/>
  <c r="AI28" i="37"/>
  <c r="AB29" i="37"/>
  <c r="AC29" i="37" s="1"/>
  <c r="AF29" i="37"/>
  <c r="AG29" i="37" s="1"/>
  <c r="AI29" i="37"/>
  <c r="AB30" i="37"/>
  <c r="AC30" i="37" s="1"/>
  <c r="AF30" i="37"/>
  <c r="AG30" i="37" s="1"/>
  <c r="AI30" i="37"/>
  <c r="AB31" i="37"/>
  <c r="AC31" i="37" s="1"/>
  <c r="AF31" i="37"/>
  <c r="AG31" i="37" s="1"/>
  <c r="AI31" i="37"/>
  <c r="AB32" i="37"/>
  <c r="AC32" i="37" s="1"/>
  <c r="AF32" i="37"/>
  <c r="AG32" i="37" s="1"/>
  <c r="AI32" i="37"/>
  <c r="AB33" i="37"/>
  <c r="AC33" i="37" s="1"/>
  <c r="AF33" i="37"/>
  <c r="AG33" i="37" s="1"/>
  <c r="AI33" i="37"/>
  <c r="AB34" i="37"/>
  <c r="AC34" i="37" s="1"/>
  <c r="AF34" i="37"/>
  <c r="AG34" i="37" s="1"/>
  <c r="AI34" i="37"/>
  <c r="AB35" i="37"/>
  <c r="AC35" i="37" s="1"/>
  <c r="AF35" i="37"/>
  <c r="AG35" i="37" s="1"/>
  <c r="AI35" i="37"/>
  <c r="AB36" i="37"/>
  <c r="AC36" i="37" s="1"/>
  <c r="AF36" i="37"/>
  <c r="AG36" i="37" s="1"/>
  <c r="AI36" i="37"/>
  <c r="AB37" i="37"/>
  <c r="AC37" i="37" s="1"/>
  <c r="AG37" i="37"/>
  <c r="AI37" i="37"/>
  <c r="AB38" i="37"/>
  <c r="AC38" i="37" s="1"/>
  <c r="AF38" i="37"/>
  <c r="AG38" i="37" s="1"/>
  <c r="AI38" i="37"/>
  <c r="AB39" i="37"/>
  <c r="AC39" i="37" s="1"/>
  <c r="AF39" i="37"/>
  <c r="AG39" i="37" s="1"/>
  <c r="AI39" i="37"/>
  <c r="AB40" i="37"/>
  <c r="AC40" i="37" s="1"/>
  <c r="AF40" i="37"/>
  <c r="AG40" i="37" s="1"/>
  <c r="AI40" i="37"/>
  <c r="AB41" i="37"/>
  <c r="AC41" i="37" s="1"/>
  <c r="AF41" i="37"/>
  <c r="AG41" i="37" s="1"/>
  <c r="AI41" i="37"/>
  <c r="AB42" i="37"/>
  <c r="AC42" i="37" s="1"/>
  <c r="AF42" i="37"/>
  <c r="AG42" i="37" s="1"/>
  <c r="AI42" i="37"/>
  <c r="AB43" i="37"/>
  <c r="AC43" i="37" s="1"/>
  <c r="AF43" i="37"/>
  <c r="AG43" i="37" s="1"/>
  <c r="AI43" i="37"/>
  <c r="AB44" i="37"/>
  <c r="AC44" i="37" s="1"/>
  <c r="AG44" i="37"/>
  <c r="AI44" i="37"/>
  <c r="AB45" i="37"/>
  <c r="AC45" i="37" s="1"/>
  <c r="AF45" i="37"/>
  <c r="AG45" i="37" s="1"/>
  <c r="AI45" i="37"/>
  <c r="AB46" i="37"/>
  <c r="AC46" i="37" s="1"/>
  <c r="AF46" i="37"/>
  <c r="AG46" i="37" s="1"/>
  <c r="AI46" i="37"/>
  <c r="AB47" i="37"/>
  <c r="AC47" i="37" s="1"/>
  <c r="AF47" i="37"/>
  <c r="AG47" i="37" s="1"/>
  <c r="AI47" i="37"/>
  <c r="AB48" i="37"/>
  <c r="AC48" i="37" s="1"/>
  <c r="AF48" i="37"/>
  <c r="AG48" i="37" s="1"/>
  <c r="AI48" i="37"/>
  <c r="AB49" i="37"/>
  <c r="AC49" i="37" s="1"/>
  <c r="AF49" i="37"/>
  <c r="AG49" i="37" s="1"/>
  <c r="AI49" i="37"/>
  <c r="AB50" i="37"/>
  <c r="AC50" i="37" s="1"/>
  <c r="AF50" i="37"/>
  <c r="AG50" i="37" s="1"/>
  <c r="AI50" i="37"/>
  <c r="AB51" i="37"/>
  <c r="AC51" i="37" s="1"/>
  <c r="AF51" i="37"/>
  <c r="AG51" i="37" s="1"/>
  <c r="AI51" i="37"/>
  <c r="AB52" i="37"/>
  <c r="AC52" i="37" s="1"/>
  <c r="AF52" i="37"/>
  <c r="AG52" i="37" s="1"/>
  <c r="AI52" i="37"/>
  <c r="AB53" i="37"/>
  <c r="AC53" i="37" s="1"/>
  <c r="AF53" i="37"/>
  <c r="AG53" i="37" s="1"/>
  <c r="AI53" i="37"/>
  <c r="AB54" i="37"/>
  <c r="AC54" i="37" s="1"/>
  <c r="AF54" i="37"/>
  <c r="AG54" i="37" s="1"/>
  <c r="AI54" i="37"/>
  <c r="AB55" i="37"/>
  <c r="AC55" i="37" s="1"/>
  <c r="AF55" i="37"/>
  <c r="AG55" i="37" s="1"/>
  <c r="AI55" i="37"/>
  <c r="AB56" i="37"/>
  <c r="AC56" i="37" s="1"/>
  <c r="AG56" i="37"/>
  <c r="AI56" i="37"/>
  <c r="AB57" i="37"/>
  <c r="AC57" i="37" s="1"/>
  <c r="AF57" i="37"/>
  <c r="AG57" i="37" s="1"/>
  <c r="AI57" i="37"/>
  <c r="AB58" i="37"/>
  <c r="AC58" i="37" s="1"/>
  <c r="AF58" i="37"/>
  <c r="AG58" i="37" s="1"/>
  <c r="AI58" i="37"/>
  <c r="AB59" i="37"/>
  <c r="AC59" i="37" s="1"/>
  <c r="AF59" i="37"/>
  <c r="AG59" i="37" s="1"/>
  <c r="AI59" i="37"/>
  <c r="AB60" i="37"/>
  <c r="AC60" i="37" s="1"/>
  <c r="AF60" i="37"/>
  <c r="AG60" i="37" s="1"/>
  <c r="AI60" i="37"/>
  <c r="AB61" i="37"/>
  <c r="AC61" i="37" s="1"/>
  <c r="AF61" i="37"/>
  <c r="AG61" i="37" s="1"/>
  <c r="AI61" i="37"/>
  <c r="AB62" i="37"/>
  <c r="AC62" i="37" s="1"/>
  <c r="AF62" i="37"/>
  <c r="AG62" i="37" s="1"/>
  <c r="AI62" i="37"/>
  <c r="AB63" i="37"/>
  <c r="AC63" i="37" s="1"/>
  <c r="AF63" i="37"/>
  <c r="AG63" i="37" s="1"/>
  <c r="AI63" i="37"/>
  <c r="AB64" i="37"/>
  <c r="AC64" i="37" s="1"/>
  <c r="AF64" i="37"/>
  <c r="AG64" i="37" s="1"/>
  <c r="AI64" i="37"/>
  <c r="AB65" i="37"/>
  <c r="AC65" i="37" s="1"/>
  <c r="AF65" i="37"/>
  <c r="AG65" i="37" s="1"/>
  <c r="AI65" i="37"/>
  <c r="AB66" i="37"/>
  <c r="AC66" i="37" s="1"/>
  <c r="AF66" i="37"/>
  <c r="AG66" i="37" s="1"/>
  <c r="AI66" i="37"/>
  <c r="AB67" i="37"/>
  <c r="AC67" i="37" s="1"/>
  <c r="AF67" i="37"/>
  <c r="AG67" i="37" s="1"/>
  <c r="AI67" i="37"/>
  <c r="AB68" i="37"/>
  <c r="AC68" i="37" s="1"/>
  <c r="AF68" i="37"/>
  <c r="AG68" i="37" s="1"/>
  <c r="AI68" i="37"/>
  <c r="AB69" i="37"/>
  <c r="AC69" i="37" s="1"/>
  <c r="AF69" i="37"/>
  <c r="AG69" i="37" s="1"/>
  <c r="AI69" i="37"/>
  <c r="AB70" i="37"/>
  <c r="AC70" i="37" s="1"/>
  <c r="AF70" i="37"/>
  <c r="AG70" i="37" s="1"/>
  <c r="AI70" i="37"/>
  <c r="AB71" i="37"/>
  <c r="AC71" i="37" s="1"/>
  <c r="AF71" i="37"/>
  <c r="AG71" i="37" s="1"/>
  <c r="AI71" i="37"/>
  <c r="AB72" i="37"/>
  <c r="AC72" i="37" s="1"/>
  <c r="AF72" i="37"/>
  <c r="AG72" i="37" s="1"/>
  <c r="AI72" i="37"/>
  <c r="AB73" i="37"/>
  <c r="AC73" i="37" s="1"/>
  <c r="AF73" i="37"/>
  <c r="AG73" i="37" s="1"/>
  <c r="AI73" i="37"/>
  <c r="AB74" i="37"/>
  <c r="AC74" i="37" s="1"/>
  <c r="AF74" i="37"/>
  <c r="AG74" i="37" s="1"/>
  <c r="AI74" i="37"/>
  <c r="AB75" i="37"/>
  <c r="AC75" i="37" s="1"/>
  <c r="AF75" i="37"/>
  <c r="AG75" i="37" s="1"/>
  <c r="AI75" i="37"/>
  <c r="AB76" i="37"/>
  <c r="AC76" i="37" s="1"/>
  <c r="AF76" i="37"/>
  <c r="AG76" i="37" s="1"/>
  <c r="AI76" i="37"/>
  <c r="AB77" i="37"/>
  <c r="AC77" i="37" s="1"/>
  <c r="AF77" i="37"/>
  <c r="AG77" i="37" s="1"/>
  <c r="AI77" i="37"/>
  <c r="AB78" i="37"/>
  <c r="AC78" i="37" s="1"/>
  <c r="AF78" i="37"/>
  <c r="AG78" i="37" s="1"/>
  <c r="AI78" i="37"/>
  <c r="AB79" i="37"/>
  <c r="AC79" i="37" s="1"/>
  <c r="AF79" i="37"/>
  <c r="AG79" i="37" s="1"/>
  <c r="AI79" i="37"/>
  <c r="AB80" i="37"/>
  <c r="AC80" i="37" s="1"/>
  <c r="AF80" i="37"/>
  <c r="AG80" i="37" s="1"/>
  <c r="AI80" i="37"/>
  <c r="AB81" i="37"/>
  <c r="AC81" i="37" s="1"/>
  <c r="AF81" i="37"/>
  <c r="AG81" i="37" s="1"/>
  <c r="AI81" i="37"/>
  <c r="AB82" i="37"/>
  <c r="AC82" i="37" s="1"/>
  <c r="AF82" i="37"/>
  <c r="AG82" i="37" s="1"/>
  <c r="AI82" i="37"/>
  <c r="AB83" i="37"/>
  <c r="AC83" i="37" s="1"/>
  <c r="AF83" i="37"/>
  <c r="AG83" i="37" s="1"/>
  <c r="AI83" i="37"/>
  <c r="AB84" i="37"/>
  <c r="AC84" i="37" s="1"/>
  <c r="AF84" i="37"/>
  <c r="AG84" i="37" s="1"/>
  <c r="AI84" i="37"/>
  <c r="AJ84" i="37" s="1"/>
  <c r="AK84" i="37" s="1"/>
  <c r="AI13" i="37"/>
  <c r="AF13" i="37"/>
  <c r="AG13" i="37" s="1"/>
  <c r="AB13" i="37"/>
  <c r="AC13" i="37" s="1"/>
  <c r="AB12" i="36"/>
  <c r="AC12" i="36" s="1"/>
  <c r="AI13" i="36"/>
  <c r="AB14" i="36"/>
  <c r="AC14" i="36" s="1"/>
  <c r="AI14" i="36"/>
  <c r="AI15" i="36"/>
  <c r="AI16" i="36"/>
  <c r="AI17" i="36"/>
  <c r="AB18" i="36"/>
  <c r="AC18" i="36" s="1"/>
  <c r="AF18" i="36"/>
  <c r="AG18" i="36" s="1"/>
  <c r="AI18" i="36"/>
  <c r="AI19" i="36"/>
  <c r="AB20" i="36"/>
  <c r="AC20" i="36" s="1"/>
  <c r="AF20" i="36"/>
  <c r="AG20" i="36" s="1"/>
  <c r="AI20" i="36"/>
  <c r="AI21" i="36"/>
  <c r="AI22" i="36"/>
  <c r="AB23" i="36"/>
  <c r="AC23" i="36" s="1"/>
  <c r="AF23" i="36"/>
  <c r="AG23" i="36" s="1"/>
  <c r="AI23" i="36"/>
  <c r="AB24" i="36"/>
  <c r="AC24" i="36" s="1"/>
  <c r="AF24" i="36"/>
  <c r="AG24" i="36" s="1"/>
  <c r="AI24" i="36"/>
  <c r="AB25" i="36"/>
  <c r="AC25" i="36" s="1"/>
  <c r="AF25" i="36"/>
  <c r="AG25" i="36" s="1"/>
  <c r="AI25" i="36"/>
  <c r="AB26" i="36"/>
  <c r="AC26" i="36" s="1"/>
  <c r="AF26" i="36"/>
  <c r="AG26" i="36" s="1"/>
  <c r="AI26" i="36"/>
  <c r="AB27" i="36"/>
  <c r="AC27" i="36" s="1"/>
  <c r="AF27" i="36"/>
  <c r="AG27" i="36" s="1"/>
  <c r="AI27" i="36"/>
  <c r="AB28" i="36"/>
  <c r="AC28" i="36" s="1"/>
  <c r="AF28" i="36"/>
  <c r="AG28" i="36" s="1"/>
  <c r="AI28" i="36"/>
  <c r="AB29" i="36"/>
  <c r="AC29" i="36" s="1"/>
  <c r="AF29" i="36"/>
  <c r="AG29" i="36" s="1"/>
  <c r="AI29" i="36"/>
  <c r="AB30" i="36"/>
  <c r="AC30" i="36" s="1"/>
  <c r="AF30" i="36"/>
  <c r="AG30" i="36" s="1"/>
  <c r="AI30" i="36"/>
  <c r="AB31" i="36"/>
  <c r="AC31" i="36" s="1"/>
  <c r="AF31" i="36"/>
  <c r="AG31" i="36" s="1"/>
  <c r="AI31" i="36"/>
  <c r="AB32" i="36"/>
  <c r="AC32" i="36" s="1"/>
  <c r="AF32" i="36"/>
  <c r="AG32" i="36" s="1"/>
  <c r="AI32" i="36"/>
  <c r="AB33" i="36"/>
  <c r="AC33" i="36" s="1"/>
  <c r="AF33" i="36"/>
  <c r="AG33" i="36" s="1"/>
  <c r="AI33" i="36"/>
  <c r="AB34" i="36"/>
  <c r="AC34" i="36" s="1"/>
  <c r="AF34" i="36"/>
  <c r="AG34" i="36" s="1"/>
  <c r="AI34" i="36"/>
  <c r="AB35" i="36"/>
  <c r="AC35" i="36" s="1"/>
  <c r="AF35" i="36"/>
  <c r="AG35" i="36" s="1"/>
  <c r="AI35" i="36"/>
  <c r="AB36" i="36"/>
  <c r="AC36" i="36" s="1"/>
  <c r="AF36" i="36"/>
  <c r="AG36" i="36" s="1"/>
  <c r="AI36" i="36"/>
  <c r="AB37" i="36"/>
  <c r="AC37" i="36" s="1"/>
  <c r="AF37" i="36"/>
  <c r="AG37" i="36" s="1"/>
  <c r="AI37" i="36"/>
  <c r="AB38" i="36"/>
  <c r="AC38" i="36" s="1"/>
  <c r="AF38" i="36"/>
  <c r="AG38" i="36" s="1"/>
  <c r="AI38" i="36"/>
  <c r="AB39" i="36"/>
  <c r="AC39" i="36" s="1"/>
  <c r="AF39" i="36"/>
  <c r="AG39" i="36" s="1"/>
  <c r="AI39" i="36"/>
  <c r="AB40" i="36"/>
  <c r="AC40" i="36" s="1"/>
  <c r="AF40" i="36"/>
  <c r="AG40" i="36" s="1"/>
  <c r="AI40" i="36"/>
  <c r="AB41" i="36"/>
  <c r="AC41" i="36" s="1"/>
  <c r="AF41" i="36"/>
  <c r="AG41" i="36" s="1"/>
  <c r="AI41" i="36"/>
  <c r="AI12" i="36"/>
  <c r="AF12" i="36"/>
  <c r="AG12" i="36" s="1"/>
  <c r="AA32" i="35"/>
  <c r="AD23" i="35"/>
  <c r="AB14" i="35"/>
  <c r="AC14" i="35" s="1"/>
  <c r="AF14" i="35"/>
  <c r="AG14" i="35" s="1"/>
  <c r="AI14" i="35"/>
  <c r="AB15" i="35"/>
  <c r="AC15" i="35" s="1"/>
  <c r="AF15" i="35"/>
  <c r="AG15" i="35" s="1"/>
  <c r="AI15" i="35"/>
  <c r="AB16" i="35"/>
  <c r="AC16" i="35" s="1"/>
  <c r="AF16" i="35"/>
  <c r="AG16" i="35" s="1"/>
  <c r="AI16" i="35"/>
  <c r="AB17" i="35"/>
  <c r="AC17" i="35" s="1"/>
  <c r="AF17" i="35"/>
  <c r="AG17" i="35" s="1"/>
  <c r="AI17" i="35"/>
  <c r="AB18" i="35"/>
  <c r="AC18" i="35" s="1"/>
  <c r="AF18" i="35"/>
  <c r="AG18" i="35" s="1"/>
  <c r="AB19" i="35"/>
  <c r="AC19" i="35" s="1"/>
  <c r="AF19" i="35"/>
  <c r="AG19" i="35" s="1"/>
  <c r="AI19" i="35"/>
  <c r="AJ19" i="35" s="1"/>
  <c r="AK19" i="35" s="1"/>
  <c r="AB20" i="35"/>
  <c r="AC20" i="35" s="1"/>
  <c r="AF20" i="35"/>
  <c r="AG20" i="35" s="1"/>
  <c r="AI20" i="35"/>
  <c r="AJ20" i="35" s="1"/>
  <c r="AK20" i="35" s="1"/>
  <c r="AB21" i="35"/>
  <c r="AC21" i="35" s="1"/>
  <c r="AF21" i="35"/>
  <c r="AG21" i="35" s="1"/>
  <c r="AB22" i="35"/>
  <c r="AC22" i="35" s="1"/>
  <c r="AF22" i="35"/>
  <c r="AG22" i="35" s="1"/>
  <c r="AI22" i="35"/>
  <c r="AF23" i="35"/>
  <c r="AG23" i="35" s="1"/>
  <c r="AB24" i="35"/>
  <c r="AC24" i="35" s="1"/>
  <c r="AF24" i="35"/>
  <c r="AG24" i="35" s="1"/>
  <c r="AI24" i="35"/>
  <c r="AB25" i="35"/>
  <c r="AC25" i="35" s="1"/>
  <c r="AF25" i="35"/>
  <c r="AG25" i="35" s="1"/>
  <c r="AI25" i="35"/>
  <c r="AB26" i="35"/>
  <c r="AC26" i="35" s="1"/>
  <c r="AF26" i="35"/>
  <c r="AG26" i="35" s="1"/>
  <c r="AB27" i="35"/>
  <c r="AC27" i="35" s="1"/>
  <c r="AF27" i="35"/>
  <c r="AG27" i="35" s="1"/>
  <c r="AI27" i="35"/>
  <c r="AJ27" i="35" s="1"/>
  <c r="AK27" i="35" s="1"/>
  <c r="AB28" i="35"/>
  <c r="AC28" i="35" s="1"/>
  <c r="AF28" i="35"/>
  <c r="AG28" i="35" s="1"/>
  <c r="AB29" i="35"/>
  <c r="AC29" i="35" s="1"/>
  <c r="AF29" i="35"/>
  <c r="AG29" i="35" s="1"/>
  <c r="AI29" i="35"/>
  <c r="AB30" i="35"/>
  <c r="AC30" i="35" s="1"/>
  <c r="AF30" i="35"/>
  <c r="AG30" i="35" s="1"/>
  <c r="AB31" i="35"/>
  <c r="AC31" i="35" s="1"/>
  <c r="AF31" i="35"/>
  <c r="AG31" i="35" s="1"/>
  <c r="AI31" i="35"/>
  <c r="AF32" i="35"/>
  <c r="AG32" i="35" s="1"/>
  <c r="AB33" i="35"/>
  <c r="AC33" i="35" s="1"/>
  <c r="AF33" i="35"/>
  <c r="AG33" i="35" s="1"/>
  <c r="AI33" i="35"/>
  <c r="AB34" i="35"/>
  <c r="AC34" i="35" s="1"/>
  <c r="AF34" i="35"/>
  <c r="AG34" i="35" s="1"/>
  <c r="AI34" i="35"/>
  <c r="AB35" i="35"/>
  <c r="AC35" i="35" s="1"/>
  <c r="AF35" i="35"/>
  <c r="AG35" i="35" s="1"/>
  <c r="AI35" i="35"/>
  <c r="AB36" i="35"/>
  <c r="AC36" i="35" s="1"/>
  <c r="AF36" i="35"/>
  <c r="AG36" i="35" s="1"/>
  <c r="AI36" i="35"/>
  <c r="AB37" i="35"/>
  <c r="AC37" i="35" s="1"/>
  <c r="AF37" i="35"/>
  <c r="AG37" i="35" s="1"/>
  <c r="AI37" i="35"/>
  <c r="AB38" i="35"/>
  <c r="AC38" i="35" s="1"/>
  <c r="AF38" i="35"/>
  <c r="AG38" i="35" s="1"/>
  <c r="AI38" i="35"/>
  <c r="AB39" i="35"/>
  <c r="AC39" i="35" s="1"/>
  <c r="AF39" i="35"/>
  <c r="AG39" i="35" s="1"/>
  <c r="AI39" i="35"/>
  <c r="AB40" i="35"/>
  <c r="AC40" i="35" s="1"/>
  <c r="AF40" i="35"/>
  <c r="AG40" i="35" s="1"/>
  <c r="AI40" i="35"/>
  <c r="AF13" i="35"/>
  <c r="AG13" i="35" s="1"/>
  <c r="AB13" i="35"/>
  <c r="AC13" i="35" s="1"/>
  <c r="K67" i="33"/>
  <c r="AB77" i="33"/>
  <c r="AC77" i="33" s="1"/>
  <c r="AF77" i="33"/>
  <c r="AG77" i="33" s="1"/>
  <c r="AI77" i="33"/>
  <c r="AB78" i="33"/>
  <c r="AC78" i="33" s="1"/>
  <c r="AF78" i="33"/>
  <c r="AG78" i="33" s="1"/>
  <c r="AI78" i="33"/>
  <c r="AB79" i="33"/>
  <c r="AC79" i="33" s="1"/>
  <c r="AF79" i="33"/>
  <c r="AG79" i="33" s="1"/>
  <c r="AI79" i="33"/>
  <c r="AB80" i="33"/>
  <c r="AC80" i="33" s="1"/>
  <c r="AF80" i="33"/>
  <c r="AG80" i="33" s="1"/>
  <c r="AI80" i="33"/>
  <c r="AB81" i="33"/>
  <c r="AC81" i="33" s="1"/>
  <c r="AF81" i="33"/>
  <c r="AG81" i="33" s="1"/>
  <c r="AI81" i="33"/>
  <c r="AI76" i="33"/>
  <c r="AF76" i="33"/>
  <c r="AG76" i="33" s="1"/>
  <c r="AB76" i="33"/>
  <c r="AC76" i="33" s="1"/>
  <c r="AB14" i="33"/>
  <c r="AC14" i="33" s="1"/>
  <c r="AG14" i="33"/>
  <c r="AB15" i="33"/>
  <c r="AC15" i="33" s="1"/>
  <c r="AF15" i="33"/>
  <c r="AG15" i="33" s="1"/>
  <c r="AB16" i="33"/>
  <c r="AC16" i="33" s="1"/>
  <c r="AF16" i="33"/>
  <c r="AG16" i="33" s="1"/>
  <c r="AB17" i="33"/>
  <c r="AC17" i="33" s="1"/>
  <c r="AF17" i="33"/>
  <c r="AG17" i="33" s="1"/>
  <c r="AB18" i="33"/>
  <c r="AC18" i="33" s="1"/>
  <c r="AF18" i="33"/>
  <c r="AG18" i="33" s="1"/>
  <c r="AF19" i="33"/>
  <c r="AG19" i="33" s="1"/>
  <c r="AF20" i="33"/>
  <c r="AG20" i="33" s="1"/>
  <c r="AB21" i="33"/>
  <c r="AC21" i="33" s="1"/>
  <c r="AG21" i="33"/>
  <c r="AB22" i="33"/>
  <c r="AC22" i="33" s="1"/>
  <c r="AF22" i="33"/>
  <c r="AG22" i="33" s="1"/>
  <c r="AB23" i="33"/>
  <c r="AC23" i="33" s="1"/>
  <c r="AF23" i="33"/>
  <c r="AG23" i="33" s="1"/>
  <c r="AB24" i="33"/>
  <c r="AC24" i="33" s="1"/>
  <c r="AF24" i="33"/>
  <c r="AG24" i="33" s="1"/>
  <c r="AB25" i="33"/>
  <c r="AC25" i="33" s="1"/>
  <c r="AF25" i="33"/>
  <c r="AG25" i="33" s="1"/>
  <c r="AB27" i="33"/>
  <c r="AC27" i="33" s="1"/>
  <c r="AF27" i="33"/>
  <c r="AG27" i="33" s="1"/>
  <c r="AF28" i="33"/>
  <c r="AG28" i="33" s="1"/>
  <c r="AB29" i="33"/>
  <c r="AC29" i="33" s="1"/>
  <c r="AF29" i="33"/>
  <c r="AG29" i="33" s="1"/>
  <c r="AB30" i="33"/>
  <c r="AC30" i="33" s="1"/>
  <c r="AF30" i="33"/>
  <c r="AG30" i="33" s="1"/>
  <c r="AB31" i="33"/>
  <c r="AC31" i="33" s="1"/>
  <c r="AG31" i="33"/>
  <c r="AF32" i="33"/>
  <c r="AG32" i="33" s="1"/>
  <c r="AB33" i="33"/>
  <c r="AC33" i="33" s="1"/>
  <c r="AF33" i="33"/>
  <c r="AG33" i="33" s="1"/>
  <c r="AB34" i="33"/>
  <c r="AC34" i="33" s="1"/>
  <c r="AF34" i="33"/>
  <c r="AG34" i="33" s="1"/>
  <c r="AB35" i="33"/>
  <c r="AC35" i="33" s="1"/>
  <c r="AF35" i="33"/>
  <c r="AG35" i="33" s="1"/>
  <c r="AF36" i="33"/>
  <c r="AG36" i="33" s="1"/>
  <c r="AB37" i="33"/>
  <c r="AC37" i="33" s="1"/>
  <c r="AF37" i="33"/>
  <c r="AG37" i="33" s="1"/>
  <c r="AB38" i="33"/>
  <c r="AC38" i="33" s="1"/>
  <c r="AF38" i="33"/>
  <c r="AG38" i="33" s="1"/>
  <c r="AB39" i="33"/>
  <c r="AC39" i="33" s="1"/>
  <c r="AF39" i="33"/>
  <c r="AG39" i="33" s="1"/>
  <c r="AF40" i="33"/>
  <c r="AG40" i="33" s="1"/>
  <c r="AB41" i="33"/>
  <c r="AC41" i="33" s="1"/>
  <c r="AF41" i="33"/>
  <c r="AG41" i="33" s="1"/>
  <c r="AB42" i="33"/>
  <c r="AC42" i="33" s="1"/>
  <c r="AF42" i="33"/>
  <c r="AG42" i="33" s="1"/>
  <c r="AI42" i="33"/>
  <c r="AI43" i="33"/>
  <c r="AB44" i="33"/>
  <c r="AC44" i="33" s="1"/>
  <c r="AF44" i="33"/>
  <c r="AG44" i="33" s="1"/>
  <c r="AI44" i="33"/>
  <c r="AB45" i="33"/>
  <c r="AC45" i="33" s="1"/>
  <c r="AF45" i="33"/>
  <c r="AG45" i="33" s="1"/>
  <c r="AI45" i="33"/>
  <c r="AF46" i="33"/>
  <c r="AG46" i="33" s="1"/>
  <c r="AI46" i="33"/>
  <c r="AB47" i="33"/>
  <c r="AC47" i="33" s="1"/>
  <c r="AF47" i="33"/>
  <c r="AG47" i="33" s="1"/>
  <c r="AI47" i="33"/>
  <c r="AI48" i="33"/>
  <c r="AB49" i="33"/>
  <c r="AC49" i="33" s="1"/>
  <c r="AF49" i="33"/>
  <c r="AG49" i="33" s="1"/>
  <c r="AI49" i="33"/>
  <c r="AB50" i="33"/>
  <c r="AC50" i="33" s="1"/>
  <c r="AF50" i="33"/>
  <c r="AG50" i="33" s="1"/>
  <c r="AI50" i="33"/>
  <c r="AB51" i="33"/>
  <c r="AC51" i="33" s="1"/>
  <c r="AF51" i="33"/>
  <c r="AG51" i="33" s="1"/>
  <c r="AI51" i="33"/>
  <c r="AB52" i="33"/>
  <c r="AC52" i="33" s="1"/>
  <c r="AF52" i="33"/>
  <c r="AG52" i="33" s="1"/>
  <c r="AI52" i="33"/>
  <c r="AB53" i="33"/>
  <c r="AC53" i="33" s="1"/>
  <c r="AF53" i="33"/>
  <c r="AG53" i="33" s="1"/>
  <c r="AI53" i="33"/>
  <c r="AI54" i="33"/>
  <c r="AB55" i="33"/>
  <c r="AC55" i="33" s="1"/>
  <c r="AF55" i="33"/>
  <c r="AG55" i="33" s="1"/>
  <c r="AI55" i="33"/>
  <c r="AB56" i="33"/>
  <c r="AC56" i="33" s="1"/>
  <c r="AF56" i="33"/>
  <c r="AG56" i="33" s="1"/>
  <c r="AI56" i="33"/>
  <c r="AB57" i="33"/>
  <c r="AC57" i="33" s="1"/>
  <c r="AF57" i="33"/>
  <c r="AG57" i="33" s="1"/>
  <c r="AI57" i="33"/>
  <c r="AB58" i="33"/>
  <c r="AC58" i="33" s="1"/>
  <c r="AF58" i="33"/>
  <c r="AG58" i="33" s="1"/>
  <c r="AI58" i="33"/>
  <c r="AB59" i="33"/>
  <c r="AC59" i="33" s="1"/>
  <c r="AF59" i="33"/>
  <c r="AG59" i="33" s="1"/>
  <c r="AI59" i="33"/>
  <c r="AI60" i="33"/>
  <c r="AB61" i="33"/>
  <c r="AC61" i="33" s="1"/>
  <c r="AF61" i="33"/>
  <c r="AG61" i="33" s="1"/>
  <c r="AI61" i="33"/>
  <c r="AJ61" i="33" s="1"/>
  <c r="AK61" i="33" s="1"/>
  <c r="AB62" i="33"/>
  <c r="AC62" i="33" s="1"/>
  <c r="AF62" i="33"/>
  <c r="AG62" i="33" s="1"/>
  <c r="AI62" i="33"/>
  <c r="AJ62" i="33" s="1"/>
  <c r="AK62" i="33" s="1"/>
  <c r="AB63" i="33"/>
  <c r="AC63" i="33" s="1"/>
  <c r="AF63" i="33"/>
  <c r="AG63" i="33" s="1"/>
  <c r="AI63" i="33"/>
  <c r="AJ63" i="33" s="1"/>
  <c r="AK63" i="33" s="1"/>
  <c r="AB64" i="33"/>
  <c r="AC64" i="33" s="1"/>
  <c r="AF64" i="33"/>
  <c r="AG64" i="33" s="1"/>
  <c r="AI64" i="33"/>
  <c r="AJ64" i="33" s="1"/>
  <c r="AK64" i="33" s="1"/>
  <c r="AB65" i="33"/>
  <c r="AC65" i="33" s="1"/>
  <c r="AF65" i="33"/>
  <c r="AG65" i="33" s="1"/>
  <c r="AI65" i="33"/>
  <c r="AB66" i="33"/>
  <c r="AC66" i="33" s="1"/>
  <c r="AF66" i="33"/>
  <c r="AG66" i="33" s="1"/>
  <c r="AI66" i="33"/>
  <c r="AB67" i="33"/>
  <c r="AC67" i="33" s="1"/>
  <c r="AF67" i="33"/>
  <c r="AG67" i="33" s="1"/>
  <c r="AI67" i="33"/>
  <c r="AB68" i="33"/>
  <c r="AC68" i="33" s="1"/>
  <c r="AF68" i="33"/>
  <c r="AG68" i="33" s="1"/>
  <c r="AI68" i="33"/>
  <c r="AJ68" i="33" s="1"/>
  <c r="AK68" i="33" s="1"/>
  <c r="AB69" i="33"/>
  <c r="AC69" i="33" s="1"/>
  <c r="AF69" i="33"/>
  <c r="AG69" i="33" s="1"/>
  <c r="AI69" i="33"/>
  <c r="AJ69" i="33" s="1"/>
  <c r="AK69" i="33" s="1"/>
  <c r="AB70" i="33"/>
  <c r="AC70" i="33" s="1"/>
  <c r="AF70" i="33"/>
  <c r="AG70" i="33" s="1"/>
  <c r="AI70" i="33"/>
  <c r="AB71" i="33"/>
  <c r="AC71" i="33" s="1"/>
  <c r="AF71" i="33"/>
  <c r="AG71" i="33" s="1"/>
  <c r="AI71" i="33"/>
  <c r="AB72" i="33"/>
  <c r="AC72" i="33" s="1"/>
  <c r="AF72" i="33"/>
  <c r="AG72" i="33" s="1"/>
  <c r="AI72" i="33"/>
  <c r="AB73" i="33"/>
  <c r="AC73" i="33" s="1"/>
  <c r="AF73" i="33"/>
  <c r="AG73" i="33" s="1"/>
  <c r="AI73" i="33"/>
  <c r="AB74" i="33"/>
  <c r="AC74" i="33" s="1"/>
  <c r="AF74" i="33"/>
  <c r="AG74" i="33" s="1"/>
  <c r="AI74" i="33"/>
  <c r="AI13" i="33"/>
  <c r="AB13" i="33"/>
  <c r="AC13" i="33" s="1"/>
  <c r="AA15" i="29"/>
  <c r="L15" i="29"/>
  <c r="AB43" i="30"/>
  <c r="AB44" i="30"/>
  <c r="AB42" i="30"/>
  <c r="AB14" i="30"/>
  <c r="AB15" i="30"/>
  <c r="AB16" i="30"/>
  <c r="AB17" i="30"/>
  <c r="AB18" i="30"/>
  <c r="AB19" i="30"/>
  <c r="AB20" i="30"/>
  <c r="AB21" i="30"/>
  <c r="AB22" i="30"/>
  <c r="AB23" i="30"/>
  <c r="AB24" i="30"/>
  <c r="AB25" i="30"/>
  <c r="AB26" i="30"/>
  <c r="AB27" i="30"/>
  <c r="AB28" i="30"/>
  <c r="AB29" i="30"/>
  <c r="AB30" i="30"/>
  <c r="AB31" i="30"/>
  <c r="AB32" i="30"/>
  <c r="AB33" i="30"/>
  <c r="AB34" i="30"/>
  <c r="AB35" i="30"/>
  <c r="AB36" i="30"/>
  <c r="AB37" i="30"/>
  <c r="AB38" i="30"/>
  <c r="AB39" i="30"/>
  <c r="AB40" i="30"/>
  <c r="AB13" i="30"/>
  <c r="AF15" i="31"/>
  <c r="AB46" i="31"/>
  <c r="AB45" i="31"/>
  <c r="AB16" i="31"/>
  <c r="AC16" i="31" s="1"/>
  <c r="AB17" i="31"/>
  <c r="AB18" i="31"/>
  <c r="AB19" i="31"/>
  <c r="AB20" i="31"/>
  <c r="AB21" i="31"/>
  <c r="AB22" i="31"/>
  <c r="AB23" i="31"/>
  <c r="AB24" i="31"/>
  <c r="AB25" i="31"/>
  <c r="AB26" i="31"/>
  <c r="AB27" i="31"/>
  <c r="AB28" i="31"/>
  <c r="AB29" i="31"/>
  <c r="AB30" i="31"/>
  <c r="AB31" i="31"/>
  <c r="AB32" i="31"/>
  <c r="AB33" i="31"/>
  <c r="AB34" i="31"/>
  <c r="AB35" i="31"/>
  <c r="AB36" i="31"/>
  <c r="AB37" i="31"/>
  <c r="AB38" i="31"/>
  <c r="AB39" i="31"/>
  <c r="AB40" i="31"/>
  <c r="AB41" i="31"/>
  <c r="AB42" i="31"/>
  <c r="AB43" i="31"/>
  <c r="AB15" i="31"/>
  <c r="AB57" i="34"/>
  <c r="AC57" i="34" s="1"/>
  <c r="AB58" i="34"/>
  <c r="AC58" i="34" s="1"/>
  <c r="AB59" i="34"/>
  <c r="AC59" i="34" s="1"/>
  <c r="AB60" i="34"/>
  <c r="AC60" i="34" s="1"/>
  <c r="AB56" i="34"/>
  <c r="AC56" i="34" s="1"/>
  <c r="AB14" i="34"/>
  <c r="AC14" i="34" s="1"/>
  <c r="AB15" i="34"/>
  <c r="AC15" i="34" s="1"/>
  <c r="AB16" i="34"/>
  <c r="AC16" i="34" s="1"/>
  <c r="AB17" i="34"/>
  <c r="AC17" i="34" s="1"/>
  <c r="AB20" i="34"/>
  <c r="AC20" i="34" s="1"/>
  <c r="AB21" i="34"/>
  <c r="AC21" i="34" s="1"/>
  <c r="AB22" i="34"/>
  <c r="AC22" i="34" s="1"/>
  <c r="AB23" i="34"/>
  <c r="AC23" i="34" s="1"/>
  <c r="AB24" i="34"/>
  <c r="AC24" i="34" s="1"/>
  <c r="AB25" i="34"/>
  <c r="AC25" i="34" s="1"/>
  <c r="AB26" i="34"/>
  <c r="AC26" i="34" s="1"/>
  <c r="AB27" i="34"/>
  <c r="AC27" i="34" s="1"/>
  <c r="AB28" i="34"/>
  <c r="AC28" i="34" s="1"/>
  <c r="AB29" i="34"/>
  <c r="AC29" i="34" s="1"/>
  <c r="AB30" i="34"/>
  <c r="AC30" i="34" s="1"/>
  <c r="AB31" i="34"/>
  <c r="AC31" i="34" s="1"/>
  <c r="AB32" i="34"/>
  <c r="AC32" i="34" s="1"/>
  <c r="AB33" i="34"/>
  <c r="AC33" i="34" s="1"/>
  <c r="AB34" i="34"/>
  <c r="AC34" i="34" s="1"/>
  <c r="AB35" i="34"/>
  <c r="AC35" i="34" s="1"/>
  <c r="AB37" i="34"/>
  <c r="AC37" i="34" s="1"/>
  <c r="AB38" i="34"/>
  <c r="AC38" i="34" s="1"/>
  <c r="AB39" i="34"/>
  <c r="AC39" i="34" s="1"/>
  <c r="AB40" i="34"/>
  <c r="AC40" i="34" s="1"/>
  <c r="AB41" i="34"/>
  <c r="AC41" i="34" s="1"/>
  <c r="AB42" i="34"/>
  <c r="AC42" i="34" s="1"/>
  <c r="AB43" i="34"/>
  <c r="AC43" i="34" s="1"/>
  <c r="AB44" i="34"/>
  <c r="AC44" i="34" s="1"/>
  <c r="AB45" i="34"/>
  <c r="AC45" i="34" s="1"/>
  <c r="AB46" i="34"/>
  <c r="AC46" i="34" s="1"/>
  <c r="AB47" i="34"/>
  <c r="AC47" i="34" s="1"/>
  <c r="AB48" i="34"/>
  <c r="AC48" i="34" s="1"/>
  <c r="AB49" i="34"/>
  <c r="AC49" i="34" s="1"/>
  <c r="AB50" i="34"/>
  <c r="AC50" i="34" s="1"/>
  <c r="AB51" i="34"/>
  <c r="AC51" i="34" s="1"/>
  <c r="AB52" i="34"/>
  <c r="AC52" i="34" s="1"/>
  <c r="AB54" i="34"/>
  <c r="AC54" i="34" s="1"/>
  <c r="AB13" i="34"/>
  <c r="AC13" i="34" s="1"/>
  <c r="AI57" i="34"/>
  <c r="AI58" i="34"/>
  <c r="AI59" i="34"/>
  <c r="AI60" i="34"/>
  <c r="AI56" i="34"/>
  <c r="AI16" i="32"/>
  <c r="AI17" i="32"/>
  <c r="AI18" i="32"/>
  <c r="AI19" i="32"/>
  <c r="AI20" i="32"/>
  <c r="AI21" i="32"/>
  <c r="AI22" i="32"/>
  <c r="AI23" i="32"/>
  <c r="AJ23" i="32" s="1"/>
  <c r="AK23" i="32" s="1"/>
  <c r="AI24" i="32"/>
  <c r="AJ24" i="32" s="1"/>
  <c r="AK24" i="32" s="1"/>
  <c r="AI25" i="32"/>
  <c r="AJ25" i="32" s="1"/>
  <c r="AK25" i="32" s="1"/>
  <c r="AI26" i="32"/>
  <c r="AJ26" i="32" s="1"/>
  <c r="AK26" i="32" s="1"/>
  <c r="AI15" i="32"/>
  <c r="AB15" i="29" l="1"/>
  <c r="AI46" i="31" l="1"/>
  <c r="AJ46" i="31" s="1"/>
  <c r="AK46" i="31" s="1"/>
  <c r="AI45" i="31"/>
  <c r="AJ45" i="31" s="1"/>
  <c r="AK45" i="31" s="1"/>
  <c r="AI16" i="31"/>
  <c r="AJ16" i="31" s="1"/>
  <c r="AK16" i="31" s="1"/>
  <c r="AI17" i="31"/>
  <c r="AJ17" i="31" s="1"/>
  <c r="AK17" i="31" s="1"/>
  <c r="AI18" i="31"/>
  <c r="AJ18" i="31" s="1"/>
  <c r="AK18" i="31" s="1"/>
  <c r="AI19" i="31"/>
  <c r="AJ19" i="31" s="1"/>
  <c r="AK19" i="31" s="1"/>
  <c r="AI20" i="31"/>
  <c r="AJ20" i="31" s="1"/>
  <c r="AK20" i="31" s="1"/>
  <c r="AI21" i="31"/>
  <c r="AJ21" i="31" s="1"/>
  <c r="AK21" i="31" s="1"/>
  <c r="AI22" i="31"/>
  <c r="AJ22" i="31" s="1"/>
  <c r="AK22" i="31" s="1"/>
  <c r="AI23" i="31"/>
  <c r="AJ23" i="31" s="1"/>
  <c r="AK23" i="31" s="1"/>
  <c r="AI24" i="31"/>
  <c r="AJ24" i="31" s="1"/>
  <c r="AK24" i="31" s="1"/>
  <c r="AI26" i="31"/>
  <c r="AJ26" i="31" s="1"/>
  <c r="AK26" i="31" s="1"/>
  <c r="AI27" i="31"/>
  <c r="AJ27" i="31" s="1"/>
  <c r="AK27" i="31" s="1"/>
  <c r="AI28" i="31"/>
  <c r="AJ28" i="31" s="1"/>
  <c r="AK28" i="31" s="1"/>
  <c r="AI29" i="31"/>
  <c r="AJ29" i="31" s="1"/>
  <c r="AK29" i="31" s="1"/>
  <c r="AI30" i="31"/>
  <c r="AJ30" i="31" s="1"/>
  <c r="AK30" i="31" s="1"/>
  <c r="AI31" i="31"/>
  <c r="AJ31" i="31" s="1"/>
  <c r="AK31" i="31" s="1"/>
  <c r="AI32" i="31"/>
  <c r="AJ32" i="31" s="1"/>
  <c r="AK32" i="31" s="1"/>
  <c r="AI33" i="31"/>
  <c r="AJ33" i="31" s="1"/>
  <c r="AK33" i="31" s="1"/>
  <c r="AI34" i="31"/>
  <c r="AJ34" i="31" s="1"/>
  <c r="AK34" i="31" s="1"/>
  <c r="AI35" i="31"/>
  <c r="AJ35" i="31" s="1"/>
  <c r="AK35" i="31" s="1"/>
  <c r="AI36" i="31"/>
  <c r="AJ36" i="31" s="1"/>
  <c r="AK36" i="31" s="1"/>
  <c r="AI37" i="31"/>
  <c r="AJ37" i="31" s="1"/>
  <c r="AK37" i="31" s="1"/>
  <c r="AI38" i="31"/>
  <c r="AJ38" i="31" s="1"/>
  <c r="AK38" i="31" s="1"/>
  <c r="AI40" i="31"/>
  <c r="AJ40" i="31" s="1"/>
  <c r="AK40" i="31" s="1"/>
  <c r="AI41" i="31"/>
  <c r="AJ41" i="31" s="1"/>
  <c r="AK41" i="31" s="1"/>
  <c r="AI42" i="31"/>
  <c r="AJ42" i="31" s="1"/>
  <c r="AK42" i="31" s="1"/>
  <c r="AI43" i="31"/>
  <c r="AJ43" i="31" s="1"/>
  <c r="AK43" i="31" s="1"/>
  <c r="AI25" i="31"/>
  <c r="AJ25" i="31" s="1"/>
  <c r="AK25" i="31" s="1"/>
  <c r="AI39" i="31"/>
  <c r="AJ39" i="31" s="1"/>
  <c r="AK39" i="31" s="1"/>
  <c r="AI15" i="31"/>
  <c r="AJ15" i="31" s="1"/>
  <c r="AK15" i="31" s="1"/>
  <c r="AI43" i="30"/>
  <c r="AI44" i="30"/>
  <c r="AJ44" i="30" s="1"/>
  <c r="AK44" i="30" s="1"/>
  <c r="AI42" i="30"/>
  <c r="AI14" i="30"/>
  <c r="AI15" i="30"/>
  <c r="AI16" i="30"/>
  <c r="AI17" i="30"/>
  <c r="AI18" i="30"/>
  <c r="AI19" i="30"/>
  <c r="AI20" i="30"/>
  <c r="AI21" i="30"/>
  <c r="AI22" i="30"/>
  <c r="AI23" i="30"/>
  <c r="AI24" i="30"/>
  <c r="AI25" i="30"/>
  <c r="AI26" i="30"/>
  <c r="AI27" i="30"/>
  <c r="AI28" i="30"/>
  <c r="AI29" i="30"/>
  <c r="AJ29" i="30" s="1"/>
  <c r="AK29" i="30" s="1"/>
  <c r="AI30" i="30"/>
  <c r="AJ30" i="30" s="1"/>
  <c r="AK30" i="30" s="1"/>
  <c r="AI31" i="30"/>
  <c r="AJ31" i="30" s="1"/>
  <c r="AK31" i="30" s="1"/>
  <c r="AI32" i="30"/>
  <c r="AJ32" i="30" s="1"/>
  <c r="AK32" i="30" s="1"/>
  <c r="AI33" i="30"/>
  <c r="AJ33" i="30" s="1"/>
  <c r="AK33" i="30" s="1"/>
  <c r="AI34" i="30"/>
  <c r="AJ34" i="30" s="1"/>
  <c r="AK34" i="30" s="1"/>
  <c r="AI35" i="30"/>
  <c r="AJ35" i="30" s="1"/>
  <c r="AK35" i="30" s="1"/>
  <c r="AI36" i="30"/>
  <c r="AJ36" i="30" s="1"/>
  <c r="AK36" i="30" s="1"/>
  <c r="AI37" i="30"/>
  <c r="AJ37" i="30" s="1"/>
  <c r="AK37" i="30" s="1"/>
  <c r="AI38" i="30"/>
  <c r="AJ38" i="30" s="1"/>
  <c r="AK38" i="30" s="1"/>
  <c r="AI39" i="30"/>
  <c r="AJ39" i="30" s="1"/>
  <c r="AK39" i="30" s="1"/>
  <c r="AI40" i="30"/>
  <c r="AJ40" i="30" s="1"/>
  <c r="AK40" i="30" s="1"/>
  <c r="AI13" i="30"/>
  <c r="AI16" i="29"/>
  <c r="AI17" i="29"/>
  <c r="AI18" i="29"/>
  <c r="AI19" i="29"/>
  <c r="AI20" i="29"/>
  <c r="AI21" i="29"/>
  <c r="AI22" i="29"/>
  <c r="AI23" i="29"/>
  <c r="AI24" i="29"/>
  <c r="AI25" i="29"/>
  <c r="AI26" i="29"/>
  <c r="AB33" i="43" l="1"/>
  <c r="AC33" i="43" s="1"/>
  <c r="AF33" i="43"/>
  <c r="AG33" i="43" s="1"/>
  <c r="AB34" i="43"/>
  <c r="AC34" i="43"/>
  <c r="AF34" i="43"/>
  <c r="AG34" i="43"/>
  <c r="AF32" i="43"/>
  <c r="AG32" i="43" s="1"/>
  <c r="AB32" i="43"/>
  <c r="AC32" i="43" s="1"/>
  <c r="AB68" i="44"/>
  <c r="AC68" i="44" s="1"/>
  <c r="AF68" i="44"/>
  <c r="AG68" i="44" s="1"/>
  <c r="AJ68" i="44"/>
  <c r="AK68" i="44" s="1"/>
  <c r="AB53" i="42"/>
  <c r="AC53" i="42" s="1"/>
  <c r="AF53" i="42"/>
  <c r="AG53" i="42" s="1"/>
  <c r="AJ53" i="42"/>
  <c r="AK53" i="42" s="1"/>
  <c r="AB54" i="42"/>
  <c r="AC54" i="42" s="1"/>
  <c r="AF54" i="42"/>
  <c r="AG54" i="42" s="1"/>
  <c r="AJ54" i="42"/>
  <c r="AK54" i="42" s="1"/>
  <c r="AB55" i="42"/>
  <c r="AC55" i="42" s="1"/>
  <c r="AF55" i="42"/>
  <c r="AG55" i="42" s="1"/>
  <c r="AJ55" i="42"/>
  <c r="AK55" i="42" s="1"/>
  <c r="AB56" i="42"/>
  <c r="AC56" i="42" s="1"/>
  <c r="AF56" i="42"/>
  <c r="AG56" i="42" s="1"/>
  <c r="AJ56" i="42"/>
  <c r="AK56" i="42" s="1"/>
  <c r="AB57" i="42"/>
  <c r="AC57" i="42" s="1"/>
  <c r="AF57" i="42"/>
  <c r="AG57" i="42" s="1"/>
  <c r="AJ57" i="42"/>
  <c r="AK57" i="42" s="1"/>
  <c r="X81" i="37" l="1"/>
  <c r="Y81" i="37" s="1"/>
  <c r="X82" i="37"/>
  <c r="Y82" i="37" s="1"/>
  <c r="X83" i="37"/>
  <c r="Y83" i="37" s="1"/>
  <c r="X84" i="37"/>
  <c r="Y84" i="37" s="1"/>
  <c r="AB44" i="36"/>
  <c r="AC44" i="36" s="1"/>
  <c r="AF44" i="36"/>
  <c r="AG44" i="36" s="1"/>
  <c r="AJ44" i="36"/>
  <c r="AK44" i="36" s="1"/>
  <c r="AJ43" i="36"/>
  <c r="AK43" i="36" s="1"/>
  <c r="AF43" i="36"/>
  <c r="AG43" i="36" s="1"/>
  <c r="AB43" i="36"/>
  <c r="AC43" i="36" s="1"/>
  <c r="AF57" i="34"/>
  <c r="AG57" i="34" s="1"/>
  <c r="AF58" i="34"/>
  <c r="AG58" i="34" s="1"/>
  <c r="AF59" i="34"/>
  <c r="AG59" i="34" s="1"/>
  <c r="AF60" i="34"/>
  <c r="AG60" i="34" s="1"/>
  <c r="AF56" i="34"/>
  <c r="AG56" i="34" s="1"/>
  <c r="AG14" i="34"/>
  <c r="AG15" i="34"/>
  <c r="AG16" i="34"/>
  <c r="AG17" i="34"/>
  <c r="AG18" i="34"/>
  <c r="AG19" i="34"/>
  <c r="AG20" i="34"/>
  <c r="AG21" i="34"/>
  <c r="AG22" i="34"/>
  <c r="AG23" i="34"/>
  <c r="AG24" i="34"/>
  <c r="AG25" i="34"/>
  <c r="AG26" i="34"/>
  <c r="AG27" i="34"/>
  <c r="AG28" i="34"/>
  <c r="AG29" i="34"/>
  <c r="AG30" i="34"/>
  <c r="AG31" i="34"/>
  <c r="AG32" i="34"/>
  <c r="AG33" i="34"/>
  <c r="AG35" i="34"/>
  <c r="AG36" i="34"/>
  <c r="AG37" i="34"/>
  <c r="AG38" i="34"/>
  <c r="AG39" i="34"/>
  <c r="AG40" i="34"/>
  <c r="AG41" i="34"/>
  <c r="AG42" i="34"/>
  <c r="AG43" i="34"/>
  <c r="AG44" i="34"/>
  <c r="AG45" i="34"/>
  <c r="AG46" i="34"/>
  <c r="AG47" i="34"/>
  <c r="AG48" i="34"/>
  <c r="AG49" i="34"/>
  <c r="AG50" i="34"/>
  <c r="AG51" i="34"/>
  <c r="AG52" i="34"/>
  <c r="AG53" i="34"/>
  <c r="AG54" i="34"/>
  <c r="AG13" i="34"/>
  <c r="AB16" i="32"/>
  <c r="AC16" i="32" s="1"/>
  <c r="AF16" i="32"/>
  <c r="AG16" i="32" s="1"/>
  <c r="AB17" i="32"/>
  <c r="AC17" i="32" s="1"/>
  <c r="AF17" i="32"/>
  <c r="AG17" i="32" s="1"/>
  <c r="AB18" i="32"/>
  <c r="AC18" i="32" s="1"/>
  <c r="AF18" i="32"/>
  <c r="AG18" i="32" s="1"/>
  <c r="AB19" i="32"/>
  <c r="AC19" i="32" s="1"/>
  <c r="AF19" i="32"/>
  <c r="AG19" i="32" s="1"/>
  <c r="AB20" i="32"/>
  <c r="AC20" i="32" s="1"/>
  <c r="AF20" i="32"/>
  <c r="AG20" i="32" s="1"/>
  <c r="AB21" i="32"/>
  <c r="AC21" i="32" s="1"/>
  <c r="AF21" i="32"/>
  <c r="AG21" i="32" s="1"/>
  <c r="AB22" i="32"/>
  <c r="AC22" i="32" s="1"/>
  <c r="AF22" i="32"/>
  <c r="AG22" i="32" s="1"/>
  <c r="AB23" i="32"/>
  <c r="AC23" i="32" s="1"/>
  <c r="AF23" i="32"/>
  <c r="AG23" i="32" s="1"/>
  <c r="AB24" i="32"/>
  <c r="AC24" i="32" s="1"/>
  <c r="AF24" i="32"/>
  <c r="AG24" i="32" s="1"/>
  <c r="AB25" i="32"/>
  <c r="AC25" i="32" s="1"/>
  <c r="AF25" i="32"/>
  <c r="AG25" i="32" s="1"/>
  <c r="AB26" i="32"/>
  <c r="AC26" i="32" s="1"/>
  <c r="AF26" i="32"/>
  <c r="AG26" i="32"/>
  <c r="AF15" i="32"/>
  <c r="AG15" i="32" s="1"/>
  <c r="AB15" i="32"/>
  <c r="AC15" i="32" s="1"/>
  <c r="AC46" i="31"/>
  <c r="AF46" i="31"/>
  <c r="AG46" i="31" s="1"/>
  <c r="AF45" i="31"/>
  <c r="AG45" i="31" s="1"/>
  <c r="AC45" i="31"/>
  <c r="AF16" i="31"/>
  <c r="AG16" i="31" s="1"/>
  <c r="AC17" i="31"/>
  <c r="AF17" i="31"/>
  <c r="AG17" i="31" s="1"/>
  <c r="AC18" i="31"/>
  <c r="AF18" i="31"/>
  <c r="AG18" i="31" s="1"/>
  <c r="AC19" i="31"/>
  <c r="AF19" i="31"/>
  <c r="AG19" i="31" s="1"/>
  <c r="AC20" i="31"/>
  <c r="AF20" i="31"/>
  <c r="AG20" i="31" s="1"/>
  <c r="AC21" i="31"/>
  <c r="AF21" i="31"/>
  <c r="AG21" i="31" s="1"/>
  <c r="AC22" i="31"/>
  <c r="AF22" i="31"/>
  <c r="AG22" i="31" s="1"/>
  <c r="AC23" i="31"/>
  <c r="AF23" i="31"/>
  <c r="AG23" i="31" s="1"/>
  <c r="AC24" i="31"/>
  <c r="AF24" i="31"/>
  <c r="AG24" i="31" s="1"/>
  <c r="AC26" i="31"/>
  <c r="AF26" i="31"/>
  <c r="AG26" i="31" s="1"/>
  <c r="AC27" i="31"/>
  <c r="AF27" i="31"/>
  <c r="AC28" i="31"/>
  <c r="AG28" i="31"/>
  <c r="AC29" i="31"/>
  <c r="AF29" i="31"/>
  <c r="AG29" i="31" s="1"/>
  <c r="AC30" i="31"/>
  <c r="AF30" i="31"/>
  <c r="AG30" i="31" s="1"/>
  <c r="AC31" i="31"/>
  <c r="AF31" i="31"/>
  <c r="AG31" i="31" s="1"/>
  <c r="AC32" i="31"/>
  <c r="AF32" i="31"/>
  <c r="AG32" i="31" s="1"/>
  <c r="AC33" i="31"/>
  <c r="AF33" i="31"/>
  <c r="AG33" i="31" s="1"/>
  <c r="AC34" i="31"/>
  <c r="AF34" i="31"/>
  <c r="AG34" i="31" s="1"/>
  <c r="AC35" i="31"/>
  <c r="AF35" i="31"/>
  <c r="AG35" i="31" s="1"/>
  <c r="AC36" i="31"/>
  <c r="AG36" i="31"/>
  <c r="AC37" i="31"/>
  <c r="AF37" i="31"/>
  <c r="AG37" i="31" s="1"/>
  <c r="AC38" i="31"/>
  <c r="AF38" i="31"/>
  <c r="AG38" i="31" s="1"/>
  <c r="AC40" i="31"/>
  <c r="AF40" i="31"/>
  <c r="AG40" i="31" s="1"/>
  <c r="AC41" i="31"/>
  <c r="AF41" i="31"/>
  <c r="AG41" i="31" s="1"/>
  <c r="AC42" i="31"/>
  <c r="AF42" i="31"/>
  <c r="AG42" i="31" s="1"/>
  <c r="AC43" i="31"/>
  <c r="AF43" i="31"/>
  <c r="AG43" i="31" s="1"/>
  <c r="AC25" i="31"/>
  <c r="AF25" i="31"/>
  <c r="AG25" i="31" s="1"/>
  <c r="AC39" i="31"/>
  <c r="AF39" i="31"/>
  <c r="AG39" i="31" s="1"/>
  <c r="AG15" i="31"/>
  <c r="AC15" i="31"/>
  <c r="AC43" i="30"/>
  <c r="AF43" i="30"/>
  <c r="AG43" i="30" s="1"/>
  <c r="AC44" i="30"/>
  <c r="AF44" i="30"/>
  <c r="AG44" i="30" s="1"/>
  <c r="AF42" i="30"/>
  <c r="AG42" i="30" s="1"/>
  <c r="AC42" i="30"/>
  <c r="AC14" i="30"/>
  <c r="AF14" i="30"/>
  <c r="AG14" i="30" s="1"/>
  <c r="AC15" i="30"/>
  <c r="AF15" i="30"/>
  <c r="AG15" i="30" s="1"/>
  <c r="AC16" i="30"/>
  <c r="AF16" i="30"/>
  <c r="AG16" i="30" s="1"/>
  <c r="AC17" i="30"/>
  <c r="AF17" i="30"/>
  <c r="AG17" i="30" s="1"/>
  <c r="AC18" i="30"/>
  <c r="AG18" i="30"/>
  <c r="AC19" i="30"/>
  <c r="AF19" i="30"/>
  <c r="AG19" i="30" s="1"/>
  <c r="AC20" i="30"/>
  <c r="AF20" i="30"/>
  <c r="AG20" i="30" s="1"/>
  <c r="AC21" i="30"/>
  <c r="AF21" i="30"/>
  <c r="AG21" i="30" s="1"/>
  <c r="AC22" i="30"/>
  <c r="AF22" i="30"/>
  <c r="AG22" i="30" s="1"/>
  <c r="AC23" i="30"/>
  <c r="AF23" i="30"/>
  <c r="AG23" i="30" s="1"/>
  <c r="AC24" i="30"/>
  <c r="AF24" i="30"/>
  <c r="AG24" i="30" s="1"/>
  <c r="AC25" i="30"/>
  <c r="AF25" i="30"/>
  <c r="AG25" i="30" s="1"/>
  <c r="AC26" i="30"/>
  <c r="AF26" i="30"/>
  <c r="AG26" i="30" s="1"/>
  <c r="AC27" i="30"/>
  <c r="AG27" i="30"/>
  <c r="AC28" i="30"/>
  <c r="AF28" i="30"/>
  <c r="AG28" i="30" s="1"/>
  <c r="AC29" i="30"/>
  <c r="AF29" i="30"/>
  <c r="AG29" i="30" s="1"/>
  <c r="AC30" i="30"/>
  <c r="AF30" i="30"/>
  <c r="AG30" i="30" s="1"/>
  <c r="AC31" i="30"/>
  <c r="AF31" i="30"/>
  <c r="AG31" i="30" s="1"/>
  <c r="AC32" i="30"/>
  <c r="AF32" i="30"/>
  <c r="AG32" i="30" s="1"/>
  <c r="AC33" i="30"/>
  <c r="AF33" i="30"/>
  <c r="AG33" i="30" s="1"/>
  <c r="AC34" i="30"/>
  <c r="AG34" i="30"/>
  <c r="AC35" i="30"/>
  <c r="AF35" i="30"/>
  <c r="AG35" i="30" s="1"/>
  <c r="AC36" i="30"/>
  <c r="AF36" i="30"/>
  <c r="AG36" i="30" s="1"/>
  <c r="AC37" i="30"/>
  <c r="AF37" i="30"/>
  <c r="AG37" i="30" s="1"/>
  <c r="AC38" i="30"/>
  <c r="AF38" i="30"/>
  <c r="AG38" i="30" s="1"/>
  <c r="AC39" i="30"/>
  <c r="AG39" i="30"/>
  <c r="AC40" i="30"/>
  <c r="AF40" i="30"/>
  <c r="AG40" i="30" s="1"/>
  <c r="AF13" i="30"/>
  <c r="AG13" i="30" s="1"/>
  <c r="AC13" i="30"/>
  <c r="AB16" i="29"/>
  <c r="AC16" i="29" s="1"/>
  <c r="AF16" i="29"/>
  <c r="AG16" i="29" s="1"/>
  <c r="AB17" i="29"/>
  <c r="AC17" i="29" s="1"/>
  <c r="AF17" i="29"/>
  <c r="AG17" i="29" s="1"/>
  <c r="AB18" i="29"/>
  <c r="AC18" i="29" s="1"/>
  <c r="AF18" i="29"/>
  <c r="AG18" i="29" s="1"/>
  <c r="AB19" i="29"/>
  <c r="AC19" i="29" s="1"/>
  <c r="AF19" i="29"/>
  <c r="AG19" i="29" s="1"/>
  <c r="AB20" i="29"/>
  <c r="AC20" i="29" s="1"/>
  <c r="AF20" i="29"/>
  <c r="AG20" i="29" s="1"/>
  <c r="AB21" i="29"/>
  <c r="AC21" i="29" s="1"/>
  <c r="AF21" i="29"/>
  <c r="AG21" i="29" s="1"/>
  <c r="AB22" i="29"/>
  <c r="AC22" i="29" s="1"/>
  <c r="AF22" i="29"/>
  <c r="AG22" i="29" s="1"/>
  <c r="AB23" i="29"/>
  <c r="AC23" i="29" s="1"/>
  <c r="AF23" i="29"/>
  <c r="AG23" i="29" s="1"/>
  <c r="AB24" i="29"/>
  <c r="AC24" i="29" s="1"/>
  <c r="AF24" i="29"/>
  <c r="AG24" i="29" s="1"/>
  <c r="AB25" i="29"/>
  <c r="AC25" i="29" s="1"/>
  <c r="AF25" i="29"/>
  <c r="AG25" i="29" s="1"/>
  <c r="AB26" i="29"/>
  <c r="AC26" i="29" s="1"/>
  <c r="AF26" i="29"/>
  <c r="AG26" i="29" s="1"/>
  <c r="AA23" i="35" l="1"/>
  <c r="Y18" i="44" l="1"/>
  <c r="Y34" i="44"/>
  <c r="Y36" i="44"/>
  <c r="Y45" i="44"/>
  <c r="Y68" i="44"/>
  <c r="O83" i="37"/>
  <c r="AJ83" i="37" s="1"/>
  <c r="AK83" i="37" s="1"/>
  <c r="N74" i="33"/>
  <c r="K74" i="33"/>
  <c r="N73" i="33"/>
  <c r="K73" i="33"/>
  <c r="N72" i="33"/>
  <c r="K72" i="33"/>
  <c r="O72" i="33" s="1"/>
  <c r="AJ72" i="33" s="1"/>
  <c r="AK72" i="33" s="1"/>
  <c r="N71" i="33"/>
  <c r="K71" i="33"/>
  <c r="N70" i="33"/>
  <c r="K70" i="33"/>
  <c r="N81" i="37"/>
  <c r="O81" i="37" s="1"/>
  <c r="AJ81" i="37" s="1"/>
  <c r="AK81" i="37" s="1"/>
  <c r="N82" i="37"/>
  <c r="O82" i="37" s="1"/>
  <c r="AJ82" i="37" s="1"/>
  <c r="AK82" i="37" s="1"/>
  <c r="L31" i="25"/>
  <c r="AB31" i="25" s="1"/>
  <c r="AC31" i="25" s="1"/>
  <c r="X26" i="32"/>
  <c r="Y26" i="32" s="1"/>
  <c r="T26" i="32"/>
  <c r="U26" i="32" s="1"/>
  <c r="N26" i="32"/>
  <c r="K26" i="32"/>
  <c r="X25" i="32"/>
  <c r="Y25" i="32" s="1"/>
  <c r="T25" i="32"/>
  <c r="U25" i="32" s="1"/>
  <c r="N25" i="32"/>
  <c r="K25" i="32"/>
  <c r="X24" i="32"/>
  <c r="Y24" i="32" s="1"/>
  <c r="T24" i="32"/>
  <c r="U24" i="32" s="1"/>
  <c r="N24" i="32"/>
  <c r="K24" i="32"/>
  <c r="X23" i="32"/>
  <c r="Y23" i="32" s="1"/>
  <c r="T23" i="32"/>
  <c r="U23" i="32" s="1"/>
  <c r="N23" i="32"/>
  <c r="K23" i="32"/>
  <c r="X22" i="32"/>
  <c r="Y22" i="32" s="1"/>
  <c r="T22" i="32"/>
  <c r="U22" i="32" s="1"/>
  <c r="N22" i="32"/>
  <c r="K22" i="32"/>
  <c r="X21" i="32"/>
  <c r="Y21" i="32" s="1"/>
  <c r="T21" i="32"/>
  <c r="U21" i="32" s="1"/>
  <c r="N21" i="32"/>
  <c r="K21" i="32"/>
  <c r="X20" i="32"/>
  <c r="Y20" i="32" s="1"/>
  <c r="T20" i="32"/>
  <c r="U20" i="32" s="1"/>
  <c r="N20" i="32"/>
  <c r="K20" i="32"/>
  <c r="X19" i="32"/>
  <c r="Y19" i="32" s="1"/>
  <c r="T19" i="32"/>
  <c r="U19" i="32" s="1"/>
  <c r="N19" i="32"/>
  <c r="K19" i="32"/>
  <c r="X18" i="32"/>
  <c r="Y18" i="32" s="1"/>
  <c r="T18" i="32"/>
  <c r="U18" i="32" s="1"/>
  <c r="N18" i="32"/>
  <c r="K18" i="32"/>
  <c r="X17" i="32"/>
  <c r="Y17" i="32" s="1"/>
  <c r="T17" i="32"/>
  <c r="U17" i="32" s="1"/>
  <c r="N17" i="32"/>
  <c r="K17" i="32"/>
  <c r="Y16" i="32"/>
  <c r="U16" i="32"/>
  <c r="N16" i="32"/>
  <c r="K16" i="32"/>
  <c r="X15" i="32"/>
  <c r="Y15" i="32" s="1"/>
  <c r="U15" i="32"/>
  <c r="N15" i="32"/>
  <c r="K15" i="32"/>
  <c r="Y35" i="49"/>
  <c r="U35" i="49"/>
  <c r="R35" i="49"/>
  <c r="Q35" i="49"/>
  <c r="P35" i="49"/>
  <c r="N35" i="49"/>
  <c r="K35" i="49"/>
  <c r="F35" i="49"/>
  <c r="X34" i="49"/>
  <c r="Y34" i="49" s="1"/>
  <c r="T34" i="49"/>
  <c r="U34" i="49" s="1"/>
  <c r="Q34" i="49"/>
  <c r="N34" i="49"/>
  <c r="K34" i="49"/>
  <c r="F34" i="49"/>
  <c r="X33" i="49"/>
  <c r="Y33" i="49" s="1"/>
  <c r="R33" i="49"/>
  <c r="Q33" i="49"/>
  <c r="P33" i="49"/>
  <c r="N33" i="49"/>
  <c r="K33" i="49"/>
  <c r="X32" i="49"/>
  <c r="Y32" i="49" s="1"/>
  <c r="T32" i="49"/>
  <c r="U32" i="49" s="1"/>
  <c r="Q32" i="49"/>
  <c r="N32" i="49"/>
  <c r="K32" i="49"/>
  <c r="F32" i="49"/>
  <c r="R30" i="49"/>
  <c r="Q30" i="49"/>
  <c r="P30" i="49"/>
  <c r="M30" i="49"/>
  <c r="AF30" i="49" s="1"/>
  <c r="AG30" i="49" s="1"/>
  <c r="L30" i="49"/>
  <c r="AB30" i="49" s="1"/>
  <c r="AC30" i="49" s="1"/>
  <c r="J30" i="49"/>
  <c r="X30" i="49" s="1"/>
  <c r="Y30" i="49" s="1"/>
  <c r="I30" i="49"/>
  <c r="T30" i="49" s="1"/>
  <c r="U30" i="49" s="1"/>
  <c r="F30" i="49"/>
  <c r="R29" i="49"/>
  <c r="Q29" i="49"/>
  <c r="P29" i="49"/>
  <c r="M29" i="49"/>
  <c r="AF29" i="49" s="1"/>
  <c r="AG29" i="49" s="1"/>
  <c r="L29" i="49"/>
  <c r="AB29" i="49" s="1"/>
  <c r="AC29" i="49" s="1"/>
  <c r="J29" i="49"/>
  <c r="F29" i="49"/>
  <c r="Q28" i="49"/>
  <c r="P28" i="49"/>
  <c r="M28" i="49"/>
  <c r="L28" i="49"/>
  <c r="J28" i="49"/>
  <c r="I28" i="49"/>
  <c r="F28" i="49"/>
  <c r="Q26" i="49"/>
  <c r="P26" i="49"/>
  <c r="AF26" i="49"/>
  <c r="AG26" i="49" s="1"/>
  <c r="L26" i="49"/>
  <c r="I26" i="49"/>
  <c r="T26" i="49" s="1"/>
  <c r="U26" i="49" s="1"/>
  <c r="F26" i="49"/>
  <c r="R25" i="49"/>
  <c r="Q25" i="49"/>
  <c r="P25" i="49"/>
  <c r="M25" i="49"/>
  <c r="AF25" i="49" s="1"/>
  <c r="AG25" i="49" s="1"/>
  <c r="L25" i="49"/>
  <c r="AB25" i="49" s="1"/>
  <c r="AC25" i="49" s="1"/>
  <c r="J25" i="49"/>
  <c r="F25" i="49"/>
  <c r="U23" i="49"/>
  <c r="AI23" i="49"/>
  <c r="R23" i="49"/>
  <c r="Q23" i="49"/>
  <c r="P23" i="49"/>
  <c r="M23" i="49"/>
  <c r="AF23" i="49" s="1"/>
  <c r="AG23" i="49" s="1"/>
  <c r="L23" i="49"/>
  <c r="J23" i="49"/>
  <c r="X23" i="49" s="1"/>
  <c r="Y23" i="49" s="1"/>
  <c r="I23" i="49"/>
  <c r="F23" i="49"/>
  <c r="U22" i="49"/>
  <c r="R22" i="49"/>
  <c r="Q22" i="49"/>
  <c r="P22" i="49"/>
  <c r="M22" i="49"/>
  <c r="AF22" i="49" s="1"/>
  <c r="AG22" i="49" s="1"/>
  <c r="L22" i="49"/>
  <c r="J22" i="49"/>
  <c r="X22" i="49" s="1"/>
  <c r="Y22" i="49" s="1"/>
  <c r="I22" i="49"/>
  <c r="F22" i="49"/>
  <c r="R21" i="49"/>
  <c r="Q21" i="49"/>
  <c r="P21" i="49"/>
  <c r="M21" i="49"/>
  <c r="AF21" i="49" s="1"/>
  <c r="AG21" i="49" s="1"/>
  <c r="L21" i="49"/>
  <c r="AB21" i="49" s="1"/>
  <c r="AC21" i="49" s="1"/>
  <c r="J21" i="49"/>
  <c r="X21" i="49" s="1"/>
  <c r="Y21" i="49" s="1"/>
  <c r="F21" i="49"/>
  <c r="R20" i="49"/>
  <c r="Q20" i="49"/>
  <c r="P20" i="49"/>
  <c r="M20" i="49"/>
  <c r="AF20" i="49" s="1"/>
  <c r="AG20" i="49" s="1"/>
  <c r="L20" i="49"/>
  <c r="AB20" i="49" s="1"/>
  <c r="AC20" i="49" s="1"/>
  <c r="J20" i="49"/>
  <c r="X20" i="49" s="1"/>
  <c r="Y20" i="49" s="1"/>
  <c r="F20" i="49"/>
  <c r="X19" i="49"/>
  <c r="Y19" i="49" s="1"/>
  <c r="T19" i="49"/>
  <c r="U19" i="49" s="1"/>
  <c r="Q19" i="49"/>
  <c r="P19" i="49"/>
  <c r="N19" i="49"/>
  <c r="K19" i="49"/>
  <c r="F19" i="49"/>
  <c r="X18" i="49"/>
  <c r="Y18" i="49" s="1"/>
  <c r="T18" i="49"/>
  <c r="U18" i="49" s="1"/>
  <c r="Q18" i="49"/>
  <c r="P18" i="49"/>
  <c r="N18" i="49"/>
  <c r="K18" i="49"/>
  <c r="F18" i="49"/>
  <c r="X17" i="49"/>
  <c r="Y17" i="49" s="1"/>
  <c r="T17" i="49"/>
  <c r="U17" i="49" s="1"/>
  <c r="Q17" i="49"/>
  <c r="P17" i="49"/>
  <c r="N17" i="49"/>
  <c r="K17" i="49"/>
  <c r="F17" i="49"/>
  <c r="T16" i="49"/>
  <c r="U16" i="49" s="1"/>
  <c r="R16" i="49"/>
  <c r="Q16" i="49"/>
  <c r="P16" i="49"/>
  <c r="M16" i="49"/>
  <c r="L16" i="49"/>
  <c r="J16" i="49"/>
  <c r="X16" i="49" s="1"/>
  <c r="Y16" i="49" s="1"/>
  <c r="I16" i="49"/>
  <c r="F16" i="49"/>
  <c r="Q15" i="49"/>
  <c r="P15" i="49"/>
  <c r="M15" i="49"/>
  <c r="AF15" i="49" s="1"/>
  <c r="AG15" i="49" s="1"/>
  <c r="L15" i="49"/>
  <c r="J15" i="49"/>
  <c r="I15" i="49"/>
  <c r="F15" i="49"/>
  <c r="X14" i="49"/>
  <c r="Y14" i="49" s="1"/>
  <c r="T14" i="49"/>
  <c r="U14" i="49" s="1"/>
  <c r="R14" i="49"/>
  <c r="Q14" i="49"/>
  <c r="P14" i="49"/>
  <c r="M14" i="49"/>
  <c r="F14" i="49"/>
  <c r="T13" i="49"/>
  <c r="U13" i="49" s="1"/>
  <c r="Q13" i="49"/>
  <c r="N13" i="49"/>
  <c r="J13" i="49"/>
  <c r="F13" i="49"/>
  <c r="X12" i="49"/>
  <c r="Y12" i="49" s="1"/>
  <c r="Q12" i="49"/>
  <c r="N12" i="49"/>
  <c r="I12" i="49"/>
  <c r="F12" i="49"/>
  <c r="X28" i="49" l="1"/>
  <c r="Y28" i="49" s="1"/>
  <c r="J27" i="49"/>
  <c r="N14" i="49"/>
  <c r="O14" i="49" s="1"/>
  <c r="AJ14" i="49" s="1"/>
  <c r="AK14" i="49" s="1"/>
  <c r="AF14" i="49"/>
  <c r="AG14" i="49" s="1"/>
  <c r="N29" i="49"/>
  <c r="O71" i="33"/>
  <c r="AJ71" i="33" s="1"/>
  <c r="AK71" i="33" s="1"/>
  <c r="AF28" i="49"/>
  <c r="AG28" i="49" s="1"/>
  <c r="N21" i="49"/>
  <c r="N25" i="49"/>
  <c r="N16" i="49"/>
  <c r="O17" i="32"/>
  <c r="AJ17" i="32" s="1"/>
  <c r="AK17" i="32" s="1"/>
  <c r="O20" i="32"/>
  <c r="AJ20" i="32" s="1"/>
  <c r="AK20" i="32" s="1"/>
  <c r="O15" i="32"/>
  <c r="AJ15" i="32" s="1"/>
  <c r="AK15" i="32" s="1"/>
  <c r="O18" i="32"/>
  <c r="AJ18" i="32" s="1"/>
  <c r="AK18" i="32" s="1"/>
  <c r="O19" i="32"/>
  <c r="AJ19" i="32" s="1"/>
  <c r="AK19" i="32" s="1"/>
  <c r="O22" i="32"/>
  <c r="AJ22" i="32" s="1"/>
  <c r="AK22" i="32" s="1"/>
  <c r="O21" i="32"/>
  <c r="AJ21" i="32" s="1"/>
  <c r="AK21" i="32" s="1"/>
  <c r="O70" i="33"/>
  <c r="AJ70" i="33" s="1"/>
  <c r="AK70" i="33" s="1"/>
  <c r="O19" i="49"/>
  <c r="AJ19" i="49" s="1"/>
  <c r="AK19" i="49" s="1"/>
  <c r="O32" i="49"/>
  <c r="AJ32" i="49" s="1"/>
  <c r="AK32" i="49" s="1"/>
  <c r="O18" i="49"/>
  <c r="AJ18" i="49" s="1"/>
  <c r="AK18" i="49" s="1"/>
  <c r="O33" i="49"/>
  <c r="AJ33" i="49" s="1"/>
  <c r="AK33" i="49" s="1"/>
  <c r="O35" i="49"/>
  <c r="AJ35" i="49" s="1"/>
  <c r="AK35" i="49" s="1"/>
  <c r="O74" i="33"/>
  <c r="AJ74" i="33" s="1"/>
  <c r="AK74" i="33" s="1"/>
  <c r="N23" i="49"/>
  <c r="O34" i="49"/>
  <c r="AJ34" i="49" s="1"/>
  <c r="AK34" i="49" s="1"/>
  <c r="O17" i="49"/>
  <c r="AJ17" i="49" s="1"/>
  <c r="AK17" i="49" s="1"/>
  <c r="K21" i="49"/>
  <c r="K29" i="49"/>
  <c r="AI22" i="49"/>
  <c r="N26" i="49"/>
  <c r="K20" i="49"/>
  <c r="K30" i="49"/>
  <c r="X25" i="49"/>
  <c r="Y25" i="49" s="1"/>
  <c r="K16" i="49"/>
  <c r="K23" i="49"/>
  <c r="N28" i="49"/>
  <c r="X29" i="49"/>
  <c r="Y29" i="49" s="1"/>
  <c r="O73" i="33"/>
  <c r="AJ73" i="33" s="1"/>
  <c r="AK73" i="33" s="1"/>
  <c r="X15" i="49"/>
  <c r="Y15" i="49" s="1"/>
  <c r="K28" i="49"/>
  <c r="T28" i="49"/>
  <c r="U28" i="49" s="1"/>
  <c r="O16" i="32"/>
  <c r="AJ16" i="32" s="1"/>
  <c r="AK16" i="32" s="1"/>
  <c r="T15" i="49"/>
  <c r="U15" i="49" s="1"/>
  <c r="K15" i="49"/>
  <c r="N30" i="49"/>
  <c r="K22" i="49"/>
  <c r="N20" i="49"/>
  <c r="K12" i="49"/>
  <c r="O12" i="49" s="1"/>
  <c r="AJ12" i="49" s="1"/>
  <c r="AK12" i="49" s="1"/>
  <c r="N15" i="49"/>
  <c r="K13" i="49"/>
  <c r="O13" i="49" s="1"/>
  <c r="AJ13" i="49" s="1"/>
  <c r="AK13" i="49" s="1"/>
  <c r="T12" i="49"/>
  <c r="U12" i="49" s="1"/>
  <c r="X13" i="49"/>
  <c r="Y13" i="49" s="1"/>
  <c r="N22" i="49"/>
  <c r="K25" i="49"/>
  <c r="X27" i="49" l="1"/>
  <c r="Y27" i="49" s="1"/>
  <c r="K27" i="49"/>
  <c r="AJ27" i="49" s="1"/>
  <c r="AK27" i="49" s="1"/>
  <c r="O29" i="49"/>
  <c r="AJ29" i="49" s="1"/>
  <c r="AK29" i="49" s="1"/>
  <c r="O21" i="49"/>
  <c r="AJ21" i="49" s="1"/>
  <c r="AK21" i="49" s="1"/>
  <c r="O25" i="49"/>
  <c r="AJ25" i="49" s="1"/>
  <c r="AK25" i="49" s="1"/>
  <c r="O16" i="49"/>
  <c r="AJ16" i="49" s="1"/>
  <c r="AK16" i="49" s="1"/>
  <c r="O20" i="49"/>
  <c r="AJ20" i="49" s="1"/>
  <c r="AK20" i="49" s="1"/>
  <c r="O23" i="49"/>
  <c r="AJ23" i="49" s="1"/>
  <c r="AK23" i="49" s="1"/>
  <c r="O30" i="49"/>
  <c r="AJ30" i="49" s="1"/>
  <c r="AK30" i="49" s="1"/>
  <c r="O28" i="49"/>
  <c r="AJ28" i="49" s="1"/>
  <c r="AK28" i="49" s="1"/>
  <c r="O15" i="49"/>
  <c r="AJ15" i="49" s="1"/>
  <c r="AK15" i="49" s="1"/>
  <c r="O22" i="49"/>
  <c r="AJ22" i="49" s="1"/>
  <c r="AK22" i="49" s="1"/>
  <c r="J26" i="49" l="1"/>
  <c r="K26" i="49" l="1"/>
  <c r="O26" i="49" s="1"/>
  <c r="AJ26" i="49" s="1"/>
  <c r="AK26" i="49" s="1"/>
  <c r="X26" i="49"/>
  <c r="Y26" i="49" s="1"/>
  <c r="AK42" i="39"/>
  <c r="AK43" i="39"/>
  <c r="AK41" i="39"/>
  <c r="T59" i="44" l="1"/>
  <c r="AI42" i="39" l="1"/>
  <c r="AI43" i="39"/>
  <c r="AI41" i="39"/>
  <c r="AI33" i="39"/>
  <c r="AI31" i="39"/>
  <c r="AI29" i="39"/>
  <c r="AI27" i="39"/>
  <c r="AI24" i="39"/>
  <c r="AI22" i="39"/>
  <c r="AI20" i="39"/>
  <c r="U59" i="44" l="1"/>
  <c r="Y48" i="41"/>
  <c r="Y45" i="41"/>
  <c r="Y18" i="38"/>
  <c r="Y63" i="37"/>
  <c r="Y41" i="35"/>
  <c r="Y48" i="34"/>
  <c r="Y47" i="34"/>
  <c r="Y29" i="34"/>
  <c r="Y28" i="34"/>
  <c r="Y27" i="34"/>
  <c r="Y26" i="34"/>
  <c r="Y21" i="34"/>
  <c r="Y20" i="34"/>
  <c r="Y19" i="34"/>
  <c r="Y17" i="34"/>
  <c r="Y16" i="34"/>
  <c r="Y15" i="34"/>
  <c r="Y14" i="34"/>
  <c r="Y13" i="34"/>
  <c r="Y68" i="33"/>
  <c r="Y64" i="33"/>
  <c r="Y63" i="33"/>
  <c r="Y62" i="33"/>
  <c r="Y61" i="33"/>
  <c r="Y57" i="33"/>
  <c r="Y52" i="33"/>
  <c r="Y50" i="33"/>
  <c r="Y44" i="33"/>
  <c r="Y43" i="33"/>
  <c r="Y42" i="33"/>
  <c r="Y41" i="33"/>
  <c r="Y40" i="33"/>
  <c r="Y33" i="33"/>
  <c r="Y23" i="33"/>
  <c r="Y22" i="33"/>
  <c r="Y18" i="33"/>
  <c r="Y17" i="33"/>
  <c r="Y15" i="33"/>
  <c r="Y14" i="33"/>
  <c r="U68" i="33"/>
  <c r="Y41" i="31"/>
  <c r="Y38" i="31"/>
  <c r="Y37" i="31"/>
  <c r="Y29" i="31"/>
  <c r="T13" i="30" l="1"/>
  <c r="X13" i="30"/>
  <c r="Y13" i="30" s="1"/>
  <c r="U29" i="30"/>
  <c r="U30" i="30"/>
  <c r="U39" i="30"/>
  <c r="U40" i="30"/>
  <c r="U31" i="30"/>
  <c r="U32" i="30"/>
  <c r="U33" i="30"/>
  <c r="U34" i="30"/>
  <c r="U35" i="30"/>
  <c r="U36" i="30"/>
  <c r="U37" i="30"/>
  <c r="U38" i="30"/>
  <c r="AI26" i="28"/>
  <c r="AI14" i="28"/>
  <c r="AI15" i="28"/>
  <c r="AI16" i="28"/>
  <c r="AI17" i="28"/>
  <c r="AI18" i="28"/>
  <c r="AI19" i="28"/>
  <c r="AI20" i="28"/>
  <c r="AI21" i="28"/>
  <c r="AI22" i="28"/>
  <c r="AI23" i="28"/>
  <c r="AI24" i="28"/>
  <c r="AI25" i="28"/>
  <c r="AI27" i="28"/>
  <c r="AI28" i="28"/>
  <c r="X65" i="44" l="1"/>
  <c r="Y65" i="44" s="1"/>
  <c r="X66" i="44"/>
  <c r="Y66" i="44" s="1"/>
  <c r="X67" i="44"/>
  <c r="Y67" i="44" s="1"/>
  <c r="T65" i="44"/>
  <c r="U65" i="44" s="1"/>
  <c r="T66" i="44"/>
  <c r="U66" i="44" s="1"/>
  <c r="T67" i="44"/>
  <c r="U67" i="44" s="1"/>
  <c r="AI35" i="39"/>
  <c r="AI34" i="39"/>
  <c r="AI32" i="39"/>
  <c r="AI30" i="39"/>
  <c r="AI28" i="39"/>
  <c r="AI26" i="39"/>
  <c r="AI25" i="39"/>
  <c r="AI23" i="39"/>
  <c r="AI21" i="39"/>
  <c r="AI19" i="39"/>
  <c r="AI18" i="39"/>
  <c r="AI17" i="39"/>
  <c r="AI16" i="39"/>
  <c r="AI15" i="39"/>
  <c r="AI13" i="28"/>
  <c r="X18" i="34"/>
  <c r="X22" i="34"/>
  <c r="X23" i="34"/>
  <c r="X24" i="34"/>
  <c r="X25" i="34"/>
  <c r="X30" i="34"/>
  <c r="X31" i="34"/>
  <c r="X32" i="34"/>
  <c r="Y32" i="34" s="1"/>
  <c r="X33" i="34"/>
  <c r="X34" i="34"/>
  <c r="X35" i="34"/>
  <c r="X37" i="34"/>
  <c r="Y37" i="34" s="1"/>
  <c r="X38" i="34"/>
  <c r="X39" i="34"/>
  <c r="X40" i="34"/>
  <c r="X41" i="34"/>
  <c r="X42" i="34"/>
  <c r="X43" i="34"/>
  <c r="X44" i="34"/>
  <c r="X45" i="34"/>
  <c r="X46" i="34"/>
  <c r="Y46" i="34" s="1"/>
  <c r="X49" i="34"/>
  <c r="X50" i="34"/>
  <c r="X51" i="34"/>
  <c r="X54" i="34"/>
  <c r="Y54" i="34" s="1"/>
  <c r="X34" i="43"/>
  <c r="Y34" i="43" s="1"/>
  <c r="X29" i="43" l="1"/>
  <c r="Y29" i="43" s="1"/>
  <c r="X27" i="43"/>
  <c r="Y27" i="43" s="1"/>
  <c r="X28" i="43"/>
  <c r="Y28" i="43" s="1"/>
  <c r="X26" i="43"/>
  <c r="Y26" i="43" s="1"/>
  <c r="Y33" i="42"/>
  <c r="X25" i="38"/>
  <c r="Y25" i="38" s="1"/>
  <c r="X26" i="38"/>
  <c r="Y26" i="38" s="1"/>
  <c r="X27" i="38"/>
  <c r="Y27" i="38" s="1"/>
  <c r="Y33" i="34"/>
  <c r="Y15" i="31"/>
  <c r="X44" i="30"/>
  <c r="Y44" i="30" s="1"/>
  <c r="X29" i="30"/>
  <c r="Y29" i="30" s="1"/>
  <c r="X30" i="30"/>
  <c r="Y30" i="30" s="1"/>
  <c r="X31" i="30"/>
  <c r="Y31" i="30" s="1"/>
  <c r="X32" i="30"/>
  <c r="Y32" i="30" s="1"/>
  <c r="X33" i="30"/>
  <c r="Y33" i="30" s="1"/>
  <c r="X34" i="30"/>
  <c r="Y34" i="30" s="1"/>
  <c r="X35" i="30"/>
  <c r="Y35" i="30" s="1"/>
  <c r="X36" i="30"/>
  <c r="Y36" i="30" s="1"/>
  <c r="X37" i="30"/>
  <c r="Y37" i="30" s="1"/>
  <c r="X38" i="30"/>
  <c r="Y38" i="30" s="1"/>
  <c r="X39" i="30"/>
  <c r="Y39" i="30" s="1"/>
  <c r="X40" i="30"/>
  <c r="Y40" i="30" s="1"/>
  <c r="W15" i="29"/>
  <c r="J15" i="29"/>
  <c r="X15" i="29" l="1"/>
  <c r="AI15" i="29"/>
  <c r="X54" i="41"/>
  <c r="Y54" i="41" s="1"/>
  <c r="AN47" i="44"/>
  <c r="X80" i="37"/>
  <c r="Y80" i="37" s="1"/>
  <c r="X60" i="41"/>
  <c r="Y60" i="41" s="1"/>
  <c r="X84" i="41"/>
  <c r="Y84" i="41" s="1"/>
  <c r="X65" i="41"/>
  <c r="Y65" i="41" s="1"/>
  <c r="X50" i="41"/>
  <c r="Y50" i="41" s="1"/>
  <c r="X66" i="41"/>
  <c r="Y66" i="41" s="1"/>
  <c r="X13" i="41"/>
  <c r="Y13" i="41" s="1"/>
  <c r="X55" i="41"/>
  <c r="Y55" i="41" s="1"/>
  <c r="X19" i="41"/>
  <c r="Y19" i="41" s="1"/>
  <c r="Y49" i="34"/>
  <c r="W24" i="43"/>
  <c r="X27" i="28"/>
  <c r="Y27" i="28" s="1"/>
  <c r="X23" i="28"/>
  <c r="Y23" i="28" s="1"/>
  <c r="X20" i="28"/>
  <c r="Y20" i="28" s="1"/>
  <c r="X15" i="28"/>
  <c r="Y15" i="28" s="1"/>
  <c r="X79" i="37"/>
  <c r="Y79" i="37" s="1"/>
  <c r="X33" i="43"/>
  <c r="X25" i="43"/>
  <c r="Y25" i="43" s="1"/>
  <c r="W17" i="43"/>
  <c r="X17" i="43"/>
  <c r="Y17" i="43" s="1"/>
  <c r="X18" i="43"/>
  <c r="Y18" i="43" s="1"/>
  <c r="X38" i="42"/>
  <c r="X36" i="42"/>
  <c r="X42" i="30"/>
  <c r="Z14" i="35"/>
  <c r="Z13" i="35"/>
  <c r="W23" i="35"/>
  <c r="X19" i="35"/>
  <c r="Y19" i="35" s="1"/>
  <c r="X16" i="35"/>
  <c r="Y16" i="35" s="1"/>
  <c r="X15" i="35"/>
  <c r="Y15" i="35" s="1"/>
  <c r="X24" i="43" l="1"/>
  <c r="Y24" i="43" s="1"/>
  <c r="T15" i="42"/>
  <c r="U15" i="42" s="1"/>
  <c r="X15" i="42"/>
  <c r="Y15" i="42" s="1"/>
  <c r="T16" i="42"/>
  <c r="U16" i="42" s="1"/>
  <c r="X16" i="42"/>
  <c r="Y16" i="42" s="1"/>
  <c r="T17" i="42"/>
  <c r="U17" i="42" s="1"/>
  <c r="X17" i="42"/>
  <c r="Y17" i="42" s="1"/>
  <c r="T18" i="42"/>
  <c r="U18" i="42" s="1"/>
  <c r="X18" i="42"/>
  <c r="Y18" i="42" s="1"/>
  <c r="T19" i="42"/>
  <c r="U19" i="42" s="1"/>
  <c r="X19" i="42"/>
  <c r="Y19" i="42" s="1"/>
  <c r="T20" i="42"/>
  <c r="U20" i="42" s="1"/>
  <c r="X20" i="42"/>
  <c r="Y20" i="42" s="1"/>
  <c r="T21" i="42"/>
  <c r="U21" i="42" s="1"/>
  <c r="X21" i="42"/>
  <c r="Y21" i="42" s="1"/>
  <c r="T22" i="42"/>
  <c r="U22" i="42" s="1"/>
  <c r="X22" i="42"/>
  <c r="Y22" i="42" s="1"/>
  <c r="T23" i="42"/>
  <c r="U23" i="42" s="1"/>
  <c r="X23" i="42"/>
  <c r="Y23" i="42" s="1"/>
  <c r="T24" i="42"/>
  <c r="U24" i="42" s="1"/>
  <c r="X24" i="42"/>
  <c r="Y24" i="42" s="1"/>
  <c r="T25" i="42"/>
  <c r="U25" i="42" s="1"/>
  <c r="X25" i="42"/>
  <c r="Y25" i="42" s="1"/>
  <c r="T26" i="42"/>
  <c r="U26" i="42" s="1"/>
  <c r="X26" i="42"/>
  <c r="Y26" i="42" s="1"/>
  <c r="T27" i="42"/>
  <c r="U27" i="42" s="1"/>
  <c r="X27" i="42"/>
  <c r="Y27" i="42" s="1"/>
  <c r="T28" i="42"/>
  <c r="U28" i="42" s="1"/>
  <c r="X28" i="42"/>
  <c r="Y28" i="42" s="1"/>
  <c r="T29" i="42"/>
  <c r="U29" i="42" s="1"/>
  <c r="X29" i="42"/>
  <c r="Y29" i="42" s="1"/>
  <c r="T30" i="42"/>
  <c r="U30" i="42" s="1"/>
  <c r="X30" i="42"/>
  <c r="Y30" i="42" s="1"/>
  <c r="T31" i="42"/>
  <c r="U31" i="42" s="1"/>
  <c r="X31" i="42"/>
  <c r="Y31" i="42" s="1"/>
  <c r="T33" i="42"/>
  <c r="U33" i="42" s="1"/>
  <c r="T34" i="42"/>
  <c r="U34" i="42" s="1"/>
  <c r="X34" i="42"/>
  <c r="Y34" i="42" s="1"/>
  <c r="T35" i="42"/>
  <c r="U35" i="42" s="1"/>
  <c r="X35" i="42"/>
  <c r="Y35" i="42" s="1"/>
  <c r="T36" i="42"/>
  <c r="U36" i="42" s="1"/>
  <c r="Y36" i="42"/>
  <c r="T37" i="42"/>
  <c r="U37" i="42" s="1"/>
  <c r="X37" i="42"/>
  <c r="Y37" i="42" s="1"/>
  <c r="T38" i="42"/>
  <c r="U38" i="42" s="1"/>
  <c r="Y38" i="42"/>
  <c r="T39" i="42"/>
  <c r="U39" i="42" s="1"/>
  <c r="X39" i="42"/>
  <c r="Y39" i="42" s="1"/>
  <c r="T40" i="42"/>
  <c r="U40" i="42" s="1"/>
  <c r="X40" i="42"/>
  <c r="Y40" i="42" s="1"/>
  <c r="T41" i="42"/>
  <c r="U41" i="42" s="1"/>
  <c r="X41" i="42"/>
  <c r="Y41" i="42" s="1"/>
  <c r="T42" i="42"/>
  <c r="U42" i="42" s="1"/>
  <c r="X42" i="42"/>
  <c r="Y42" i="42" s="1"/>
  <c r="T43" i="42"/>
  <c r="U43" i="42" s="1"/>
  <c r="X43" i="42"/>
  <c r="Y43" i="42" s="1"/>
  <c r="T44" i="42"/>
  <c r="U44" i="42" s="1"/>
  <c r="X44" i="42"/>
  <c r="Y44" i="42" s="1"/>
  <c r="T45" i="42"/>
  <c r="U45" i="42" s="1"/>
  <c r="X45" i="42"/>
  <c r="Y45" i="42" s="1"/>
  <c r="T46" i="42"/>
  <c r="U46" i="42" s="1"/>
  <c r="X46" i="42"/>
  <c r="Y46" i="42" s="1"/>
  <c r="T47" i="42"/>
  <c r="U47" i="42" s="1"/>
  <c r="X47" i="42"/>
  <c r="Y47" i="42" s="1"/>
  <c r="T48" i="42"/>
  <c r="U48" i="42" s="1"/>
  <c r="X48" i="42"/>
  <c r="Y48" i="42" s="1"/>
  <c r="T49" i="42"/>
  <c r="U49" i="42" s="1"/>
  <c r="X49" i="42"/>
  <c r="Y49" i="42" s="1"/>
  <c r="T50" i="42"/>
  <c r="U50" i="42" s="1"/>
  <c r="X50" i="42"/>
  <c r="Y50" i="42" s="1"/>
  <c r="T53" i="42"/>
  <c r="U53" i="42" s="1"/>
  <c r="X53" i="42"/>
  <c r="Y53" i="42" s="1"/>
  <c r="T54" i="42"/>
  <c r="U54" i="42" s="1"/>
  <c r="X54" i="42"/>
  <c r="Y54" i="42" s="1"/>
  <c r="T55" i="42"/>
  <c r="U55" i="42" s="1"/>
  <c r="X55" i="42"/>
  <c r="Y55" i="42" s="1"/>
  <c r="T56" i="42"/>
  <c r="U56" i="42" s="1"/>
  <c r="X56" i="42"/>
  <c r="Y56" i="42" s="1"/>
  <c r="T57" i="42"/>
  <c r="U57" i="42" s="1"/>
  <c r="X57" i="42"/>
  <c r="Y57" i="42" s="1"/>
  <c r="X43" i="35" l="1"/>
  <c r="Y43" i="35" s="1"/>
  <c r="J56" i="44"/>
  <c r="J45" i="44"/>
  <c r="N35" i="44"/>
  <c r="J32" i="44"/>
  <c r="J29" i="44"/>
  <c r="J13" i="44"/>
  <c r="U16" i="28" l="1"/>
  <c r="U17" i="28"/>
  <c r="T30" i="25"/>
  <c r="X45" i="25"/>
  <c r="Y45" i="25" s="1"/>
  <c r="T45" i="25"/>
  <c r="U45" i="25" s="1"/>
  <c r="N45" i="25"/>
  <c r="K45" i="25"/>
  <c r="X44" i="25"/>
  <c r="Y44" i="25" s="1"/>
  <c r="T44" i="25"/>
  <c r="U44" i="25" s="1"/>
  <c r="N44" i="25"/>
  <c r="K44" i="25"/>
  <c r="X43" i="25"/>
  <c r="Y43" i="25" s="1"/>
  <c r="T43" i="25"/>
  <c r="U43" i="25" s="1"/>
  <c r="N43" i="25"/>
  <c r="K43" i="25"/>
  <c r="X42" i="25"/>
  <c r="Y42" i="25" s="1"/>
  <c r="T42" i="25"/>
  <c r="U42" i="25" s="1"/>
  <c r="N42" i="25"/>
  <c r="K42" i="25"/>
  <c r="O42" i="25" s="1"/>
  <c r="AJ42" i="25" s="1"/>
  <c r="AK42" i="25" s="1"/>
  <c r="X41" i="25"/>
  <c r="Y41" i="25" s="1"/>
  <c r="T41" i="25"/>
  <c r="U41" i="25" s="1"/>
  <c r="N41" i="25"/>
  <c r="K41" i="25"/>
  <c r="X40" i="25"/>
  <c r="Y40" i="25" s="1"/>
  <c r="T40" i="25"/>
  <c r="U40" i="25" s="1"/>
  <c r="N40" i="25"/>
  <c r="K40" i="25"/>
  <c r="X39" i="25"/>
  <c r="Y39" i="25" s="1"/>
  <c r="T39" i="25"/>
  <c r="U39" i="25" s="1"/>
  <c r="N39" i="25"/>
  <c r="K39" i="25"/>
  <c r="X38" i="25"/>
  <c r="Y38" i="25" s="1"/>
  <c r="T38" i="25"/>
  <c r="U38" i="25" s="1"/>
  <c r="N38" i="25"/>
  <c r="K38" i="25"/>
  <c r="X37" i="25"/>
  <c r="Y37" i="25" s="1"/>
  <c r="T37" i="25"/>
  <c r="U37" i="25" s="1"/>
  <c r="N37" i="25"/>
  <c r="K37" i="25"/>
  <c r="X36" i="25"/>
  <c r="Y36" i="25" s="1"/>
  <c r="T36" i="25"/>
  <c r="U36" i="25" s="1"/>
  <c r="N36" i="25"/>
  <c r="K36" i="25"/>
  <c r="X35" i="25"/>
  <c r="Y35" i="25" s="1"/>
  <c r="T35" i="25"/>
  <c r="U35" i="25" s="1"/>
  <c r="N35" i="25"/>
  <c r="K35" i="25"/>
  <c r="X34" i="25"/>
  <c r="Y34" i="25" s="1"/>
  <c r="T34" i="25"/>
  <c r="U34" i="25" s="1"/>
  <c r="N34" i="25"/>
  <c r="K34" i="25"/>
  <c r="X33" i="25"/>
  <c r="Y33" i="25" s="1"/>
  <c r="T33" i="25"/>
  <c r="U33" i="25" s="1"/>
  <c r="N33" i="25"/>
  <c r="K33" i="25"/>
  <c r="X32" i="25"/>
  <c r="Y32" i="25" s="1"/>
  <c r="T32" i="25"/>
  <c r="U32" i="25" s="1"/>
  <c r="N32" i="25"/>
  <c r="K32" i="25"/>
  <c r="P31" i="25"/>
  <c r="M31" i="25"/>
  <c r="AF31" i="25" s="1"/>
  <c r="AG31" i="25" s="1"/>
  <c r="J31" i="25"/>
  <c r="X31" i="25" s="1"/>
  <c r="Y31" i="25" s="1"/>
  <c r="I31" i="25"/>
  <c r="T31" i="25" s="1"/>
  <c r="U31" i="25" s="1"/>
  <c r="O32" i="25" l="1"/>
  <c r="AJ32" i="25" s="1"/>
  <c r="AK32" i="25" s="1"/>
  <c r="N31" i="25"/>
  <c r="O44" i="25"/>
  <c r="AJ44" i="25" s="1"/>
  <c r="AK44" i="25" s="1"/>
  <c r="O37" i="25"/>
  <c r="AJ37" i="25" s="1"/>
  <c r="AK37" i="25" s="1"/>
  <c r="O45" i="25"/>
  <c r="AJ45" i="25" s="1"/>
  <c r="AK45" i="25" s="1"/>
  <c r="O39" i="25"/>
  <c r="AJ39" i="25" s="1"/>
  <c r="AK39" i="25" s="1"/>
  <c r="O33" i="25"/>
  <c r="AJ33" i="25" s="1"/>
  <c r="AK33" i="25" s="1"/>
  <c r="O34" i="25"/>
  <c r="AJ34" i="25" s="1"/>
  <c r="AK34" i="25" s="1"/>
  <c r="O43" i="25"/>
  <c r="AJ43" i="25" s="1"/>
  <c r="AK43" i="25" s="1"/>
  <c r="O35" i="25"/>
  <c r="AJ35" i="25" s="1"/>
  <c r="AK35" i="25" s="1"/>
  <c r="O40" i="25"/>
  <c r="AJ40" i="25" s="1"/>
  <c r="AK40" i="25" s="1"/>
  <c r="O38" i="25"/>
  <c r="AJ38" i="25" s="1"/>
  <c r="AK38" i="25" s="1"/>
  <c r="O36" i="25"/>
  <c r="AJ36" i="25" s="1"/>
  <c r="AK36" i="25" s="1"/>
  <c r="K31" i="25"/>
  <c r="O41" i="25"/>
  <c r="AJ41" i="25" s="1"/>
  <c r="AK41" i="25" s="1"/>
  <c r="O31" i="25" l="1"/>
  <c r="AJ31" i="25" s="1"/>
  <c r="AK31" i="25" s="1"/>
  <c r="P51" i="41"/>
  <c r="Q23" i="43"/>
  <c r="N27" i="38"/>
  <c r="K27" i="38"/>
  <c r="K25" i="38"/>
  <c r="K26" i="38"/>
  <c r="N26" i="38"/>
  <c r="N25" i="38"/>
  <c r="N44" i="30"/>
  <c r="T44" i="30"/>
  <c r="U44" i="30" s="1"/>
  <c r="L21" i="43"/>
  <c r="X43" i="30"/>
  <c r="Y43" i="30" s="1"/>
  <c r="N43" i="30"/>
  <c r="O43" i="30" s="1"/>
  <c r="AJ43" i="30" s="1"/>
  <c r="AK43" i="30" s="1"/>
  <c r="T43" i="30"/>
  <c r="U43" i="30" s="1"/>
  <c r="Y42" i="30"/>
  <c r="N42" i="30"/>
  <c r="O42" i="30" s="1"/>
  <c r="AJ42" i="30" s="1"/>
  <c r="AK42" i="30" s="1"/>
  <c r="T42" i="30"/>
  <c r="U42" i="30" s="1"/>
  <c r="N80" i="37"/>
  <c r="K80" i="37"/>
  <c r="N79" i="37"/>
  <c r="K79" i="37"/>
  <c r="J19" i="43"/>
  <c r="T33" i="34"/>
  <c r="U33" i="34" s="1"/>
  <c r="J15" i="25"/>
  <c r="T14" i="30"/>
  <c r="U14" i="30" s="1"/>
  <c r="X28" i="30"/>
  <c r="Y28" i="30" s="1"/>
  <c r="T28" i="30"/>
  <c r="U28" i="30" s="1"/>
  <c r="N28" i="30"/>
  <c r="O28" i="30" s="1"/>
  <c r="AJ28" i="30" s="1"/>
  <c r="AK28" i="30" s="1"/>
  <c r="X27" i="30"/>
  <c r="Y27" i="30" s="1"/>
  <c r="T27" i="30"/>
  <c r="U27" i="30" s="1"/>
  <c r="N27" i="30"/>
  <c r="O27" i="30" s="1"/>
  <c r="AJ27" i="30" s="1"/>
  <c r="AK27" i="30" s="1"/>
  <c r="X26" i="30"/>
  <c r="Y26" i="30" s="1"/>
  <c r="T26" i="30"/>
  <c r="U26" i="30" s="1"/>
  <c r="N26" i="30"/>
  <c r="O26" i="30" s="1"/>
  <c r="AJ26" i="30" s="1"/>
  <c r="AK26" i="30" s="1"/>
  <c r="X25" i="30"/>
  <c r="Y25" i="30" s="1"/>
  <c r="T25" i="30"/>
  <c r="U25" i="30" s="1"/>
  <c r="N25" i="30"/>
  <c r="O25" i="30" s="1"/>
  <c r="AJ25" i="30" s="1"/>
  <c r="AK25" i="30" s="1"/>
  <c r="X24" i="30"/>
  <c r="Y24" i="30" s="1"/>
  <c r="T24" i="30"/>
  <c r="U24" i="30" s="1"/>
  <c r="N24" i="30"/>
  <c r="O24" i="30" s="1"/>
  <c r="AJ24" i="30" s="1"/>
  <c r="AK24" i="30" s="1"/>
  <c r="X23" i="30"/>
  <c r="Y23" i="30" s="1"/>
  <c r="T23" i="30"/>
  <c r="U23" i="30" s="1"/>
  <c r="N23" i="30"/>
  <c r="O23" i="30" s="1"/>
  <c r="AJ23" i="30" s="1"/>
  <c r="AK23" i="30" s="1"/>
  <c r="X22" i="30"/>
  <c r="Y22" i="30" s="1"/>
  <c r="T22" i="30"/>
  <c r="U22" i="30" s="1"/>
  <c r="N22" i="30"/>
  <c r="O22" i="30" s="1"/>
  <c r="AJ22" i="30" s="1"/>
  <c r="AK22" i="30" s="1"/>
  <c r="X21" i="30"/>
  <c r="Y21" i="30" s="1"/>
  <c r="T21" i="30"/>
  <c r="U21" i="30" s="1"/>
  <c r="N21" i="30"/>
  <c r="O21" i="30" s="1"/>
  <c r="AJ21" i="30" s="1"/>
  <c r="AK21" i="30" s="1"/>
  <c r="X20" i="30"/>
  <c r="Y20" i="30" s="1"/>
  <c r="T20" i="30"/>
  <c r="U20" i="30" s="1"/>
  <c r="N20" i="30"/>
  <c r="O20" i="30" s="1"/>
  <c r="AJ20" i="30" s="1"/>
  <c r="AK20" i="30" s="1"/>
  <c r="X19" i="30"/>
  <c r="Y19" i="30" s="1"/>
  <c r="T19" i="30"/>
  <c r="U19" i="30" s="1"/>
  <c r="N19" i="30"/>
  <c r="O19" i="30" s="1"/>
  <c r="AJ19" i="30" s="1"/>
  <c r="AK19" i="30" s="1"/>
  <c r="X18" i="30"/>
  <c r="Y18" i="30" s="1"/>
  <c r="T18" i="30"/>
  <c r="U18" i="30" s="1"/>
  <c r="N18" i="30"/>
  <c r="O18" i="30" s="1"/>
  <c r="AJ18" i="30" s="1"/>
  <c r="AK18" i="30" s="1"/>
  <c r="X17" i="30"/>
  <c r="Y17" i="30" s="1"/>
  <c r="T17" i="30"/>
  <c r="U17" i="30" s="1"/>
  <c r="N17" i="30"/>
  <c r="O17" i="30" s="1"/>
  <c r="AJ17" i="30" s="1"/>
  <c r="AK17" i="30" s="1"/>
  <c r="X16" i="30"/>
  <c r="Y16" i="30" s="1"/>
  <c r="T16" i="30"/>
  <c r="U16" i="30" s="1"/>
  <c r="N16" i="30"/>
  <c r="O16" i="30" s="1"/>
  <c r="AJ16" i="30" s="1"/>
  <c r="AK16" i="30" s="1"/>
  <c r="X15" i="30"/>
  <c r="Y15" i="30" s="1"/>
  <c r="T15" i="30"/>
  <c r="U15" i="30" s="1"/>
  <c r="N15" i="30"/>
  <c r="X14" i="30"/>
  <c r="Y14" i="30" s="1"/>
  <c r="N14" i="30"/>
  <c r="O14" i="30" s="1"/>
  <c r="AJ14" i="30" s="1"/>
  <c r="AK14" i="30" s="1"/>
  <c r="P13" i="30"/>
  <c r="O26" i="38" l="1"/>
  <c r="AJ26" i="38" s="1"/>
  <c r="AK26" i="38" s="1"/>
  <c r="O80" i="37"/>
  <c r="AJ80" i="37" s="1"/>
  <c r="AK80" i="37" s="1"/>
  <c r="O25" i="38"/>
  <c r="AJ25" i="38" s="1"/>
  <c r="AK25" i="38" s="1"/>
  <c r="O27" i="38"/>
  <c r="AJ27" i="38" s="1"/>
  <c r="AK27" i="38" s="1"/>
  <c r="O79" i="37"/>
  <c r="AJ79" i="37" s="1"/>
  <c r="AK79" i="37" s="1"/>
  <c r="N13" i="30"/>
  <c r="O15" i="30"/>
  <c r="AJ15" i="30" s="1"/>
  <c r="AK15" i="30" s="1"/>
  <c r="O13" i="30" l="1"/>
  <c r="AJ13" i="30" s="1"/>
  <c r="AK13" i="30" s="1"/>
  <c r="T81" i="33" l="1"/>
  <c r="U81" i="33" s="1"/>
  <c r="N81" i="33"/>
  <c r="K81" i="33"/>
  <c r="T80" i="33"/>
  <c r="U80" i="33" s="1"/>
  <c r="N80" i="33"/>
  <c r="O80" i="33" s="1"/>
  <c r="AJ80" i="33" s="1"/>
  <c r="AK80" i="33" s="1"/>
  <c r="T79" i="33"/>
  <c r="U79" i="33" s="1"/>
  <c r="N79" i="33"/>
  <c r="O79" i="33" s="1"/>
  <c r="AJ79" i="33" s="1"/>
  <c r="AK79" i="33" s="1"/>
  <c r="T78" i="33"/>
  <c r="U78" i="33" s="1"/>
  <c r="N78" i="33"/>
  <c r="K78" i="33"/>
  <c r="T77" i="33"/>
  <c r="U77" i="33" s="1"/>
  <c r="N77" i="33"/>
  <c r="K77" i="33"/>
  <c r="T76" i="33"/>
  <c r="U76" i="33" s="1"/>
  <c r="Q76" i="33"/>
  <c r="P76" i="33"/>
  <c r="M76" i="33"/>
  <c r="L76" i="33"/>
  <c r="J76" i="33"/>
  <c r="I76" i="33"/>
  <c r="T67" i="33"/>
  <c r="U67" i="33" s="1"/>
  <c r="N67" i="33"/>
  <c r="T66" i="33"/>
  <c r="U66" i="33" s="1"/>
  <c r="N66" i="33"/>
  <c r="K66" i="33"/>
  <c r="T65" i="33"/>
  <c r="U65" i="33" s="1"/>
  <c r="N65" i="33"/>
  <c r="K65" i="33"/>
  <c r="T64" i="33"/>
  <c r="U64" i="33" s="1"/>
  <c r="N64" i="33"/>
  <c r="K64" i="33"/>
  <c r="T63" i="33"/>
  <c r="U63" i="33" s="1"/>
  <c r="N63" i="33"/>
  <c r="K63" i="33"/>
  <c r="T62" i="33"/>
  <c r="U62" i="33" s="1"/>
  <c r="N62" i="33"/>
  <c r="K62" i="33"/>
  <c r="T61" i="33"/>
  <c r="U61" i="33" s="1"/>
  <c r="N61" i="33"/>
  <c r="K61" i="33"/>
  <c r="P60" i="33"/>
  <c r="M60" i="33"/>
  <c r="AF60" i="33" s="1"/>
  <c r="AG60" i="33" s="1"/>
  <c r="AB60" i="33"/>
  <c r="AC60" i="33" s="1"/>
  <c r="J60" i="33"/>
  <c r="I60" i="33"/>
  <c r="T59" i="33"/>
  <c r="U59" i="33" s="1"/>
  <c r="N59" i="33"/>
  <c r="K59" i="33"/>
  <c r="T58" i="33"/>
  <c r="U58" i="33" s="1"/>
  <c r="N58" i="33"/>
  <c r="K58" i="33"/>
  <c r="T57" i="33"/>
  <c r="U57" i="33" s="1"/>
  <c r="N57" i="33"/>
  <c r="K57" i="33"/>
  <c r="T56" i="33"/>
  <c r="U56" i="33" s="1"/>
  <c r="N56" i="33"/>
  <c r="K56" i="33"/>
  <c r="T55" i="33"/>
  <c r="U55" i="33" s="1"/>
  <c r="N55" i="33"/>
  <c r="K55" i="33"/>
  <c r="T54" i="33"/>
  <c r="U54" i="33" s="1"/>
  <c r="P54" i="33"/>
  <c r="M54" i="33"/>
  <c r="AF54" i="33" s="1"/>
  <c r="AG54" i="33" s="1"/>
  <c r="L54" i="33"/>
  <c r="AB54" i="33" s="1"/>
  <c r="AC54" i="33" s="1"/>
  <c r="J54" i="33"/>
  <c r="I54" i="33"/>
  <c r="T53" i="33"/>
  <c r="U53" i="33" s="1"/>
  <c r="N53" i="33"/>
  <c r="K53" i="33"/>
  <c r="T52" i="33"/>
  <c r="U52" i="33" s="1"/>
  <c r="N52" i="33"/>
  <c r="K52" i="33"/>
  <c r="T51" i="33"/>
  <c r="U51" i="33" s="1"/>
  <c r="N51" i="33"/>
  <c r="K51" i="33"/>
  <c r="T50" i="33"/>
  <c r="U50" i="33" s="1"/>
  <c r="N50" i="33"/>
  <c r="K50" i="33"/>
  <c r="T49" i="33"/>
  <c r="U49" i="33" s="1"/>
  <c r="N49" i="33"/>
  <c r="K49" i="33"/>
  <c r="T48" i="33"/>
  <c r="U48" i="33" s="1"/>
  <c r="P48" i="33"/>
  <c r="M48" i="33"/>
  <c r="AF48" i="33" s="1"/>
  <c r="AG48" i="33" s="1"/>
  <c r="L48" i="33"/>
  <c r="AB48" i="33" s="1"/>
  <c r="AC48" i="33" s="1"/>
  <c r="J48" i="33"/>
  <c r="I48" i="33"/>
  <c r="T47" i="33"/>
  <c r="U47" i="33" s="1"/>
  <c r="N47" i="33"/>
  <c r="K47" i="33"/>
  <c r="T46" i="33"/>
  <c r="U46" i="33" s="1"/>
  <c r="Q46" i="33"/>
  <c r="P46" i="33"/>
  <c r="M46" i="33"/>
  <c r="L46" i="33"/>
  <c r="AB46" i="33" s="1"/>
  <c r="AC46" i="33" s="1"/>
  <c r="J46" i="33"/>
  <c r="I46" i="33"/>
  <c r="T45" i="33"/>
  <c r="U45" i="33" s="1"/>
  <c r="N45" i="33"/>
  <c r="K45" i="33"/>
  <c r="T44" i="33"/>
  <c r="U44" i="33" s="1"/>
  <c r="N44" i="33"/>
  <c r="K44" i="33"/>
  <c r="T43" i="33"/>
  <c r="U43" i="33" s="1"/>
  <c r="Q43" i="33"/>
  <c r="P43" i="33"/>
  <c r="M43" i="33"/>
  <c r="AF43" i="33" s="1"/>
  <c r="AG43" i="33" s="1"/>
  <c r="L43" i="33"/>
  <c r="AB43" i="33" s="1"/>
  <c r="AC43" i="33" s="1"/>
  <c r="J43" i="33"/>
  <c r="I43" i="33"/>
  <c r="T42" i="33"/>
  <c r="U42" i="33" s="1"/>
  <c r="N42" i="33"/>
  <c r="K42" i="33"/>
  <c r="T41" i="33"/>
  <c r="U41" i="33" s="1"/>
  <c r="N41" i="33"/>
  <c r="K41" i="33"/>
  <c r="T40" i="33"/>
  <c r="U40" i="33" s="1"/>
  <c r="Q40" i="33"/>
  <c r="P40" i="33"/>
  <c r="M40" i="33"/>
  <c r="L40" i="33"/>
  <c r="AB40" i="33" s="1"/>
  <c r="AC40" i="33" s="1"/>
  <c r="J40" i="33"/>
  <c r="I40" i="33"/>
  <c r="T39" i="33"/>
  <c r="U39" i="33" s="1"/>
  <c r="N39" i="33"/>
  <c r="K39" i="33"/>
  <c r="T38" i="33"/>
  <c r="U38" i="33" s="1"/>
  <c r="N38" i="33"/>
  <c r="K38" i="33"/>
  <c r="T37" i="33"/>
  <c r="U37" i="33" s="1"/>
  <c r="N37" i="33"/>
  <c r="K37" i="33"/>
  <c r="Q36" i="33"/>
  <c r="P36" i="33"/>
  <c r="M36" i="33"/>
  <c r="L36" i="33"/>
  <c r="AB36" i="33" s="1"/>
  <c r="AC36" i="33" s="1"/>
  <c r="J36" i="33"/>
  <c r="I36" i="33"/>
  <c r="T35" i="33"/>
  <c r="U35" i="33" s="1"/>
  <c r="K35" i="33"/>
  <c r="T34" i="33"/>
  <c r="U34" i="33" s="1"/>
  <c r="N34" i="33"/>
  <c r="K34" i="33"/>
  <c r="T33" i="33"/>
  <c r="U33" i="33" s="1"/>
  <c r="N33" i="33"/>
  <c r="K33" i="33"/>
  <c r="T32" i="33"/>
  <c r="U32" i="33" s="1"/>
  <c r="Q32" i="33"/>
  <c r="P32" i="33"/>
  <c r="M32" i="33"/>
  <c r="L32" i="33"/>
  <c r="AB32" i="33" s="1"/>
  <c r="AC32" i="33" s="1"/>
  <c r="J32" i="33"/>
  <c r="I32" i="33"/>
  <c r="T31" i="33"/>
  <c r="U31" i="33" s="1"/>
  <c r="T30" i="33"/>
  <c r="U30" i="33" s="1"/>
  <c r="N30" i="33"/>
  <c r="K30" i="33"/>
  <c r="T29" i="33"/>
  <c r="U29" i="33" s="1"/>
  <c r="N29" i="33"/>
  <c r="K29" i="33"/>
  <c r="Q28" i="33"/>
  <c r="P28" i="33"/>
  <c r="P26" i="33" s="1"/>
  <c r="M28" i="33"/>
  <c r="L28" i="33"/>
  <c r="AB28" i="33" s="1"/>
  <c r="AC28" i="33" s="1"/>
  <c r="J28" i="33"/>
  <c r="I28" i="33"/>
  <c r="T28" i="33" s="1"/>
  <c r="U28" i="33" s="1"/>
  <c r="T27" i="33"/>
  <c r="U27" i="33" s="1"/>
  <c r="N27" i="33"/>
  <c r="K27" i="33"/>
  <c r="T26" i="33"/>
  <c r="U26" i="33" s="1"/>
  <c r="Q26" i="33"/>
  <c r="M26" i="33"/>
  <c r="AF26" i="33" s="1"/>
  <c r="AG26" i="33" s="1"/>
  <c r="L26" i="33"/>
  <c r="AB26" i="33" s="1"/>
  <c r="AC26" i="33" s="1"/>
  <c r="J26" i="33"/>
  <c r="I26" i="33"/>
  <c r="T25" i="33"/>
  <c r="U25" i="33" s="1"/>
  <c r="N25" i="33"/>
  <c r="K25" i="33"/>
  <c r="T24" i="33"/>
  <c r="U24" i="33" s="1"/>
  <c r="N24" i="33"/>
  <c r="K24" i="33"/>
  <c r="T23" i="33"/>
  <c r="U23" i="33" s="1"/>
  <c r="N23" i="33"/>
  <c r="K23" i="33"/>
  <c r="T22" i="33"/>
  <c r="U22" i="33" s="1"/>
  <c r="N22" i="33"/>
  <c r="K22" i="33"/>
  <c r="T21" i="33"/>
  <c r="U21" i="33" s="1"/>
  <c r="N21" i="33"/>
  <c r="K21" i="33"/>
  <c r="Q20" i="33"/>
  <c r="P20" i="33"/>
  <c r="M20" i="33"/>
  <c r="L20" i="33"/>
  <c r="AB20" i="33" s="1"/>
  <c r="AC20" i="33" s="1"/>
  <c r="J20" i="33"/>
  <c r="I20" i="33"/>
  <c r="T18" i="33"/>
  <c r="U18" i="33" s="1"/>
  <c r="N18" i="33"/>
  <c r="K18" i="33"/>
  <c r="T17" i="33"/>
  <c r="U17" i="33" s="1"/>
  <c r="N17" i="33"/>
  <c r="K17" i="33"/>
  <c r="T16" i="33"/>
  <c r="U16" i="33" s="1"/>
  <c r="N16" i="33"/>
  <c r="K16" i="33"/>
  <c r="T15" i="33"/>
  <c r="U15" i="33" s="1"/>
  <c r="N15" i="33"/>
  <c r="K15" i="33"/>
  <c r="T14" i="33"/>
  <c r="U14" i="33" s="1"/>
  <c r="N14" i="33"/>
  <c r="K14" i="33"/>
  <c r="Q13" i="33"/>
  <c r="P13" i="33"/>
  <c r="M13" i="33"/>
  <c r="J13" i="33"/>
  <c r="I13" i="33"/>
  <c r="T32" i="34"/>
  <c r="U32" i="34" s="1"/>
  <c r="N32" i="34"/>
  <c r="K32" i="34"/>
  <c r="T54" i="34"/>
  <c r="U54" i="34" s="1"/>
  <c r="N54" i="34"/>
  <c r="N53" i="34" s="1"/>
  <c r="K54" i="34"/>
  <c r="K53" i="34" s="1"/>
  <c r="S53" i="34"/>
  <c r="AI53" i="34" s="1"/>
  <c r="P53" i="34"/>
  <c r="M53" i="34"/>
  <c r="L53" i="34"/>
  <c r="AB53" i="34" s="1"/>
  <c r="AC53" i="34" s="1"/>
  <c r="J53" i="34"/>
  <c r="I53" i="34"/>
  <c r="Y51" i="34"/>
  <c r="T51" i="34"/>
  <c r="U51" i="34" s="1"/>
  <c r="N51" i="34"/>
  <c r="K51" i="34"/>
  <c r="Y50" i="34"/>
  <c r="T50" i="34"/>
  <c r="U50" i="34" s="1"/>
  <c r="N50" i="34"/>
  <c r="K50" i="34"/>
  <c r="T49" i="34"/>
  <c r="U49" i="34" s="1"/>
  <c r="N49" i="34"/>
  <c r="K49" i="34"/>
  <c r="U48" i="34"/>
  <c r="N48" i="34"/>
  <c r="K48" i="34"/>
  <c r="Q47" i="34"/>
  <c r="P47" i="34"/>
  <c r="M47" i="34"/>
  <c r="L47" i="34"/>
  <c r="T46" i="34"/>
  <c r="U46" i="34" s="1"/>
  <c r="N46" i="34"/>
  <c r="K46" i="34"/>
  <c r="Y45" i="34"/>
  <c r="T45" i="34"/>
  <c r="U45" i="34" s="1"/>
  <c r="N45" i="34"/>
  <c r="K45" i="34"/>
  <c r="Y44" i="34"/>
  <c r="T44" i="34"/>
  <c r="U44" i="34" s="1"/>
  <c r="N44" i="34"/>
  <c r="K44" i="34"/>
  <c r="Y43" i="34"/>
  <c r="T43" i="34"/>
  <c r="U43" i="34" s="1"/>
  <c r="N43" i="34"/>
  <c r="K43" i="34"/>
  <c r="Y42" i="34"/>
  <c r="T42" i="34"/>
  <c r="U42" i="34" s="1"/>
  <c r="N42" i="34"/>
  <c r="K42" i="34"/>
  <c r="Y41" i="34"/>
  <c r="T41" i="34"/>
  <c r="U41" i="34" s="1"/>
  <c r="N41" i="34"/>
  <c r="K41" i="34"/>
  <c r="Y40" i="34"/>
  <c r="T40" i="34"/>
  <c r="U40" i="34" s="1"/>
  <c r="K40" i="34"/>
  <c r="Y39" i="34"/>
  <c r="T39" i="34"/>
  <c r="U39" i="34" s="1"/>
  <c r="N39" i="34"/>
  <c r="K39" i="34"/>
  <c r="Y38" i="34"/>
  <c r="T38" i="34"/>
  <c r="U38" i="34" s="1"/>
  <c r="N38" i="34"/>
  <c r="K38" i="34"/>
  <c r="T37" i="34"/>
  <c r="U37" i="34" s="1"/>
  <c r="N37" i="34"/>
  <c r="K37" i="34"/>
  <c r="S36" i="34"/>
  <c r="AI36" i="34" s="1"/>
  <c r="P36" i="34"/>
  <c r="M36" i="34"/>
  <c r="L36" i="34"/>
  <c r="AB36" i="34" s="1"/>
  <c r="AC36" i="34" s="1"/>
  <c r="J36" i="34"/>
  <c r="I36" i="34"/>
  <c r="Y35" i="34"/>
  <c r="T35" i="34"/>
  <c r="U35" i="34" s="1"/>
  <c r="N35" i="34"/>
  <c r="O35" i="34" s="1"/>
  <c r="AJ35" i="34" s="1"/>
  <c r="AK35" i="34" s="1"/>
  <c r="Y34" i="34"/>
  <c r="T34" i="34"/>
  <c r="U34" i="34" s="1"/>
  <c r="P34" i="34"/>
  <c r="M34" i="34"/>
  <c r="AF34" i="34" s="1"/>
  <c r="AG34" i="34" s="1"/>
  <c r="L34" i="34"/>
  <c r="J34" i="34"/>
  <c r="I34" i="34"/>
  <c r="Y31" i="34"/>
  <c r="T31" i="34"/>
  <c r="U31" i="34" s="1"/>
  <c r="N31" i="34"/>
  <c r="O31" i="34" s="1"/>
  <c r="AJ31" i="34" s="1"/>
  <c r="AK31" i="34" s="1"/>
  <c r="Y30" i="34"/>
  <c r="T30" i="34"/>
  <c r="U30" i="34" s="1"/>
  <c r="N30" i="34"/>
  <c r="O30" i="34" s="1"/>
  <c r="AJ30" i="34" s="1"/>
  <c r="AK30" i="34" s="1"/>
  <c r="T29" i="34"/>
  <c r="U29" i="34" s="1"/>
  <c r="K29" i="34"/>
  <c r="O29" i="34" s="1"/>
  <c r="AJ29" i="34" s="1"/>
  <c r="AK29" i="34" s="1"/>
  <c r="S28" i="34"/>
  <c r="AI28" i="34" s="1"/>
  <c r="P28" i="34"/>
  <c r="M28" i="34"/>
  <c r="L28" i="34"/>
  <c r="J28" i="34"/>
  <c r="I28" i="34"/>
  <c r="T27" i="34"/>
  <c r="U27" i="34" s="1"/>
  <c r="N27" i="34"/>
  <c r="K27" i="34"/>
  <c r="S26" i="34"/>
  <c r="AI26" i="34" s="1"/>
  <c r="P26" i="34"/>
  <c r="M26" i="34"/>
  <c r="L26" i="34"/>
  <c r="J26" i="34"/>
  <c r="I26" i="34"/>
  <c r="Y25" i="34"/>
  <c r="T25" i="34"/>
  <c r="U25" i="34" s="1"/>
  <c r="N25" i="34"/>
  <c r="K25" i="34"/>
  <c r="Y24" i="34"/>
  <c r="T24" i="34"/>
  <c r="U24" i="34" s="1"/>
  <c r="AJ24" i="34"/>
  <c r="AK24" i="34" s="1"/>
  <c r="Y23" i="34"/>
  <c r="T23" i="34"/>
  <c r="U23" i="34" s="1"/>
  <c r="N23" i="34"/>
  <c r="Y22" i="34"/>
  <c r="T22" i="34"/>
  <c r="U22" i="34" s="1"/>
  <c r="N22" i="34"/>
  <c r="O22" i="34" s="1"/>
  <c r="AJ22" i="34" s="1"/>
  <c r="AK22" i="34" s="1"/>
  <c r="T21" i="34"/>
  <c r="U21" i="34" s="1"/>
  <c r="N21" i="34"/>
  <c r="K21" i="34"/>
  <c r="T20" i="34"/>
  <c r="U20" i="34" s="1"/>
  <c r="K20" i="34"/>
  <c r="O20" i="34" s="1"/>
  <c r="AJ20" i="34" s="1"/>
  <c r="AK20" i="34" s="1"/>
  <c r="S19" i="34"/>
  <c r="AI19" i="34" s="1"/>
  <c r="P19" i="34"/>
  <c r="M19" i="34"/>
  <c r="L19" i="34"/>
  <c r="AB19" i="34" s="1"/>
  <c r="AC19" i="34" s="1"/>
  <c r="I19" i="34"/>
  <c r="Y18" i="34"/>
  <c r="T17" i="34"/>
  <c r="U17" i="34" s="1"/>
  <c r="N17" i="34"/>
  <c r="K17" i="34"/>
  <c r="T16" i="34"/>
  <c r="U16" i="34" s="1"/>
  <c r="N16" i="34"/>
  <c r="K16" i="34"/>
  <c r="T15" i="34"/>
  <c r="U15" i="34" s="1"/>
  <c r="N15" i="34"/>
  <c r="K15" i="34"/>
  <c r="T14" i="34"/>
  <c r="U14" i="34" s="1"/>
  <c r="N14" i="34"/>
  <c r="K14" i="34"/>
  <c r="S13" i="34"/>
  <c r="AI13" i="34" s="1"/>
  <c r="P13" i="34"/>
  <c r="L13" i="34"/>
  <c r="J13" i="34"/>
  <c r="I13" i="34"/>
  <c r="X40" i="35"/>
  <c r="Y40" i="35" s="1"/>
  <c r="T40" i="35"/>
  <c r="U40" i="35" s="1"/>
  <c r="N40" i="35"/>
  <c r="K40" i="35"/>
  <c r="X39" i="35"/>
  <c r="Y39" i="35" s="1"/>
  <c r="T39" i="35"/>
  <c r="U39" i="35" s="1"/>
  <c r="N39" i="35"/>
  <c r="K39" i="35"/>
  <c r="X38" i="35"/>
  <c r="Y38" i="35" s="1"/>
  <c r="T38" i="35"/>
  <c r="U38" i="35" s="1"/>
  <c r="N38" i="35"/>
  <c r="K38" i="35"/>
  <c r="X37" i="35"/>
  <c r="Y37" i="35" s="1"/>
  <c r="T37" i="35"/>
  <c r="U37" i="35" s="1"/>
  <c r="N37" i="35"/>
  <c r="K37" i="35"/>
  <c r="X36" i="35"/>
  <c r="Y36" i="35" s="1"/>
  <c r="T36" i="35"/>
  <c r="U36" i="35" s="1"/>
  <c r="N36" i="35"/>
  <c r="K36" i="35"/>
  <c r="X35" i="35"/>
  <c r="Y35" i="35" s="1"/>
  <c r="T35" i="35"/>
  <c r="U35" i="35" s="1"/>
  <c r="N35" i="35"/>
  <c r="K35" i="35"/>
  <c r="X34" i="35"/>
  <c r="Y34" i="35" s="1"/>
  <c r="T34" i="35"/>
  <c r="U34" i="35" s="1"/>
  <c r="N34" i="35"/>
  <c r="K34" i="35"/>
  <c r="X33" i="35"/>
  <c r="Y33" i="35" s="1"/>
  <c r="T33" i="35"/>
  <c r="U33" i="35" s="1"/>
  <c r="N33" i="35"/>
  <c r="K33" i="35"/>
  <c r="S32" i="35"/>
  <c r="Q32" i="35"/>
  <c r="P32" i="35"/>
  <c r="M32" i="35"/>
  <c r="L32" i="35"/>
  <c r="AB32" i="35" s="1"/>
  <c r="AC32" i="35" s="1"/>
  <c r="J32" i="35"/>
  <c r="X32" i="35" s="1"/>
  <c r="Y32" i="35" s="1"/>
  <c r="I32" i="35"/>
  <c r="X31" i="35"/>
  <c r="Y31" i="35" s="1"/>
  <c r="T31" i="35"/>
  <c r="U31" i="35" s="1"/>
  <c r="N31" i="35"/>
  <c r="K31" i="35"/>
  <c r="X30" i="35"/>
  <c r="Y30" i="35" s="1"/>
  <c r="T30" i="35"/>
  <c r="U30" i="35" s="1"/>
  <c r="P30" i="35"/>
  <c r="M30" i="35"/>
  <c r="L30" i="35"/>
  <c r="J30" i="35"/>
  <c r="I30" i="35"/>
  <c r="X29" i="35"/>
  <c r="Y29" i="35" s="1"/>
  <c r="T29" i="35"/>
  <c r="U29" i="35" s="1"/>
  <c r="N29" i="35"/>
  <c r="K29" i="35"/>
  <c r="T28" i="35"/>
  <c r="U28" i="35" s="1"/>
  <c r="P28" i="35"/>
  <c r="M28" i="35"/>
  <c r="L28" i="35"/>
  <c r="J28" i="35"/>
  <c r="X28" i="35" s="1"/>
  <c r="Y28" i="35" s="1"/>
  <c r="I28" i="35"/>
  <c r="X27" i="35"/>
  <c r="Y27" i="35" s="1"/>
  <c r="T27" i="35"/>
  <c r="U27" i="35" s="1"/>
  <c r="X26" i="35"/>
  <c r="Y26" i="35" s="1"/>
  <c r="T26" i="35"/>
  <c r="U26" i="35" s="1"/>
  <c r="P26" i="35"/>
  <c r="M26" i="35"/>
  <c r="L26" i="35"/>
  <c r="J26" i="35"/>
  <c r="I26" i="35"/>
  <c r="X25" i="35"/>
  <c r="Y25" i="35" s="1"/>
  <c r="T25" i="35"/>
  <c r="U25" i="35" s="1"/>
  <c r="N25" i="35"/>
  <c r="K25" i="35"/>
  <c r="X24" i="35"/>
  <c r="Y24" i="35" s="1"/>
  <c r="T24" i="35"/>
  <c r="U24" i="35" s="1"/>
  <c r="N24" i="35"/>
  <c r="K24" i="35"/>
  <c r="S23" i="35"/>
  <c r="AI23" i="35" s="1"/>
  <c r="Q23" i="35"/>
  <c r="Q21" i="35" s="1"/>
  <c r="P23" i="35"/>
  <c r="M23" i="35"/>
  <c r="L23" i="35"/>
  <c r="AB23" i="35" s="1"/>
  <c r="AC23" i="35" s="1"/>
  <c r="J23" i="35"/>
  <c r="X23" i="35" s="1"/>
  <c r="Y23" i="35" s="1"/>
  <c r="I23" i="35"/>
  <c r="X22" i="35"/>
  <c r="Y22" i="35" s="1"/>
  <c r="T22" i="35"/>
  <c r="U22" i="35" s="1"/>
  <c r="N22" i="35"/>
  <c r="K22" i="35"/>
  <c r="X21" i="35"/>
  <c r="Y21" i="35" s="1"/>
  <c r="T21" i="35"/>
  <c r="U21" i="35" s="1"/>
  <c r="P21" i="35"/>
  <c r="M21" i="35"/>
  <c r="L21" i="35"/>
  <c r="J21" i="35"/>
  <c r="I21" i="35"/>
  <c r="X20" i="35"/>
  <c r="Y20" i="35" s="1"/>
  <c r="T20" i="35"/>
  <c r="U20" i="35" s="1"/>
  <c r="T19" i="35"/>
  <c r="U19" i="35" s="1"/>
  <c r="X18" i="35"/>
  <c r="Y18" i="35" s="1"/>
  <c r="T18" i="35"/>
  <c r="U18" i="35" s="1"/>
  <c r="Q18" i="35"/>
  <c r="P18" i="35"/>
  <c r="M18" i="35"/>
  <c r="L18" i="35"/>
  <c r="J18" i="35"/>
  <c r="I18" i="35"/>
  <c r="X17" i="35"/>
  <c r="Y17" i="35" s="1"/>
  <c r="T17" i="35"/>
  <c r="U17" i="35" s="1"/>
  <c r="N17" i="35"/>
  <c r="K17" i="35"/>
  <c r="T16" i="35"/>
  <c r="U16" i="35" s="1"/>
  <c r="N16" i="35"/>
  <c r="K16" i="35"/>
  <c r="T15" i="35"/>
  <c r="U15" i="35" s="1"/>
  <c r="N15" i="35"/>
  <c r="K15" i="35"/>
  <c r="V14" i="35"/>
  <c r="V13" i="35" s="1"/>
  <c r="Q14" i="35"/>
  <c r="P14" i="35"/>
  <c r="L14" i="35"/>
  <c r="J14" i="35"/>
  <c r="X14" i="35" s="1"/>
  <c r="Y14" i="35" s="1"/>
  <c r="I14" i="35"/>
  <c r="X13" i="35"/>
  <c r="Y13" i="35" s="1"/>
  <c r="Q13" i="35"/>
  <c r="O39" i="35" l="1"/>
  <c r="AJ39" i="35" s="1"/>
  <c r="AK39" i="35" s="1"/>
  <c r="N13" i="33"/>
  <c r="AF13" i="33"/>
  <c r="AG13" i="33" s="1"/>
  <c r="O25" i="35"/>
  <c r="AJ25" i="35" s="1"/>
  <c r="AK25" i="35" s="1"/>
  <c r="N26" i="35"/>
  <c r="K43" i="33"/>
  <c r="O58" i="33"/>
  <c r="AJ58" i="33" s="1"/>
  <c r="AK58" i="33" s="1"/>
  <c r="O77" i="33"/>
  <c r="AJ77" i="33" s="1"/>
  <c r="AK77" i="33" s="1"/>
  <c r="O49" i="34"/>
  <c r="AJ49" i="34" s="1"/>
  <c r="AK49" i="34" s="1"/>
  <c r="I13" i="35"/>
  <c r="T13" i="35" s="1"/>
  <c r="U13" i="35" s="1"/>
  <c r="K28" i="35"/>
  <c r="O35" i="35"/>
  <c r="AJ35" i="35" s="1"/>
  <c r="AK35" i="35" s="1"/>
  <c r="N54" i="33"/>
  <c r="N32" i="35"/>
  <c r="O38" i="35"/>
  <c r="AJ38" i="35" s="1"/>
  <c r="AK38" i="35" s="1"/>
  <c r="K32" i="33"/>
  <c r="N28" i="33"/>
  <c r="O53" i="33"/>
  <c r="AJ53" i="33" s="1"/>
  <c r="AK53" i="33" s="1"/>
  <c r="O31" i="35"/>
  <c r="AJ31" i="35" s="1"/>
  <c r="AK31" i="35" s="1"/>
  <c r="O21" i="34"/>
  <c r="AJ21" i="34" s="1"/>
  <c r="AK21" i="34" s="1"/>
  <c r="O14" i="34"/>
  <c r="AJ14" i="34" s="1"/>
  <c r="AK14" i="34" s="1"/>
  <c r="O17" i="35"/>
  <c r="AJ17" i="35" s="1"/>
  <c r="AK17" i="35" s="1"/>
  <c r="X53" i="34"/>
  <c r="Y53" i="34" s="1"/>
  <c r="X36" i="34"/>
  <c r="Y36" i="34" s="1"/>
  <c r="N26" i="34"/>
  <c r="N36" i="34"/>
  <c r="O16" i="35"/>
  <c r="AJ16" i="35" s="1"/>
  <c r="AK16" i="35" s="1"/>
  <c r="K30" i="35"/>
  <c r="P13" i="35"/>
  <c r="K18" i="35"/>
  <c r="O36" i="35"/>
  <c r="AJ36" i="35" s="1"/>
  <c r="AK36" i="35" s="1"/>
  <c r="O15" i="35"/>
  <c r="AJ15" i="35" s="1"/>
  <c r="AK15" i="35" s="1"/>
  <c r="N23" i="35"/>
  <c r="O29" i="35"/>
  <c r="AJ29" i="35" s="1"/>
  <c r="AK29" i="35" s="1"/>
  <c r="K32" i="35"/>
  <c r="O40" i="35"/>
  <c r="AJ40" i="35" s="1"/>
  <c r="AK40" i="35" s="1"/>
  <c r="S18" i="34"/>
  <c r="AI18" i="34" s="1"/>
  <c r="N28" i="34"/>
  <c r="O45" i="34"/>
  <c r="AJ45" i="34" s="1"/>
  <c r="AK45" i="34" s="1"/>
  <c r="K47" i="34"/>
  <c r="N26" i="33"/>
  <c r="N48" i="33"/>
  <c r="K26" i="33"/>
  <c r="K20" i="33"/>
  <c r="N20" i="33"/>
  <c r="I18" i="34"/>
  <c r="O41" i="34"/>
  <c r="AJ41" i="34" s="1"/>
  <c r="AK41" i="34" s="1"/>
  <c r="P18" i="34"/>
  <c r="K34" i="34"/>
  <c r="O32" i="34"/>
  <c r="AJ32" i="34" s="1"/>
  <c r="AK32" i="34" s="1"/>
  <c r="K13" i="34"/>
  <c r="O16" i="34"/>
  <c r="AJ16" i="34" s="1"/>
  <c r="AK16" i="34" s="1"/>
  <c r="K26" i="34"/>
  <c r="O44" i="34"/>
  <c r="AJ44" i="34" s="1"/>
  <c r="AK44" i="34" s="1"/>
  <c r="O17" i="34"/>
  <c r="AJ17" i="34" s="1"/>
  <c r="AK17" i="34" s="1"/>
  <c r="N43" i="33"/>
  <c r="O22" i="35"/>
  <c r="AJ22" i="35" s="1"/>
  <c r="AK22" i="35" s="1"/>
  <c r="O37" i="35"/>
  <c r="AJ37" i="35" s="1"/>
  <c r="AK37" i="35" s="1"/>
  <c r="O43" i="34"/>
  <c r="AJ43" i="34" s="1"/>
  <c r="AK43" i="34" s="1"/>
  <c r="O51" i="34"/>
  <c r="AJ51" i="34" s="1"/>
  <c r="AK51" i="34" s="1"/>
  <c r="N46" i="33"/>
  <c r="K21" i="35"/>
  <c r="N28" i="35"/>
  <c r="P19" i="33"/>
  <c r="N21" i="35"/>
  <c r="O34" i="35"/>
  <c r="AJ34" i="35" s="1"/>
  <c r="AK34" i="35" s="1"/>
  <c r="N19" i="34"/>
  <c r="O40" i="34"/>
  <c r="AJ40" i="34" s="1"/>
  <c r="AK40" i="34" s="1"/>
  <c r="O27" i="34"/>
  <c r="AJ27" i="34" s="1"/>
  <c r="AK27" i="34" s="1"/>
  <c r="O50" i="34"/>
  <c r="AJ50" i="34" s="1"/>
  <c r="AK50" i="34" s="1"/>
  <c r="N18" i="35"/>
  <c r="O24" i="35"/>
  <c r="AJ24" i="35" s="1"/>
  <c r="AK24" i="35" s="1"/>
  <c r="O25" i="34"/>
  <c r="AJ25" i="34" s="1"/>
  <c r="AK25" i="34" s="1"/>
  <c r="N34" i="34"/>
  <c r="N47" i="34"/>
  <c r="O54" i="34"/>
  <c r="AJ54" i="34" s="1"/>
  <c r="AK54" i="34" s="1"/>
  <c r="T23" i="35"/>
  <c r="U23" i="35" s="1"/>
  <c r="AB18" i="34"/>
  <c r="AC18" i="34" s="1"/>
  <c r="K26" i="35"/>
  <c r="O26" i="35" s="1"/>
  <c r="AJ26" i="35" s="1"/>
  <c r="AK26" i="35" s="1"/>
  <c r="O33" i="35"/>
  <c r="AJ33" i="35" s="1"/>
  <c r="AK33" i="35" s="1"/>
  <c r="K36" i="34"/>
  <c r="O39" i="34"/>
  <c r="AJ39" i="34" s="1"/>
  <c r="AK39" i="34" s="1"/>
  <c r="K13" i="33"/>
  <c r="O13" i="33" s="1"/>
  <c r="AJ13" i="33" s="1"/>
  <c r="AK13" i="33" s="1"/>
  <c r="K48" i="33"/>
  <c r="O51" i="33"/>
  <c r="AJ51" i="33" s="1"/>
  <c r="AK51" i="33" s="1"/>
  <c r="O65" i="33"/>
  <c r="AJ65" i="33" s="1"/>
  <c r="AK65" i="33" s="1"/>
  <c r="K14" i="35"/>
  <c r="T14" i="35"/>
  <c r="U14" i="35" s="1"/>
  <c r="N14" i="35"/>
  <c r="N30" i="35"/>
  <c r="T32" i="35"/>
  <c r="U32" i="35" s="1"/>
  <c r="T13" i="34"/>
  <c r="U13" i="34" s="1"/>
  <c r="N13" i="34"/>
  <c r="T19" i="34"/>
  <c r="U19" i="34" s="1"/>
  <c r="T26" i="34"/>
  <c r="U26" i="34" s="1"/>
  <c r="J23" i="34"/>
  <c r="T28" i="34"/>
  <c r="U28" i="34" s="1"/>
  <c r="T36" i="34"/>
  <c r="U36" i="34" s="1"/>
  <c r="O37" i="34"/>
  <c r="AJ37" i="34" s="1"/>
  <c r="AK37" i="34" s="1"/>
  <c r="O38" i="34"/>
  <c r="AJ38" i="34" s="1"/>
  <c r="AK38" i="34" s="1"/>
  <c r="O42" i="34"/>
  <c r="AJ42" i="34" s="1"/>
  <c r="AK42" i="34" s="1"/>
  <c r="O46" i="34"/>
  <c r="AJ46" i="34" s="1"/>
  <c r="AK46" i="34" s="1"/>
  <c r="U47" i="34"/>
  <c r="O48" i="34"/>
  <c r="AJ48" i="34" s="1"/>
  <c r="AK48" i="34" s="1"/>
  <c r="T53" i="34"/>
  <c r="U53" i="34" s="1"/>
  <c r="O27" i="33"/>
  <c r="AJ27" i="33" s="1"/>
  <c r="AK27" i="33" s="1"/>
  <c r="K28" i="33"/>
  <c r="T36" i="33"/>
  <c r="U36" i="33" s="1"/>
  <c r="K36" i="33"/>
  <c r="K40" i="33"/>
  <c r="N40" i="33"/>
  <c r="O47" i="33"/>
  <c r="AJ47" i="33" s="1"/>
  <c r="AK47" i="33" s="1"/>
  <c r="O59" i="33"/>
  <c r="AJ59" i="33" s="1"/>
  <c r="AK59" i="33" s="1"/>
  <c r="T60" i="33"/>
  <c r="U60" i="33" s="1"/>
  <c r="K60" i="33"/>
  <c r="O17" i="33"/>
  <c r="AJ17" i="33" s="1"/>
  <c r="AK17" i="33" s="1"/>
  <c r="O14" i="33"/>
  <c r="AJ14" i="33" s="1"/>
  <c r="AK14" i="33" s="1"/>
  <c r="O25" i="33"/>
  <c r="AJ25" i="33" s="1"/>
  <c r="AK25" i="33" s="1"/>
  <c r="O30" i="33"/>
  <c r="AJ30" i="33" s="1"/>
  <c r="AK30" i="33" s="1"/>
  <c r="O42" i="33"/>
  <c r="AJ42" i="33" s="1"/>
  <c r="AK42" i="33" s="1"/>
  <c r="O18" i="33"/>
  <c r="AJ18" i="33" s="1"/>
  <c r="AK18" i="33" s="1"/>
  <c r="O23" i="33"/>
  <c r="AJ23" i="33" s="1"/>
  <c r="AK23" i="33" s="1"/>
  <c r="O45" i="33"/>
  <c r="AJ45" i="33" s="1"/>
  <c r="AK45" i="33" s="1"/>
  <c r="O50" i="33"/>
  <c r="AJ50" i="33" s="1"/>
  <c r="AK50" i="33" s="1"/>
  <c r="O38" i="33"/>
  <c r="AJ38" i="33" s="1"/>
  <c r="AK38" i="33" s="1"/>
  <c r="O33" i="33"/>
  <c r="AJ33" i="33" s="1"/>
  <c r="AK33" i="33" s="1"/>
  <c r="O39" i="33"/>
  <c r="AJ39" i="33" s="1"/>
  <c r="AK39" i="33" s="1"/>
  <c r="O16" i="33"/>
  <c r="AJ16" i="33" s="1"/>
  <c r="AK16" i="33" s="1"/>
  <c r="O44" i="33"/>
  <c r="AJ44" i="33" s="1"/>
  <c r="AK44" i="33" s="1"/>
  <c r="O29" i="33"/>
  <c r="AJ29" i="33" s="1"/>
  <c r="AK29" i="33" s="1"/>
  <c r="O41" i="33"/>
  <c r="AJ41" i="33" s="1"/>
  <c r="AK41" i="33" s="1"/>
  <c r="T20" i="33"/>
  <c r="U20" i="33" s="1"/>
  <c r="O15" i="33"/>
  <c r="AJ15" i="33" s="1"/>
  <c r="AK15" i="33" s="1"/>
  <c r="L19" i="33"/>
  <c r="AB19" i="33" s="1"/>
  <c r="AC19" i="33" s="1"/>
  <c r="O21" i="33"/>
  <c r="AJ21" i="33" s="1"/>
  <c r="AK21" i="33" s="1"/>
  <c r="N32" i="33"/>
  <c r="O32" i="33" s="1"/>
  <c r="AJ32" i="33" s="1"/>
  <c r="AK32" i="33" s="1"/>
  <c r="O34" i="33"/>
  <c r="AJ34" i="33" s="1"/>
  <c r="AK34" i="33" s="1"/>
  <c r="O37" i="33"/>
  <c r="AJ37" i="33" s="1"/>
  <c r="AK37" i="33" s="1"/>
  <c r="O57" i="33"/>
  <c r="AJ57" i="33" s="1"/>
  <c r="AK57" i="33" s="1"/>
  <c r="N60" i="33"/>
  <c r="K76" i="33"/>
  <c r="M19" i="33"/>
  <c r="I19" i="33"/>
  <c r="T13" i="33"/>
  <c r="U13" i="33" s="1"/>
  <c r="J19" i="33"/>
  <c r="N36" i="33"/>
  <c r="O52" i="33"/>
  <c r="AJ52" i="33" s="1"/>
  <c r="AK52" i="33" s="1"/>
  <c r="O55" i="33"/>
  <c r="AJ55" i="33" s="1"/>
  <c r="AK55" i="33" s="1"/>
  <c r="O66" i="33"/>
  <c r="AJ66" i="33" s="1"/>
  <c r="AK66" i="33" s="1"/>
  <c r="N76" i="33"/>
  <c r="O81" i="33"/>
  <c r="AJ81" i="33" s="1"/>
  <c r="AK81" i="33" s="1"/>
  <c r="O78" i="33"/>
  <c r="AJ78" i="33" s="1"/>
  <c r="AK78" i="33" s="1"/>
  <c r="O22" i="33"/>
  <c r="AJ22" i="33" s="1"/>
  <c r="AK22" i="33" s="1"/>
  <c r="O24" i="33"/>
  <c r="AJ24" i="33" s="1"/>
  <c r="AK24" i="33" s="1"/>
  <c r="O35" i="33"/>
  <c r="AJ35" i="33" s="1"/>
  <c r="AK35" i="33" s="1"/>
  <c r="K54" i="33"/>
  <c r="O67" i="33"/>
  <c r="AJ67" i="33" s="1"/>
  <c r="AK67" i="33" s="1"/>
  <c r="O49" i="33"/>
  <c r="AJ49" i="33" s="1"/>
  <c r="AK49" i="33" s="1"/>
  <c r="K46" i="33"/>
  <c r="O56" i="33"/>
  <c r="AJ56" i="33" s="1"/>
  <c r="AK56" i="33" s="1"/>
  <c r="O53" i="34"/>
  <c r="AJ53" i="34" s="1"/>
  <c r="AK53" i="34" s="1"/>
  <c r="O15" i="34"/>
  <c r="AJ15" i="34" s="1"/>
  <c r="AK15" i="34" s="1"/>
  <c r="K28" i="34"/>
  <c r="K23" i="35"/>
  <c r="O28" i="35" l="1"/>
  <c r="AJ28" i="35" s="1"/>
  <c r="AK28" i="35" s="1"/>
  <c r="O43" i="33"/>
  <c r="AJ43" i="33" s="1"/>
  <c r="AK43" i="33" s="1"/>
  <c r="O28" i="33"/>
  <c r="AJ28" i="33" s="1"/>
  <c r="AK28" i="33" s="1"/>
  <c r="K13" i="35"/>
  <c r="O54" i="33"/>
  <c r="AJ54" i="33" s="1"/>
  <c r="AK54" i="33" s="1"/>
  <c r="AJ32" i="35"/>
  <c r="AK32" i="35" s="1"/>
  <c r="O26" i="33"/>
  <c r="AJ26" i="33" s="1"/>
  <c r="AK26" i="33" s="1"/>
  <c r="O30" i="35"/>
  <c r="AJ30" i="35" s="1"/>
  <c r="AK30" i="35" s="1"/>
  <c r="O20" i="33"/>
  <c r="AJ20" i="33" s="1"/>
  <c r="AK20" i="33" s="1"/>
  <c r="O48" i="33"/>
  <c r="AJ48" i="33" s="1"/>
  <c r="AK48" i="33" s="1"/>
  <c r="O13" i="34"/>
  <c r="AJ13" i="34" s="1"/>
  <c r="AK13" i="34" s="1"/>
  <c r="N18" i="34"/>
  <c r="O26" i="34"/>
  <c r="AJ26" i="34" s="1"/>
  <c r="AK26" i="34" s="1"/>
  <c r="T18" i="34"/>
  <c r="U18" i="34" s="1"/>
  <c r="O36" i="34"/>
  <c r="AJ36" i="34" s="1"/>
  <c r="AK36" i="34" s="1"/>
  <c r="O23" i="35"/>
  <c r="AJ23" i="35" s="1"/>
  <c r="AK23" i="35" s="1"/>
  <c r="N13" i="35"/>
  <c r="O18" i="35"/>
  <c r="AJ18" i="35" s="1"/>
  <c r="AK18" i="35" s="1"/>
  <c r="O28" i="34"/>
  <c r="AJ28" i="34" s="1"/>
  <c r="AK28" i="34" s="1"/>
  <c r="O47" i="34"/>
  <c r="AJ47" i="34" s="1"/>
  <c r="AK47" i="34" s="1"/>
  <c r="O34" i="34"/>
  <c r="AJ34" i="34" s="1"/>
  <c r="AK34" i="34" s="1"/>
  <c r="O60" i="33"/>
  <c r="AJ60" i="33" s="1"/>
  <c r="AK60" i="33" s="1"/>
  <c r="O40" i="33"/>
  <c r="AJ40" i="33" s="1"/>
  <c r="AK40" i="33" s="1"/>
  <c r="O36" i="33"/>
  <c r="AJ36" i="33" s="1"/>
  <c r="AK36" i="33" s="1"/>
  <c r="O46" i="33"/>
  <c r="AJ46" i="33" s="1"/>
  <c r="AK46" i="33" s="1"/>
  <c r="O21" i="35"/>
  <c r="K19" i="33"/>
  <c r="O14" i="35"/>
  <c r="AJ14" i="35" s="1"/>
  <c r="AK14" i="35" s="1"/>
  <c r="N19" i="33"/>
  <c r="O76" i="33"/>
  <c r="AJ76" i="33" s="1"/>
  <c r="AK76" i="33" s="1"/>
  <c r="T19" i="33"/>
  <c r="U19" i="33" s="1"/>
  <c r="J19" i="34"/>
  <c r="K23" i="34"/>
  <c r="O23" i="34" s="1"/>
  <c r="AJ23" i="34" s="1"/>
  <c r="AK23" i="34" s="1"/>
  <c r="AJ21" i="35" l="1"/>
  <c r="AK21" i="35" s="1"/>
  <c r="O13" i="35"/>
  <c r="AJ13" i="35" s="1"/>
  <c r="AK13" i="35" s="1"/>
  <c r="O19" i="33"/>
  <c r="AJ19" i="33" s="1"/>
  <c r="AK19" i="33" s="1"/>
  <c r="J18" i="34"/>
  <c r="K18" i="34" s="1"/>
  <c r="O18" i="34" s="1"/>
  <c r="AJ18" i="34" s="1"/>
  <c r="AK18" i="34" s="1"/>
  <c r="K19" i="34"/>
  <c r="O19" i="34" s="1"/>
  <c r="AJ19" i="34" s="1"/>
  <c r="AK19" i="34" s="1"/>
  <c r="X101" i="41" l="1"/>
  <c r="Y101" i="41" s="1"/>
  <c r="T101" i="41"/>
  <c r="U101" i="41" s="1"/>
  <c r="N101" i="41"/>
  <c r="K101" i="41"/>
  <c r="X100" i="41"/>
  <c r="Y100" i="41" s="1"/>
  <c r="T100" i="41"/>
  <c r="U100" i="41" s="1"/>
  <c r="N100" i="41"/>
  <c r="K100" i="41"/>
  <c r="X99" i="41"/>
  <c r="Y99" i="41" s="1"/>
  <c r="T99" i="41"/>
  <c r="U99" i="41" s="1"/>
  <c r="N99" i="41"/>
  <c r="K99" i="41"/>
  <c r="X98" i="41"/>
  <c r="Y98" i="41" s="1"/>
  <c r="T98" i="41"/>
  <c r="U98" i="41" s="1"/>
  <c r="N98" i="41"/>
  <c r="K98" i="41"/>
  <c r="X97" i="41"/>
  <c r="Y97" i="41" s="1"/>
  <c r="T97" i="41"/>
  <c r="U97" i="41" s="1"/>
  <c r="N97" i="41"/>
  <c r="K97" i="41"/>
  <c r="X96" i="41"/>
  <c r="Y96" i="41" s="1"/>
  <c r="T96" i="41"/>
  <c r="U96" i="41" s="1"/>
  <c r="N96" i="41"/>
  <c r="K96" i="41"/>
  <c r="X95" i="41"/>
  <c r="Y95" i="41" s="1"/>
  <c r="T95" i="41"/>
  <c r="U95" i="41" s="1"/>
  <c r="N95" i="41"/>
  <c r="K95" i="41"/>
  <c r="X94" i="41"/>
  <c r="Y94" i="41" s="1"/>
  <c r="T94" i="41"/>
  <c r="U94" i="41" s="1"/>
  <c r="N94" i="41"/>
  <c r="K94" i="41"/>
  <c r="X93" i="41"/>
  <c r="Y93" i="41" s="1"/>
  <c r="T93" i="41"/>
  <c r="U93" i="41" s="1"/>
  <c r="N93" i="41"/>
  <c r="K93" i="41"/>
  <c r="X92" i="41"/>
  <c r="Y92" i="41" s="1"/>
  <c r="T92" i="41"/>
  <c r="U92" i="41" s="1"/>
  <c r="N92" i="41"/>
  <c r="K92" i="41"/>
  <c r="X91" i="41"/>
  <c r="Y91" i="41" s="1"/>
  <c r="T91" i="41"/>
  <c r="U91" i="41" s="1"/>
  <c r="N91" i="41"/>
  <c r="K91" i="41"/>
  <c r="X90" i="41"/>
  <c r="Y90" i="41" s="1"/>
  <c r="Q90" i="41"/>
  <c r="P90" i="41"/>
  <c r="M90" i="41"/>
  <c r="L90" i="41"/>
  <c r="J90" i="41"/>
  <c r="I90" i="41"/>
  <c r="X87" i="41"/>
  <c r="Y87" i="41" s="1"/>
  <c r="T87" i="41"/>
  <c r="U87" i="41" s="1"/>
  <c r="N87" i="41"/>
  <c r="K87" i="41"/>
  <c r="X86" i="41"/>
  <c r="Y86" i="41" s="1"/>
  <c r="T86" i="41"/>
  <c r="U86" i="41" s="1"/>
  <c r="N86" i="41"/>
  <c r="K86" i="41"/>
  <c r="X85" i="41"/>
  <c r="Y85" i="41" s="1"/>
  <c r="T85" i="41"/>
  <c r="U85" i="41" s="1"/>
  <c r="N85" i="41"/>
  <c r="K85" i="41"/>
  <c r="T84" i="41"/>
  <c r="U84" i="41" s="1"/>
  <c r="N84" i="41"/>
  <c r="K84" i="41"/>
  <c r="X83" i="41"/>
  <c r="Y83" i="41" s="1"/>
  <c r="T83" i="41"/>
  <c r="U83" i="41" s="1"/>
  <c r="N83" i="41"/>
  <c r="K83" i="41"/>
  <c r="X82" i="41"/>
  <c r="Y82" i="41" s="1"/>
  <c r="T82" i="41"/>
  <c r="U82" i="41" s="1"/>
  <c r="N82" i="41"/>
  <c r="K82" i="41"/>
  <c r="X81" i="41"/>
  <c r="Y81" i="41" s="1"/>
  <c r="T81" i="41"/>
  <c r="U81" i="41" s="1"/>
  <c r="N81" i="41"/>
  <c r="K81" i="41"/>
  <c r="X80" i="41"/>
  <c r="Y80" i="41" s="1"/>
  <c r="T80" i="41"/>
  <c r="U80" i="41" s="1"/>
  <c r="N80" i="41"/>
  <c r="K80" i="41"/>
  <c r="X79" i="41"/>
  <c r="Y79" i="41" s="1"/>
  <c r="T79" i="41"/>
  <c r="U79" i="41" s="1"/>
  <c r="N79" i="41"/>
  <c r="K79" i="41"/>
  <c r="X78" i="41"/>
  <c r="Y78" i="41" s="1"/>
  <c r="T78" i="41"/>
  <c r="U78" i="41" s="1"/>
  <c r="N78" i="41"/>
  <c r="K78" i="41"/>
  <c r="X77" i="41"/>
  <c r="Y77" i="41" s="1"/>
  <c r="T77" i="41"/>
  <c r="U77" i="41" s="1"/>
  <c r="N77" i="41"/>
  <c r="K77" i="41"/>
  <c r="X76" i="41"/>
  <c r="Y76" i="41" s="1"/>
  <c r="T76" i="41"/>
  <c r="U76" i="41" s="1"/>
  <c r="N76" i="41"/>
  <c r="K76" i="41"/>
  <c r="X75" i="41"/>
  <c r="Y75" i="41" s="1"/>
  <c r="T75" i="41"/>
  <c r="U75" i="41" s="1"/>
  <c r="N75" i="41"/>
  <c r="K75" i="41"/>
  <c r="X74" i="41"/>
  <c r="Y74" i="41" s="1"/>
  <c r="T74" i="41"/>
  <c r="U74" i="41" s="1"/>
  <c r="N74" i="41"/>
  <c r="K74" i="41"/>
  <c r="X73" i="41"/>
  <c r="Y73" i="41" s="1"/>
  <c r="T73" i="41"/>
  <c r="U73" i="41" s="1"/>
  <c r="N73" i="41"/>
  <c r="K73" i="41"/>
  <c r="X72" i="41"/>
  <c r="Y72" i="41" s="1"/>
  <c r="T72" i="41"/>
  <c r="U72" i="41" s="1"/>
  <c r="N72" i="41"/>
  <c r="K72" i="41"/>
  <c r="X71" i="41"/>
  <c r="Y71" i="41" s="1"/>
  <c r="Q71" i="41"/>
  <c r="P71" i="41"/>
  <c r="M71" i="41"/>
  <c r="AF71" i="41" s="1"/>
  <c r="AG71" i="41" s="1"/>
  <c r="L71" i="41"/>
  <c r="J71" i="41"/>
  <c r="I71" i="41"/>
  <c r="T71" i="41" s="1"/>
  <c r="U71" i="41" s="1"/>
  <c r="X70" i="41"/>
  <c r="Y70" i="41" s="1"/>
  <c r="T70" i="41"/>
  <c r="U70" i="41" s="1"/>
  <c r="N70" i="41"/>
  <c r="K70" i="41"/>
  <c r="X69" i="41"/>
  <c r="Y69" i="41" s="1"/>
  <c r="T69" i="41"/>
  <c r="U69" i="41" s="1"/>
  <c r="X68" i="41"/>
  <c r="Y68" i="41" s="1"/>
  <c r="Q68" i="41"/>
  <c r="P68" i="41"/>
  <c r="M68" i="41"/>
  <c r="AF68" i="41" s="1"/>
  <c r="AG68" i="41" s="1"/>
  <c r="L68" i="41"/>
  <c r="J68" i="41"/>
  <c r="I68" i="41"/>
  <c r="T68" i="41" s="1"/>
  <c r="U68" i="41" s="1"/>
  <c r="X67" i="41"/>
  <c r="Y67" i="41" s="1"/>
  <c r="T67" i="41"/>
  <c r="U67" i="41" s="1"/>
  <c r="N67" i="41"/>
  <c r="K67" i="41"/>
  <c r="T66" i="41"/>
  <c r="U66" i="41" s="1"/>
  <c r="N66" i="41"/>
  <c r="K66" i="41"/>
  <c r="T65" i="41"/>
  <c r="U65" i="41" s="1"/>
  <c r="N65" i="41"/>
  <c r="K65" i="41"/>
  <c r="X64" i="41"/>
  <c r="Y64" i="41" s="1"/>
  <c r="Q64" i="41"/>
  <c r="P64" i="41"/>
  <c r="M64" i="41"/>
  <c r="AF64" i="41" s="1"/>
  <c r="AG64" i="41" s="1"/>
  <c r="L64" i="41"/>
  <c r="J64" i="41"/>
  <c r="I64" i="41"/>
  <c r="X63" i="41"/>
  <c r="Y63" i="41" s="1"/>
  <c r="T63" i="41"/>
  <c r="U63" i="41" s="1"/>
  <c r="N63" i="41"/>
  <c r="O63" i="41" s="1"/>
  <c r="AJ63" i="41" s="1"/>
  <c r="AK63" i="41" s="1"/>
  <c r="X62" i="41"/>
  <c r="Y62" i="41" s="1"/>
  <c r="T62" i="41"/>
  <c r="U62" i="41" s="1"/>
  <c r="N62" i="41"/>
  <c r="O62" i="41" s="1"/>
  <c r="AJ62" i="41" s="1"/>
  <c r="AK62" i="41" s="1"/>
  <c r="X61" i="41"/>
  <c r="Y61" i="41" s="1"/>
  <c r="T61" i="41"/>
  <c r="U61" i="41" s="1"/>
  <c r="N61" i="41"/>
  <c r="O61" i="41" s="1"/>
  <c r="AJ61" i="41" s="1"/>
  <c r="AK61" i="41" s="1"/>
  <c r="T60" i="41"/>
  <c r="U60" i="41" s="1"/>
  <c r="N60" i="41"/>
  <c r="O60" i="41" s="1"/>
  <c r="AJ60" i="41" s="1"/>
  <c r="AK60" i="41" s="1"/>
  <c r="X59" i="41"/>
  <c r="Y59" i="41" s="1"/>
  <c r="T59" i="41"/>
  <c r="U59" i="41" s="1"/>
  <c r="P59" i="41"/>
  <c r="P58" i="41" s="1"/>
  <c r="N59" i="41"/>
  <c r="K59" i="41"/>
  <c r="X58" i="41"/>
  <c r="Y58" i="41" s="1"/>
  <c r="Q58" i="41"/>
  <c r="M58" i="41"/>
  <c r="AF58" i="41" s="1"/>
  <c r="AG58" i="41" s="1"/>
  <c r="L58" i="41"/>
  <c r="J58" i="41"/>
  <c r="I58" i="41"/>
  <c r="T58" i="41" s="1"/>
  <c r="U58" i="41" s="1"/>
  <c r="X57" i="41"/>
  <c r="Y57" i="41" s="1"/>
  <c r="T57" i="41"/>
  <c r="U57" i="41" s="1"/>
  <c r="N57" i="41"/>
  <c r="K57" i="41"/>
  <c r="X56" i="41"/>
  <c r="Y56" i="41" s="1"/>
  <c r="T56" i="41"/>
  <c r="U56" i="41" s="1"/>
  <c r="N56" i="41"/>
  <c r="K56" i="41"/>
  <c r="T55" i="41"/>
  <c r="U55" i="41" s="1"/>
  <c r="N55" i="41"/>
  <c r="K55" i="41"/>
  <c r="T54" i="41"/>
  <c r="U54" i="41" s="1"/>
  <c r="N54" i="41"/>
  <c r="K54" i="41"/>
  <c r="X53" i="41"/>
  <c r="Y53" i="41" s="1"/>
  <c r="T53" i="41"/>
  <c r="U53" i="41" s="1"/>
  <c r="N53" i="41"/>
  <c r="K53" i="41"/>
  <c r="X52" i="41"/>
  <c r="Y52" i="41" s="1"/>
  <c r="T52" i="41"/>
  <c r="U52" i="41" s="1"/>
  <c r="N52" i="41"/>
  <c r="K52" i="41"/>
  <c r="Q51" i="41"/>
  <c r="M51" i="41"/>
  <c r="AF51" i="41" s="1"/>
  <c r="AG51" i="41" s="1"/>
  <c r="L51" i="41"/>
  <c r="J51" i="41"/>
  <c r="X51" i="41" s="1"/>
  <c r="Y51" i="41" s="1"/>
  <c r="I51" i="41"/>
  <c r="T51" i="41" s="1"/>
  <c r="U51" i="41" s="1"/>
  <c r="T50" i="41"/>
  <c r="U50" i="41" s="1"/>
  <c r="N50" i="41"/>
  <c r="O50" i="41" s="1"/>
  <c r="AJ50" i="41" s="1"/>
  <c r="AK50" i="41" s="1"/>
  <c r="X49" i="41"/>
  <c r="Y49" i="41" s="1"/>
  <c r="T49" i="41"/>
  <c r="U49" i="41" s="1"/>
  <c r="N49" i="41"/>
  <c r="K49" i="41"/>
  <c r="T48" i="41"/>
  <c r="U48" i="41" s="1"/>
  <c r="N48" i="41"/>
  <c r="K48" i="41"/>
  <c r="X47" i="41"/>
  <c r="Y47" i="41" s="1"/>
  <c r="T47" i="41"/>
  <c r="U47" i="41" s="1"/>
  <c r="N47" i="41"/>
  <c r="K47" i="41"/>
  <c r="X46" i="41"/>
  <c r="Y46" i="41" s="1"/>
  <c r="T46" i="41"/>
  <c r="U46" i="41" s="1"/>
  <c r="N46" i="41"/>
  <c r="K46" i="41"/>
  <c r="T45" i="41"/>
  <c r="U45" i="41" s="1"/>
  <c r="N45" i="41"/>
  <c r="K45" i="41"/>
  <c r="X44" i="41"/>
  <c r="Y44" i="41" s="1"/>
  <c r="Q44" i="41"/>
  <c r="P44" i="41"/>
  <c r="M44" i="41"/>
  <c r="AF44" i="41" s="1"/>
  <c r="AG44" i="41" s="1"/>
  <c r="L44" i="41"/>
  <c r="J44" i="41"/>
  <c r="I44" i="41"/>
  <c r="T44" i="41" s="1"/>
  <c r="U44" i="41" s="1"/>
  <c r="X43" i="41"/>
  <c r="Y43" i="41" s="1"/>
  <c r="T43" i="41"/>
  <c r="U43" i="41" s="1"/>
  <c r="N43" i="41"/>
  <c r="K43" i="41"/>
  <c r="X42" i="41"/>
  <c r="Y42" i="41" s="1"/>
  <c r="Q42" i="41"/>
  <c r="P42" i="41"/>
  <c r="M42" i="41"/>
  <c r="L42" i="41"/>
  <c r="J42" i="41"/>
  <c r="I42" i="41"/>
  <c r="X41" i="41"/>
  <c r="Y41" i="41" s="1"/>
  <c r="T41" i="41"/>
  <c r="U41" i="41" s="1"/>
  <c r="N41" i="41"/>
  <c r="K41" i="41"/>
  <c r="X40" i="41"/>
  <c r="Y40" i="41" s="1"/>
  <c r="T40" i="41"/>
  <c r="U40" i="41" s="1"/>
  <c r="N40" i="41"/>
  <c r="K40" i="41"/>
  <c r="X39" i="41"/>
  <c r="Y39" i="41" s="1"/>
  <c r="T39" i="41"/>
  <c r="U39" i="41" s="1"/>
  <c r="N39" i="41"/>
  <c r="K39" i="41"/>
  <c r="X38" i="41"/>
  <c r="Y38" i="41" s="1"/>
  <c r="T38" i="41"/>
  <c r="U38" i="41" s="1"/>
  <c r="N38" i="41"/>
  <c r="K38" i="41"/>
  <c r="X37" i="41"/>
  <c r="Y37" i="41" s="1"/>
  <c r="Q37" i="41"/>
  <c r="P37" i="41"/>
  <c r="M37" i="41"/>
  <c r="L37" i="41"/>
  <c r="J37" i="41"/>
  <c r="J34" i="41" s="1"/>
  <c r="I37" i="41"/>
  <c r="T37" i="41" s="1"/>
  <c r="U37" i="41" s="1"/>
  <c r="X36" i="41"/>
  <c r="Y36" i="41" s="1"/>
  <c r="T36" i="41"/>
  <c r="U36" i="41" s="1"/>
  <c r="N36" i="41"/>
  <c r="K36" i="41"/>
  <c r="X35" i="41"/>
  <c r="Y35" i="41" s="1"/>
  <c r="T35" i="41"/>
  <c r="U35" i="41" s="1"/>
  <c r="N35" i="41"/>
  <c r="K35" i="41"/>
  <c r="X34" i="41"/>
  <c r="Y34" i="41" s="1"/>
  <c r="Q34" i="41"/>
  <c r="P34" i="41"/>
  <c r="X33" i="41"/>
  <c r="Y33" i="41" s="1"/>
  <c r="T33" i="41"/>
  <c r="U33" i="41" s="1"/>
  <c r="K33" i="41"/>
  <c r="O33" i="41" s="1"/>
  <c r="AJ33" i="41" s="1"/>
  <c r="AK33" i="41" s="1"/>
  <c r="X32" i="41"/>
  <c r="Y32" i="41" s="1"/>
  <c r="Q32" i="41"/>
  <c r="P32" i="41"/>
  <c r="M32" i="41"/>
  <c r="L32" i="41"/>
  <c r="J32" i="41"/>
  <c r="I32" i="41"/>
  <c r="T32" i="41" s="1"/>
  <c r="U32" i="41" s="1"/>
  <c r="X31" i="41"/>
  <c r="Y31" i="41" s="1"/>
  <c r="T31" i="41"/>
  <c r="U31" i="41" s="1"/>
  <c r="N31" i="41"/>
  <c r="K31" i="41"/>
  <c r="X30" i="41"/>
  <c r="Y30" i="41" s="1"/>
  <c r="T30" i="41"/>
  <c r="U30" i="41" s="1"/>
  <c r="N30" i="41"/>
  <c r="K30" i="41"/>
  <c r="X29" i="41"/>
  <c r="Y29" i="41" s="1"/>
  <c r="Q29" i="41"/>
  <c r="P29" i="41"/>
  <c r="M29" i="41"/>
  <c r="L29" i="41"/>
  <c r="J29" i="41"/>
  <c r="I29" i="41"/>
  <c r="T29" i="41" s="1"/>
  <c r="U29" i="41" s="1"/>
  <c r="X28" i="41"/>
  <c r="Y28" i="41" s="1"/>
  <c r="T28" i="41"/>
  <c r="U28" i="41" s="1"/>
  <c r="N28" i="41"/>
  <c r="K28" i="41"/>
  <c r="X27" i="41"/>
  <c r="Y27" i="41" s="1"/>
  <c r="T27" i="41"/>
  <c r="U27" i="41" s="1"/>
  <c r="N27" i="41"/>
  <c r="K27" i="41"/>
  <c r="X26" i="41"/>
  <c r="Y26" i="41" s="1"/>
  <c r="T26" i="41"/>
  <c r="U26" i="41" s="1"/>
  <c r="N26" i="41"/>
  <c r="K26" i="41"/>
  <c r="X25" i="41"/>
  <c r="Y25" i="41" s="1"/>
  <c r="T25" i="41"/>
  <c r="U25" i="41" s="1"/>
  <c r="N25" i="41"/>
  <c r="K25" i="41"/>
  <c r="X24" i="41"/>
  <c r="Y24" i="41" s="1"/>
  <c r="T24" i="41"/>
  <c r="U24" i="41" s="1"/>
  <c r="N24" i="41"/>
  <c r="K24" i="41"/>
  <c r="X23" i="41"/>
  <c r="Y23" i="41" s="1"/>
  <c r="T23" i="41"/>
  <c r="U23" i="41" s="1"/>
  <c r="N23" i="41"/>
  <c r="K23" i="41"/>
  <c r="X22" i="41"/>
  <c r="Y22" i="41" s="1"/>
  <c r="T22" i="41"/>
  <c r="U22" i="41" s="1"/>
  <c r="N22" i="41"/>
  <c r="K22" i="41"/>
  <c r="X21" i="41"/>
  <c r="Y21" i="41" s="1"/>
  <c r="T21" i="41"/>
  <c r="U21" i="41" s="1"/>
  <c r="K21" i="41"/>
  <c r="O21" i="41" s="1"/>
  <c r="AJ21" i="41" s="1"/>
  <c r="AK21" i="41" s="1"/>
  <c r="X20" i="41"/>
  <c r="Y20" i="41" s="1"/>
  <c r="T20" i="41"/>
  <c r="U20" i="41" s="1"/>
  <c r="K20" i="41"/>
  <c r="O20" i="41" s="1"/>
  <c r="AJ20" i="41" s="1"/>
  <c r="AK20" i="41" s="1"/>
  <c r="T19" i="41"/>
  <c r="U19" i="41" s="1"/>
  <c r="K19" i="41"/>
  <c r="O19" i="41" s="1"/>
  <c r="AJ19" i="41" s="1"/>
  <c r="AK19" i="41" s="1"/>
  <c r="X18" i="41"/>
  <c r="Y18" i="41" s="1"/>
  <c r="T18" i="41"/>
  <c r="U18" i="41" s="1"/>
  <c r="K18" i="41"/>
  <c r="O18" i="41" s="1"/>
  <c r="AJ18" i="41" s="1"/>
  <c r="AK18" i="41" s="1"/>
  <c r="X17" i="41"/>
  <c r="Y17" i="41" s="1"/>
  <c r="T17" i="41"/>
  <c r="U17" i="41" s="1"/>
  <c r="K17" i="41"/>
  <c r="O17" i="41" s="1"/>
  <c r="AJ17" i="41" s="1"/>
  <c r="AK17" i="41" s="1"/>
  <c r="Q16" i="41"/>
  <c r="P16" i="41"/>
  <c r="M16" i="41"/>
  <c r="L16" i="41"/>
  <c r="J16" i="41"/>
  <c r="X16" i="41" s="1"/>
  <c r="Y16" i="41" s="1"/>
  <c r="I16" i="41"/>
  <c r="X15" i="41"/>
  <c r="Y15" i="41" s="1"/>
  <c r="X14" i="41"/>
  <c r="Y14" i="41" s="1"/>
  <c r="T14" i="41"/>
  <c r="U14" i="41" s="1"/>
  <c r="N14" i="41"/>
  <c r="K14" i="41"/>
  <c r="T13" i="41"/>
  <c r="U13" i="41" s="1"/>
  <c r="N13" i="41"/>
  <c r="K13" i="41"/>
  <c r="X12" i="41"/>
  <c r="Y12" i="41" s="1"/>
  <c r="Q12" i="41"/>
  <c r="P12" i="41"/>
  <c r="M12" i="41"/>
  <c r="AF12" i="41" s="1"/>
  <c r="AG12" i="41" s="1"/>
  <c r="L12" i="41"/>
  <c r="J12" i="41"/>
  <c r="I12" i="41"/>
  <c r="T12" i="41" s="1"/>
  <c r="U12" i="41" s="1"/>
  <c r="M34" i="41" l="1"/>
  <c r="AF34" i="41" s="1"/>
  <c r="AG34" i="41" s="1"/>
  <c r="AF37" i="41"/>
  <c r="AG37" i="41" s="1"/>
  <c r="O54" i="41"/>
  <c r="AJ54" i="41" s="1"/>
  <c r="AK54" i="41" s="1"/>
  <c r="O13" i="41"/>
  <c r="AJ13" i="41" s="1"/>
  <c r="AK13" i="41" s="1"/>
  <c r="O53" i="41"/>
  <c r="AJ53" i="41" s="1"/>
  <c r="AK53" i="41" s="1"/>
  <c r="K44" i="41"/>
  <c r="O75" i="41"/>
  <c r="AJ75" i="41" s="1"/>
  <c r="AK75" i="41" s="1"/>
  <c r="K51" i="41"/>
  <c r="N32" i="41"/>
  <c r="O35" i="41"/>
  <c r="AJ35" i="41" s="1"/>
  <c r="AK35" i="41" s="1"/>
  <c r="N44" i="41"/>
  <c r="N51" i="41"/>
  <c r="O51" i="41" s="1"/>
  <c r="AJ51" i="41" s="1"/>
  <c r="AK51" i="41" s="1"/>
  <c r="O93" i="41"/>
  <c r="AJ93" i="41" s="1"/>
  <c r="AK93" i="41" s="1"/>
  <c r="J15" i="41"/>
  <c r="O47" i="41"/>
  <c r="AJ47" i="41" s="1"/>
  <c r="AK47" i="41" s="1"/>
  <c r="N90" i="41"/>
  <c r="N37" i="41"/>
  <c r="O77" i="41"/>
  <c r="AJ77" i="41" s="1"/>
  <c r="AK77" i="41" s="1"/>
  <c r="O92" i="41"/>
  <c r="AJ92" i="41" s="1"/>
  <c r="AK92" i="41" s="1"/>
  <c r="O56" i="41"/>
  <c r="AJ56" i="41" s="1"/>
  <c r="AK56" i="41" s="1"/>
  <c r="O81" i="41"/>
  <c r="AJ81" i="41" s="1"/>
  <c r="AK81" i="41" s="1"/>
  <c r="O41" i="41"/>
  <c r="AJ41" i="41" s="1"/>
  <c r="AK41" i="41" s="1"/>
  <c r="O27" i="41"/>
  <c r="AJ27" i="41" s="1"/>
  <c r="AK27" i="41" s="1"/>
  <c r="O55" i="41"/>
  <c r="AJ55" i="41" s="1"/>
  <c r="AK55" i="41" s="1"/>
  <c r="O52" i="41"/>
  <c r="AJ52" i="41" s="1"/>
  <c r="AK52" i="41" s="1"/>
  <c r="K64" i="41"/>
  <c r="O80" i="41"/>
  <c r="AJ80" i="41" s="1"/>
  <c r="AK80" i="41" s="1"/>
  <c r="N16" i="41"/>
  <c r="N64" i="41"/>
  <c r="O87" i="41"/>
  <c r="AJ87" i="41" s="1"/>
  <c r="AK87" i="41" s="1"/>
  <c r="O97" i="41"/>
  <c r="AJ97" i="41" s="1"/>
  <c r="AK97" i="41" s="1"/>
  <c r="O38" i="41"/>
  <c r="AJ38" i="41" s="1"/>
  <c r="AK38" i="41" s="1"/>
  <c r="O66" i="41"/>
  <c r="AJ66" i="41" s="1"/>
  <c r="AK66" i="41" s="1"/>
  <c r="K37" i="41"/>
  <c r="O40" i="41"/>
  <c r="AJ40" i="41" s="1"/>
  <c r="AK40" i="41" s="1"/>
  <c r="O96" i="41"/>
  <c r="AJ96" i="41" s="1"/>
  <c r="AK96" i="41" s="1"/>
  <c r="O25" i="41"/>
  <c r="AJ25" i="41" s="1"/>
  <c r="AK25" i="41" s="1"/>
  <c r="O28" i="41"/>
  <c r="AJ28" i="41" s="1"/>
  <c r="AK28" i="41" s="1"/>
  <c r="O45" i="41"/>
  <c r="AJ45" i="41" s="1"/>
  <c r="AK45" i="41" s="1"/>
  <c r="N71" i="41"/>
  <c r="O79" i="41"/>
  <c r="AJ79" i="41" s="1"/>
  <c r="AK79" i="41" s="1"/>
  <c r="O65" i="41"/>
  <c r="AJ65" i="41" s="1"/>
  <c r="AK65" i="41" s="1"/>
  <c r="N68" i="41"/>
  <c r="O36" i="41"/>
  <c r="AJ36" i="41" s="1"/>
  <c r="AK36" i="41" s="1"/>
  <c r="K90" i="41"/>
  <c r="O90" i="41" s="1"/>
  <c r="AJ90" i="41" s="1"/>
  <c r="AK90" i="41" s="1"/>
  <c r="O43" i="41"/>
  <c r="AJ43" i="41" s="1"/>
  <c r="AK43" i="41" s="1"/>
  <c r="O98" i="41"/>
  <c r="AJ98" i="41" s="1"/>
  <c r="AK98" i="41" s="1"/>
  <c r="O22" i="41"/>
  <c r="AJ22" i="41" s="1"/>
  <c r="AK22" i="41" s="1"/>
  <c r="K32" i="41"/>
  <c r="O46" i="41"/>
  <c r="AJ46" i="41" s="1"/>
  <c r="AK46" i="41" s="1"/>
  <c r="N58" i="41"/>
  <c r="M15" i="41"/>
  <c r="N42" i="41"/>
  <c r="O48" i="41"/>
  <c r="AJ48" i="41" s="1"/>
  <c r="AK48" i="41" s="1"/>
  <c r="T90" i="41"/>
  <c r="U90" i="41" s="1"/>
  <c r="O26" i="41"/>
  <c r="AJ26" i="41" s="1"/>
  <c r="AK26" i="41" s="1"/>
  <c r="O78" i="41"/>
  <c r="AJ78" i="41" s="1"/>
  <c r="AK78" i="41" s="1"/>
  <c r="O94" i="41"/>
  <c r="AJ94" i="41" s="1"/>
  <c r="AK94" i="41" s="1"/>
  <c r="P15" i="41"/>
  <c r="N12" i="41"/>
  <c r="O23" i="41"/>
  <c r="AJ23" i="41" s="1"/>
  <c r="AK23" i="41" s="1"/>
  <c r="O31" i="41"/>
  <c r="AJ31" i="41" s="1"/>
  <c r="AK31" i="41" s="1"/>
  <c r="I34" i="41"/>
  <c r="O49" i="41"/>
  <c r="AJ49" i="41" s="1"/>
  <c r="AK49" i="41" s="1"/>
  <c r="O83" i="41"/>
  <c r="AJ83" i="41" s="1"/>
  <c r="AK83" i="41" s="1"/>
  <c r="O91" i="41"/>
  <c r="AJ91" i="41" s="1"/>
  <c r="AK91" i="41" s="1"/>
  <c r="O99" i="41"/>
  <c r="AJ99" i="41" s="1"/>
  <c r="AK99" i="41" s="1"/>
  <c r="O39" i="41"/>
  <c r="AJ39" i="41" s="1"/>
  <c r="AK39" i="41" s="1"/>
  <c r="K58" i="41"/>
  <c r="O59" i="41"/>
  <c r="AJ59" i="41" s="1"/>
  <c r="AK59" i="41" s="1"/>
  <c r="O72" i="41"/>
  <c r="AJ72" i="41" s="1"/>
  <c r="AK72" i="41" s="1"/>
  <c r="L34" i="41"/>
  <c r="N34" i="41" s="1"/>
  <c r="O30" i="41"/>
  <c r="AJ30" i="41" s="1"/>
  <c r="AK30" i="41" s="1"/>
  <c r="K42" i="41"/>
  <c r="O74" i="41"/>
  <c r="AJ74" i="41" s="1"/>
  <c r="AK74" i="41" s="1"/>
  <c r="O82" i="41"/>
  <c r="AJ82" i="41" s="1"/>
  <c r="AK82" i="41" s="1"/>
  <c r="O85" i="41"/>
  <c r="AJ85" i="41" s="1"/>
  <c r="AK85" i="41" s="1"/>
  <c r="O101" i="41"/>
  <c r="AJ101" i="41" s="1"/>
  <c r="AK101" i="41" s="1"/>
  <c r="O14" i="41"/>
  <c r="AJ14" i="41" s="1"/>
  <c r="AK14" i="41" s="1"/>
  <c r="O24" i="41"/>
  <c r="AJ24" i="41" s="1"/>
  <c r="AK24" i="41" s="1"/>
  <c r="K29" i="41"/>
  <c r="O57" i="41"/>
  <c r="AJ57" i="41" s="1"/>
  <c r="AK57" i="41" s="1"/>
  <c r="K16" i="41"/>
  <c r="N29" i="41"/>
  <c r="O67" i="41"/>
  <c r="AJ67" i="41" s="1"/>
  <c r="AK67" i="41" s="1"/>
  <c r="O76" i="41"/>
  <c r="AJ76" i="41" s="1"/>
  <c r="AK76" i="41" s="1"/>
  <c r="O95" i="41"/>
  <c r="AJ95" i="41" s="1"/>
  <c r="AK95" i="41" s="1"/>
  <c r="O84" i="41"/>
  <c r="AJ84" i="41" s="1"/>
  <c r="AK84" i="41" s="1"/>
  <c r="O100" i="41"/>
  <c r="AJ100" i="41" s="1"/>
  <c r="AK100" i="41" s="1"/>
  <c r="O70" i="41"/>
  <c r="AJ70" i="41" s="1"/>
  <c r="AK70" i="41" s="1"/>
  <c r="K12" i="41"/>
  <c r="O73" i="41"/>
  <c r="AJ73" i="41" s="1"/>
  <c r="AK73" i="41" s="1"/>
  <c r="O86" i="41"/>
  <c r="AJ86" i="41" s="1"/>
  <c r="AK86" i="41" s="1"/>
  <c r="O29" i="41"/>
  <c r="AJ29" i="41" s="1"/>
  <c r="AK29" i="41" s="1"/>
  <c r="T42" i="41"/>
  <c r="U42" i="41" s="1"/>
  <c r="T64" i="41"/>
  <c r="U64" i="41" s="1"/>
  <c r="K71" i="41"/>
  <c r="K68" i="41"/>
  <c r="T16" i="41"/>
  <c r="U16" i="41" s="1"/>
  <c r="O32" i="41" l="1"/>
  <c r="AJ32" i="41" s="1"/>
  <c r="AK32" i="41" s="1"/>
  <c r="O44" i="41"/>
  <c r="AJ44" i="41" s="1"/>
  <c r="AK44" i="41" s="1"/>
  <c r="O37" i="41"/>
  <c r="AJ37" i="41" s="1"/>
  <c r="AK37" i="41" s="1"/>
  <c r="O58" i="41"/>
  <c r="AJ58" i="41" s="1"/>
  <c r="AK58" i="41" s="1"/>
  <c r="N15" i="41"/>
  <c r="O64" i="41"/>
  <c r="AJ64" i="41" s="1"/>
  <c r="AK64" i="41" s="1"/>
  <c r="O12" i="41"/>
  <c r="AJ12" i="41" s="1"/>
  <c r="AK12" i="41" s="1"/>
  <c r="O16" i="41"/>
  <c r="AJ16" i="41" s="1"/>
  <c r="AK16" i="41" s="1"/>
  <c r="O68" i="41"/>
  <c r="AJ68" i="41" s="1"/>
  <c r="AK68" i="41" s="1"/>
  <c r="O42" i="41"/>
  <c r="AJ42" i="41" s="1"/>
  <c r="AK42" i="41" s="1"/>
  <c r="O71" i="41"/>
  <c r="AJ71" i="41" s="1"/>
  <c r="AK71" i="41" s="1"/>
  <c r="T34" i="41"/>
  <c r="U34" i="41" s="1"/>
  <c r="K34" i="41"/>
  <c r="K15" i="41" s="1"/>
  <c r="I15" i="41"/>
  <c r="T15" i="41" s="1"/>
  <c r="U15" i="41" s="1"/>
  <c r="O34" i="41" l="1"/>
  <c r="AJ34" i="41" s="1"/>
  <c r="AK34" i="41" s="1"/>
  <c r="J23" i="25"/>
  <c r="I23" i="25"/>
  <c r="X30" i="25"/>
  <c r="Y30" i="25" s="1"/>
  <c r="U30" i="25"/>
  <c r="N30" i="25"/>
  <c r="K30" i="25"/>
  <c r="X29" i="25"/>
  <c r="Y29" i="25" s="1"/>
  <c r="T29" i="25"/>
  <c r="U29" i="25" s="1"/>
  <c r="N29" i="25"/>
  <c r="K29" i="25"/>
  <c r="X28" i="25"/>
  <c r="Y28" i="25" s="1"/>
  <c r="T28" i="25"/>
  <c r="U28" i="25" s="1"/>
  <c r="N28" i="25"/>
  <c r="K28" i="25"/>
  <c r="X27" i="25"/>
  <c r="Y27" i="25" s="1"/>
  <c r="T27" i="25"/>
  <c r="U27" i="25" s="1"/>
  <c r="N27" i="25"/>
  <c r="K27" i="25"/>
  <c r="X26" i="25"/>
  <c r="Y26" i="25" s="1"/>
  <c r="T26" i="25"/>
  <c r="U26" i="25" s="1"/>
  <c r="N26" i="25"/>
  <c r="K26" i="25"/>
  <c r="X25" i="25"/>
  <c r="Y25" i="25" s="1"/>
  <c r="T25" i="25"/>
  <c r="U25" i="25" s="1"/>
  <c r="N25" i="25"/>
  <c r="K25" i="25"/>
  <c r="X24" i="25"/>
  <c r="Y24" i="25" s="1"/>
  <c r="T24" i="25"/>
  <c r="U24" i="25" s="1"/>
  <c r="N24" i="25"/>
  <c r="K24" i="25"/>
  <c r="X23" i="25"/>
  <c r="Y23" i="25" s="1"/>
  <c r="T23" i="25"/>
  <c r="U23" i="25" s="1"/>
  <c r="P23" i="25"/>
  <c r="M23" i="25"/>
  <c r="AF23" i="25" s="1"/>
  <c r="AG23" i="25" s="1"/>
  <c r="X22" i="25"/>
  <c r="Y22" i="25" s="1"/>
  <c r="T22" i="25"/>
  <c r="U22" i="25" s="1"/>
  <c r="N22" i="25"/>
  <c r="K22" i="25"/>
  <c r="X21" i="25"/>
  <c r="Y21" i="25" s="1"/>
  <c r="T21" i="25"/>
  <c r="U21" i="25" s="1"/>
  <c r="N21" i="25"/>
  <c r="K21" i="25"/>
  <c r="X20" i="25"/>
  <c r="Y20" i="25" s="1"/>
  <c r="T20" i="25"/>
  <c r="U20" i="25" s="1"/>
  <c r="N20" i="25"/>
  <c r="K20" i="25"/>
  <c r="X19" i="25"/>
  <c r="Y19" i="25" s="1"/>
  <c r="T19" i="25"/>
  <c r="U19" i="25" s="1"/>
  <c r="N19" i="25"/>
  <c r="K19" i="25"/>
  <c r="X18" i="25"/>
  <c r="Y18" i="25" s="1"/>
  <c r="T18" i="25"/>
  <c r="U18" i="25" s="1"/>
  <c r="N18" i="25"/>
  <c r="K18" i="25"/>
  <c r="X17" i="25"/>
  <c r="Y17" i="25" s="1"/>
  <c r="T17" i="25"/>
  <c r="U17" i="25" s="1"/>
  <c r="N17" i="25"/>
  <c r="O17" i="25" s="1"/>
  <c r="AJ17" i="25" s="1"/>
  <c r="AK17" i="25" s="1"/>
  <c r="X16" i="25"/>
  <c r="Y16" i="25" s="1"/>
  <c r="T16" i="25"/>
  <c r="U16" i="25" s="1"/>
  <c r="N16" i="25"/>
  <c r="K16" i="25"/>
  <c r="X15" i="25"/>
  <c r="Y15" i="25" s="1"/>
  <c r="I15" i="25"/>
  <c r="K15" i="25" s="1"/>
  <c r="T15" i="25" l="1"/>
  <c r="U15" i="25" s="1"/>
  <c r="O15" i="41"/>
  <c r="AJ15" i="41" s="1"/>
  <c r="AK15" i="41" s="1"/>
  <c r="O28" i="25"/>
  <c r="AJ28" i="25" s="1"/>
  <c r="AK28" i="25" s="1"/>
  <c r="O20" i="25"/>
  <c r="AJ20" i="25" s="1"/>
  <c r="AK20" i="25" s="1"/>
  <c r="O26" i="25"/>
  <c r="AJ26" i="25" s="1"/>
  <c r="AK26" i="25" s="1"/>
  <c r="O30" i="25"/>
  <c r="AJ30" i="25" s="1"/>
  <c r="AK30" i="25" s="1"/>
  <c r="O19" i="25"/>
  <c r="AJ19" i="25" s="1"/>
  <c r="AK19" i="25" s="1"/>
  <c r="K23" i="25"/>
  <c r="O21" i="25"/>
  <c r="AJ21" i="25" s="1"/>
  <c r="AK21" i="25" s="1"/>
  <c r="L23" i="25"/>
  <c r="O27" i="25"/>
  <c r="AJ27" i="25" s="1"/>
  <c r="AK27" i="25" s="1"/>
  <c r="N15" i="25"/>
  <c r="O18" i="25"/>
  <c r="AJ18" i="25" s="1"/>
  <c r="AK18" i="25" s="1"/>
  <c r="O24" i="25"/>
  <c r="AJ24" i="25" s="1"/>
  <c r="AK24" i="25" s="1"/>
  <c r="O16" i="25"/>
  <c r="AJ16" i="25" s="1"/>
  <c r="AK16" i="25" s="1"/>
  <c r="O22" i="25"/>
  <c r="AJ22" i="25" s="1"/>
  <c r="AK22" i="25" s="1"/>
  <c r="O29" i="25"/>
  <c r="AJ29" i="25" s="1"/>
  <c r="AK29" i="25" s="1"/>
  <c r="N23" i="25" l="1"/>
  <c r="O23" i="25" s="1"/>
  <c r="AJ23" i="25" s="1"/>
  <c r="AK23" i="25" s="1"/>
  <c r="AB23" i="25"/>
  <c r="AC23" i="25" s="1"/>
  <c r="O15" i="25"/>
  <c r="AJ15" i="25" l="1"/>
  <c r="AK15" i="25" s="1"/>
  <c r="T57" i="44"/>
  <c r="U57" i="44" s="1"/>
  <c r="T74" i="44"/>
  <c r="U74" i="44" s="1"/>
  <c r="T33" i="43"/>
  <c r="U33" i="43" s="1"/>
  <c r="T34" i="43"/>
  <c r="U34" i="43" s="1"/>
  <c r="U24" i="43"/>
  <c r="U20" i="43"/>
  <c r="T71" i="44"/>
  <c r="U71" i="44" s="1"/>
  <c r="X71" i="44"/>
  <c r="Y71" i="44" s="1"/>
  <c r="T72" i="44"/>
  <c r="U72" i="44" s="1"/>
  <c r="X72" i="44"/>
  <c r="Y72" i="44" s="1"/>
  <c r="T73" i="44"/>
  <c r="U73" i="44" s="1"/>
  <c r="X73" i="44"/>
  <c r="Y73" i="44" s="1"/>
  <c r="X74" i="44"/>
  <c r="Y74" i="44" s="1"/>
  <c r="T75" i="44"/>
  <c r="U75" i="44" s="1"/>
  <c r="X75" i="44"/>
  <c r="Y75" i="44" s="1"/>
  <c r="T76" i="44"/>
  <c r="U76" i="44" s="1"/>
  <c r="X76" i="44"/>
  <c r="Y76" i="44" s="1"/>
  <c r="X70" i="44"/>
  <c r="Y70" i="44" s="1"/>
  <c r="T14" i="44"/>
  <c r="U14" i="44" s="1"/>
  <c r="X14" i="44"/>
  <c r="Y14" i="44" s="1"/>
  <c r="T15" i="44"/>
  <c r="U15" i="44" s="1"/>
  <c r="X15" i="44"/>
  <c r="Y15" i="44" s="1"/>
  <c r="T18" i="44"/>
  <c r="U18" i="44" s="1"/>
  <c r="T19" i="44"/>
  <c r="U19" i="44" s="1"/>
  <c r="X19" i="44"/>
  <c r="Y19" i="44" s="1"/>
  <c r="T20" i="44"/>
  <c r="U20" i="44" s="1"/>
  <c r="X20" i="44"/>
  <c r="Y20" i="44" s="1"/>
  <c r="T22" i="44"/>
  <c r="U22" i="44" s="1"/>
  <c r="X22" i="44"/>
  <c r="Y22" i="44" s="1"/>
  <c r="T23" i="44"/>
  <c r="U23" i="44" s="1"/>
  <c r="X23" i="44"/>
  <c r="Y23" i="44" s="1"/>
  <c r="T24" i="44"/>
  <c r="U24" i="44" s="1"/>
  <c r="X24" i="44"/>
  <c r="Y24" i="44" s="1"/>
  <c r="T25" i="44"/>
  <c r="U25" i="44" s="1"/>
  <c r="X25" i="44"/>
  <c r="Y25" i="44" s="1"/>
  <c r="T26" i="44"/>
  <c r="U26" i="44" s="1"/>
  <c r="X26" i="44"/>
  <c r="Y26" i="44" s="1"/>
  <c r="T27" i="44"/>
  <c r="U27" i="44" s="1"/>
  <c r="X27" i="44"/>
  <c r="Y27" i="44" s="1"/>
  <c r="T28" i="44"/>
  <c r="U28" i="44" s="1"/>
  <c r="X28" i="44"/>
  <c r="Y28" i="44" s="1"/>
  <c r="X29" i="44"/>
  <c r="Y29" i="44" s="1"/>
  <c r="T30" i="44"/>
  <c r="U30" i="44" s="1"/>
  <c r="X30" i="44"/>
  <c r="Y30" i="44" s="1"/>
  <c r="T31" i="44"/>
  <c r="U31" i="44" s="1"/>
  <c r="X31" i="44"/>
  <c r="Y31" i="44" s="1"/>
  <c r="X32" i="44"/>
  <c r="Y32" i="44" s="1"/>
  <c r="T33" i="44"/>
  <c r="U33" i="44" s="1"/>
  <c r="X33" i="44"/>
  <c r="Y33" i="44" s="1"/>
  <c r="T35" i="44"/>
  <c r="U35" i="44" s="1"/>
  <c r="X35" i="44"/>
  <c r="Y35" i="44" s="1"/>
  <c r="T36" i="44"/>
  <c r="U36" i="44" s="1"/>
  <c r="X37" i="44"/>
  <c r="Y37" i="44" s="1"/>
  <c r="T38" i="44"/>
  <c r="U38" i="44" s="1"/>
  <c r="X38" i="44"/>
  <c r="Y38" i="44" s="1"/>
  <c r="X39" i="44"/>
  <c r="Y39" i="44" s="1"/>
  <c r="T40" i="44"/>
  <c r="U40" i="44" s="1"/>
  <c r="X40" i="44"/>
  <c r="Y40" i="44" s="1"/>
  <c r="X41" i="44"/>
  <c r="Y41" i="44" s="1"/>
  <c r="T42" i="44"/>
  <c r="U42" i="44" s="1"/>
  <c r="X42" i="44"/>
  <c r="Y42" i="44" s="1"/>
  <c r="T44" i="44"/>
  <c r="U44" i="44" s="1"/>
  <c r="X44" i="44"/>
  <c r="Y44" i="44" s="1"/>
  <c r="T46" i="44"/>
  <c r="U46" i="44" s="1"/>
  <c r="X46" i="44"/>
  <c r="Y46" i="44" s="1"/>
  <c r="T47" i="44"/>
  <c r="U47" i="44" s="1"/>
  <c r="X47" i="44"/>
  <c r="Y47" i="44" s="1"/>
  <c r="T48" i="44"/>
  <c r="U48" i="44" s="1"/>
  <c r="X48" i="44"/>
  <c r="Y48" i="44" s="1"/>
  <c r="T49" i="44"/>
  <c r="U49" i="44" s="1"/>
  <c r="X49" i="44"/>
  <c r="Y49" i="44" s="1"/>
  <c r="T51" i="44"/>
  <c r="U51" i="44" s="1"/>
  <c r="X51" i="44"/>
  <c r="Y51" i="44" s="1"/>
  <c r="T53" i="44"/>
  <c r="U53" i="44" s="1"/>
  <c r="X53" i="44"/>
  <c r="Y53" i="44" s="1"/>
  <c r="T55" i="44"/>
  <c r="U55" i="44" s="1"/>
  <c r="X55" i="44"/>
  <c r="Y55" i="44" s="1"/>
  <c r="X56" i="44"/>
  <c r="Y56" i="44" s="1"/>
  <c r="X57" i="44"/>
  <c r="Y57" i="44" s="1"/>
  <c r="T58" i="44"/>
  <c r="U58" i="44" s="1"/>
  <c r="X58" i="44"/>
  <c r="Y58" i="44" s="1"/>
  <c r="X59" i="44"/>
  <c r="Y59" i="44" s="1"/>
  <c r="T60" i="44"/>
  <c r="U60" i="44" s="1"/>
  <c r="X60" i="44"/>
  <c r="Y60" i="44" s="1"/>
  <c r="T61" i="44"/>
  <c r="U61" i="44" s="1"/>
  <c r="X61" i="44"/>
  <c r="Y61" i="44" s="1"/>
  <c r="T62" i="44"/>
  <c r="U62" i="44" s="1"/>
  <c r="X62" i="44"/>
  <c r="Y62" i="44" s="1"/>
  <c r="T63" i="44"/>
  <c r="U63" i="44" s="1"/>
  <c r="X63" i="44"/>
  <c r="Y63" i="44" s="1"/>
  <c r="T64" i="44"/>
  <c r="U64" i="44" s="1"/>
  <c r="X64" i="44"/>
  <c r="Y64" i="44" s="1"/>
  <c r="X13" i="44"/>
  <c r="Y13" i="44" s="1"/>
  <c r="X32" i="43"/>
  <c r="Y32" i="43" s="1"/>
  <c r="X16" i="43"/>
  <c r="Y16" i="43" s="1"/>
  <c r="T17" i="43"/>
  <c r="U17" i="43" s="1"/>
  <c r="T18" i="43"/>
  <c r="U18" i="43" s="1"/>
  <c r="U19" i="43"/>
  <c r="X19" i="43"/>
  <c r="Y19" i="43" s="1"/>
  <c r="X20" i="43"/>
  <c r="Y20" i="43" s="1"/>
  <c r="T22" i="43"/>
  <c r="U22" i="43" s="1"/>
  <c r="X22" i="43"/>
  <c r="Y22" i="43" s="1"/>
  <c r="U23" i="43"/>
  <c r="X23" i="43"/>
  <c r="Y23" i="43" s="1"/>
  <c r="T42" i="39"/>
  <c r="U42" i="39" s="1"/>
  <c r="X42" i="39"/>
  <c r="Y42" i="39" s="1"/>
  <c r="AB42" i="39"/>
  <c r="AF42" i="39"/>
  <c r="AJ42" i="39"/>
  <c r="T43" i="39"/>
  <c r="U43" i="39" s="1"/>
  <c r="X43" i="39"/>
  <c r="Y43" i="39" s="1"/>
  <c r="AB43" i="39"/>
  <c r="AF43" i="39"/>
  <c r="AJ43" i="39"/>
  <c r="AJ41" i="39"/>
  <c r="AF41" i="39"/>
  <c r="AB41" i="39"/>
  <c r="X41" i="39"/>
  <c r="Y41" i="39" s="1"/>
  <c r="T41" i="39"/>
  <c r="U41" i="39" s="1"/>
  <c r="T16" i="39"/>
  <c r="U16" i="39" s="1"/>
  <c r="X16" i="39"/>
  <c r="Y16" i="39" s="1"/>
  <c r="AB16" i="39"/>
  <c r="AC16" i="39" s="1"/>
  <c r="AF16" i="39"/>
  <c r="AG16" i="39" s="1"/>
  <c r="T17" i="39"/>
  <c r="U17" i="39" s="1"/>
  <c r="X17" i="39"/>
  <c r="Y17" i="39" s="1"/>
  <c r="AB17" i="39"/>
  <c r="AC17" i="39" s="1"/>
  <c r="AF17" i="39"/>
  <c r="AG17" i="39" s="1"/>
  <c r="T18" i="39"/>
  <c r="U18" i="39" s="1"/>
  <c r="X18" i="39"/>
  <c r="Y18" i="39" s="1"/>
  <c r="AB18" i="39"/>
  <c r="AC18" i="39" s="1"/>
  <c r="AF18" i="39"/>
  <c r="AG18" i="39" s="1"/>
  <c r="T19" i="39"/>
  <c r="U19" i="39" s="1"/>
  <c r="X19" i="39"/>
  <c r="Y19" i="39" s="1"/>
  <c r="AB19" i="39"/>
  <c r="AC19" i="39" s="1"/>
  <c r="AF19" i="39"/>
  <c r="AG19" i="39" s="1"/>
  <c r="T20" i="39"/>
  <c r="U20" i="39" s="1"/>
  <c r="X20" i="39"/>
  <c r="Y20" i="39" s="1"/>
  <c r="AB20" i="39"/>
  <c r="AF20" i="39"/>
  <c r="T21" i="39"/>
  <c r="U21" i="39" s="1"/>
  <c r="X21" i="39"/>
  <c r="Y21" i="39" s="1"/>
  <c r="AB21" i="39"/>
  <c r="AC21" i="39" s="1"/>
  <c r="AF21" i="39"/>
  <c r="AG21" i="39" s="1"/>
  <c r="T22" i="39"/>
  <c r="U22" i="39" s="1"/>
  <c r="X22" i="39"/>
  <c r="Y22" i="39" s="1"/>
  <c r="AB22" i="39"/>
  <c r="AF22" i="39"/>
  <c r="T23" i="39"/>
  <c r="U23" i="39" s="1"/>
  <c r="X23" i="39"/>
  <c r="Y23" i="39" s="1"/>
  <c r="AB23" i="39"/>
  <c r="AC23" i="39" s="1"/>
  <c r="AF23" i="39"/>
  <c r="AG23" i="39" s="1"/>
  <c r="T24" i="39"/>
  <c r="U24" i="39" s="1"/>
  <c r="X24" i="39"/>
  <c r="Y24" i="39" s="1"/>
  <c r="AB24" i="39"/>
  <c r="AF24" i="39"/>
  <c r="T25" i="39"/>
  <c r="U25" i="39" s="1"/>
  <c r="X25" i="39"/>
  <c r="Y25" i="39" s="1"/>
  <c r="AB25" i="39"/>
  <c r="AC25" i="39" s="1"/>
  <c r="AF25" i="39"/>
  <c r="AG25" i="39" s="1"/>
  <c r="T26" i="39"/>
  <c r="U26" i="39" s="1"/>
  <c r="X26" i="39"/>
  <c r="Y26" i="39" s="1"/>
  <c r="AB26" i="39"/>
  <c r="AC26" i="39" s="1"/>
  <c r="AF26" i="39"/>
  <c r="AG26" i="39" s="1"/>
  <c r="T27" i="39"/>
  <c r="U27" i="39" s="1"/>
  <c r="X27" i="39"/>
  <c r="Y27" i="39" s="1"/>
  <c r="AB27" i="39"/>
  <c r="AF27" i="39"/>
  <c r="T28" i="39"/>
  <c r="U28" i="39" s="1"/>
  <c r="X28" i="39"/>
  <c r="Y28" i="39" s="1"/>
  <c r="AB28" i="39"/>
  <c r="AC28" i="39" s="1"/>
  <c r="AF28" i="39"/>
  <c r="AG28" i="39" s="1"/>
  <c r="T29" i="39"/>
  <c r="U29" i="39" s="1"/>
  <c r="X29" i="39"/>
  <c r="Y29" i="39" s="1"/>
  <c r="AB29" i="39"/>
  <c r="AF29" i="39"/>
  <c r="T30" i="39"/>
  <c r="U30" i="39" s="1"/>
  <c r="X30" i="39"/>
  <c r="Y30" i="39" s="1"/>
  <c r="AB30" i="39"/>
  <c r="AC30" i="39" s="1"/>
  <c r="AF30" i="39"/>
  <c r="AG30" i="39" s="1"/>
  <c r="T31" i="39"/>
  <c r="U31" i="39" s="1"/>
  <c r="X31" i="39"/>
  <c r="Y31" i="39" s="1"/>
  <c r="AB31" i="39"/>
  <c r="AF31" i="39"/>
  <c r="T32" i="39"/>
  <c r="U32" i="39" s="1"/>
  <c r="X32" i="39"/>
  <c r="Y32" i="39" s="1"/>
  <c r="AB32" i="39"/>
  <c r="AC32" i="39" s="1"/>
  <c r="AF32" i="39"/>
  <c r="AG32" i="39" s="1"/>
  <c r="T33" i="39"/>
  <c r="U33" i="39" s="1"/>
  <c r="X33" i="39"/>
  <c r="Y33" i="39" s="1"/>
  <c r="AB33" i="39"/>
  <c r="AF33" i="39"/>
  <c r="T34" i="39"/>
  <c r="U34" i="39" s="1"/>
  <c r="X34" i="39"/>
  <c r="Y34" i="39" s="1"/>
  <c r="AB34" i="39"/>
  <c r="AC34" i="39" s="1"/>
  <c r="AF34" i="39"/>
  <c r="AG34" i="39" s="1"/>
  <c r="T35" i="39"/>
  <c r="U35" i="39" s="1"/>
  <c r="X35" i="39"/>
  <c r="Y35" i="39" s="1"/>
  <c r="AB35" i="39"/>
  <c r="AC35" i="39" s="1"/>
  <c r="AF35" i="39"/>
  <c r="AG35" i="39" s="1"/>
  <c r="AF15" i="39"/>
  <c r="AG15" i="39" s="1"/>
  <c r="AB15" i="39"/>
  <c r="AC15" i="39" s="1"/>
  <c r="T15" i="39"/>
  <c r="U15" i="39" s="1"/>
  <c r="T17" i="38"/>
  <c r="U17" i="38" s="1"/>
  <c r="X17" i="38"/>
  <c r="Y17" i="38" s="1"/>
  <c r="T19" i="38"/>
  <c r="U19" i="38" s="1"/>
  <c r="X19" i="38"/>
  <c r="Y19" i="38" s="1"/>
  <c r="T20" i="38"/>
  <c r="U20" i="38" s="1"/>
  <c r="X20" i="38"/>
  <c r="Y20" i="38" s="1"/>
  <c r="T22" i="38"/>
  <c r="U22" i="38" s="1"/>
  <c r="X22" i="38"/>
  <c r="Y22" i="38" s="1"/>
  <c r="T24" i="38"/>
  <c r="U24" i="38" s="1"/>
  <c r="X24" i="38"/>
  <c r="Y24" i="38" s="1"/>
  <c r="T30" i="38"/>
  <c r="U30" i="38" s="1"/>
  <c r="X30" i="38"/>
  <c r="Y30" i="38" s="1"/>
  <c r="T31" i="38"/>
  <c r="U31" i="38" s="1"/>
  <c r="X31" i="38"/>
  <c r="Y31" i="38" s="1"/>
  <c r="X29" i="38"/>
  <c r="Y29" i="38" s="1"/>
  <c r="T29" i="38"/>
  <c r="U29" i="38" s="1"/>
  <c r="X15" i="38"/>
  <c r="Y15" i="38" s="1"/>
  <c r="T88" i="37"/>
  <c r="U88" i="37" s="1"/>
  <c r="X88" i="37"/>
  <c r="Y88" i="37" s="1"/>
  <c r="T89" i="37"/>
  <c r="U89" i="37" s="1"/>
  <c r="X89" i="37"/>
  <c r="Y89" i="37" s="1"/>
  <c r="T90" i="37"/>
  <c r="U90" i="37" s="1"/>
  <c r="X90" i="37"/>
  <c r="Y90" i="37" s="1"/>
  <c r="T91" i="37"/>
  <c r="U91" i="37" s="1"/>
  <c r="X91" i="37"/>
  <c r="Y91" i="37" s="1"/>
  <c r="T92" i="37"/>
  <c r="U92" i="37" s="1"/>
  <c r="X92" i="37"/>
  <c r="Y92" i="37" s="1"/>
  <c r="T93" i="37"/>
  <c r="U93" i="37" s="1"/>
  <c r="X93" i="37"/>
  <c r="Y93" i="37" s="1"/>
  <c r="T94" i="37"/>
  <c r="U94" i="37" s="1"/>
  <c r="X94" i="37"/>
  <c r="Y94" i="37" s="1"/>
  <c r="T95" i="37"/>
  <c r="U95" i="37" s="1"/>
  <c r="X95" i="37"/>
  <c r="Y95" i="37" s="1"/>
  <c r="T96" i="37"/>
  <c r="U96" i="37" s="1"/>
  <c r="X96" i="37"/>
  <c r="Y96" i="37" s="1"/>
  <c r="T97" i="37"/>
  <c r="U97" i="37" s="1"/>
  <c r="X97" i="37"/>
  <c r="Y97" i="37" s="1"/>
  <c r="T98" i="37"/>
  <c r="U98" i="37" s="1"/>
  <c r="X98" i="37"/>
  <c r="Y98" i="37" s="1"/>
  <c r="T99" i="37"/>
  <c r="U99" i="37" s="1"/>
  <c r="X99" i="37"/>
  <c r="Y99" i="37" s="1"/>
  <c r="T100" i="37"/>
  <c r="U100" i="37" s="1"/>
  <c r="X100" i="37"/>
  <c r="Y100" i="37" s="1"/>
  <c r="X87" i="37"/>
  <c r="Y87" i="37" s="1"/>
  <c r="T87" i="37"/>
  <c r="U87" i="37" s="1"/>
  <c r="T14" i="37"/>
  <c r="U14" i="37" s="1"/>
  <c r="X14" i="37"/>
  <c r="Y14" i="37" s="1"/>
  <c r="T15" i="37"/>
  <c r="U15" i="37" s="1"/>
  <c r="X15" i="37"/>
  <c r="Y15" i="37" s="1"/>
  <c r="X17" i="37"/>
  <c r="Y17" i="37" s="1"/>
  <c r="T18" i="37"/>
  <c r="U18" i="37" s="1"/>
  <c r="X18" i="37"/>
  <c r="Y18" i="37" s="1"/>
  <c r="T19" i="37"/>
  <c r="U19" i="37" s="1"/>
  <c r="X19" i="37"/>
  <c r="Y19" i="37" s="1"/>
  <c r="T20" i="37"/>
  <c r="U20" i="37" s="1"/>
  <c r="T21" i="37"/>
  <c r="U21" i="37" s="1"/>
  <c r="X21" i="37"/>
  <c r="Y21" i="37" s="1"/>
  <c r="T22" i="37"/>
  <c r="U22" i="37" s="1"/>
  <c r="X22" i="37"/>
  <c r="Y22" i="37" s="1"/>
  <c r="T23" i="37"/>
  <c r="U23" i="37" s="1"/>
  <c r="X23" i="37"/>
  <c r="Y23" i="37" s="1"/>
  <c r="T24" i="37"/>
  <c r="U24" i="37" s="1"/>
  <c r="X24" i="37"/>
  <c r="Y24" i="37" s="1"/>
  <c r="T25" i="37"/>
  <c r="U25" i="37" s="1"/>
  <c r="X25" i="37"/>
  <c r="Y25" i="37" s="1"/>
  <c r="T26" i="37"/>
  <c r="U26" i="37" s="1"/>
  <c r="X26" i="37"/>
  <c r="Y26" i="37" s="1"/>
  <c r="T27" i="37"/>
  <c r="U27" i="37" s="1"/>
  <c r="X27" i="37"/>
  <c r="Y27" i="37" s="1"/>
  <c r="T28" i="37"/>
  <c r="U28" i="37" s="1"/>
  <c r="X28" i="37"/>
  <c r="Y28" i="37" s="1"/>
  <c r="X29" i="37"/>
  <c r="Y29" i="37" s="1"/>
  <c r="T30" i="37"/>
  <c r="U30" i="37" s="1"/>
  <c r="X30" i="37"/>
  <c r="Y30" i="37" s="1"/>
  <c r="T31" i="37"/>
  <c r="U31" i="37" s="1"/>
  <c r="X31" i="37"/>
  <c r="Y31" i="37" s="1"/>
  <c r="T32" i="37"/>
  <c r="U32" i="37" s="1"/>
  <c r="X32" i="37"/>
  <c r="Y32" i="37" s="1"/>
  <c r="T34" i="37"/>
  <c r="U34" i="37" s="1"/>
  <c r="X34" i="37"/>
  <c r="Y34" i="37" s="1"/>
  <c r="T35" i="37"/>
  <c r="U35" i="37" s="1"/>
  <c r="X35" i="37"/>
  <c r="Y35" i="37" s="1"/>
  <c r="T36" i="37"/>
  <c r="U36" i="37" s="1"/>
  <c r="X36" i="37"/>
  <c r="Y36" i="37" s="1"/>
  <c r="T37" i="37"/>
  <c r="U37" i="37" s="1"/>
  <c r="X37" i="37"/>
  <c r="Y37" i="37" s="1"/>
  <c r="T38" i="37"/>
  <c r="U38" i="37" s="1"/>
  <c r="X38" i="37"/>
  <c r="Y38" i="37" s="1"/>
  <c r="T39" i="37"/>
  <c r="U39" i="37" s="1"/>
  <c r="X39" i="37"/>
  <c r="Y39" i="37" s="1"/>
  <c r="T40" i="37"/>
  <c r="U40" i="37" s="1"/>
  <c r="X40" i="37"/>
  <c r="Y40" i="37" s="1"/>
  <c r="T41" i="37"/>
  <c r="U41" i="37" s="1"/>
  <c r="X41" i="37"/>
  <c r="Y41" i="37" s="1"/>
  <c r="T42" i="37"/>
  <c r="U42" i="37" s="1"/>
  <c r="X42" i="37"/>
  <c r="Y42" i="37" s="1"/>
  <c r="T43" i="37"/>
  <c r="U43" i="37" s="1"/>
  <c r="X43" i="37"/>
  <c r="Y43" i="37" s="1"/>
  <c r="T44" i="37"/>
  <c r="U44" i="37" s="1"/>
  <c r="X44" i="37"/>
  <c r="Y44" i="37" s="1"/>
  <c r="T45" i="37"/>
  <c r="U45" i="37" s="1"/>
  <c r="X45" i="37"/>
  <c r="Y45" i="37" s="1"/>
  <c r="T46" i="37"/>
  <c r="U46" i="37" s="1"/>
  <c r="X46" i="37"/>
  <c r="Y46" i="37" s="1"/>
  <c r="T47" i="37"/>
  <c r="U47" i="37" s="1"/>
  <c r="X47" i="37"/>
  <c r="Y47" i="37" s="1"/>
  <c r="T48" i="37"/>
  <c r="U48" i="37" s="1"/>
  <c r="X48" i="37"/>
  <c r="Y48" i="37" s="1"/>
  <c r="T49" i="37"/>
  <c r="U49" i="37" s="1"/>
  <c r="X49" i="37"/>
  <c r="Y49" i="37" s="1"/>
  <c r="T50" i="37"/>
  <c r="U50" i="37" s="1"/>
  <c r="X50" i="37"/>
  <c r="Y50" i="37" s="1"/>
  <c r="T51" i="37"/>
  <c r="U51" i="37" s="1"/>
  <c r="X51" i="37"/>
  <c r="Y51" i="37" s="1"/>
  <c r="T52" i="37"/>
  <c r="U52" i="37" s="1"/>
  <c r="T53" i="37"/>
  <c r="U53" i="37" s="1"/>
  <c r="X53" i="37"/>
  <c r="Y53" i="37" s="1"/>
  <c r="T54" i="37"/>
  <c r="U54" i="37" s="1"/>
  <c r="X54" i="37"/>
  <c r="Y54" i="37" s="1"/>
  <c r="T55" i="37"/>
  <c r="U55" i="37" s="1"/>
  <c r="X55" i="37"/>
  <c r="Y55" i="37" s="1"/>
  <c r="T56" i="37"/>
  <c r="U56" i="37" s="1"/>
  <c r="X56" i="37"/>
  <c r="Y56" i="37" s="1"/>
  <c r="T57" i="37"/>
  <c r="U57" i="37" s="1"/>
  <c r="X57" i="37"/>
  <c r="Y57" i="37" s="1"/>
  <c r="T58" i="37"/>
  <c r="U58" i="37" s="1"/>
  <c r="X58" i="37"/>
  <c r="Y58" i="37" s="1"/>
  <c r="T59" i="37"/>
  <c r="U59" i="37" s="1"/>
  <c r="X59" i="37"/>
  <c r="Y59" i="37" s="1"/>
  <c r="T60" i="37"/>
  <c r="U60" i="37" s="1"/>
  <c r="T61" i="37"/>
  <c r="U61" i="37" s="1"/>
  <c r="X61" i="37"/>
  <c r="Y61" i="37" s="1"/>
  <c r="T62" i="37"/>
  <c r="U62" i="37" s="1"/>
  <c r="X62" i="37"/>
  <c r="Y62" i="37" s="1"/>
  <c r="T63" i="37"/>
  <c r="U63" i="37" s="1"/>
  <c r="T64" i="37"/>
  <c r="U64" i="37" s="1"/>
  <c r="X64" i="37"/>
  <c r="Y64" i="37" s="1"/>
  <c r="T65" i="37"/>
  <c r="U65" i="37" s="1"/>
  <c r="X65" i="37"/>
  <c r="Y65" i="37" s="1"/>
  <c r="T66" i="37"/>
  <c r="U66" i="37" s="1"/>
  <c r="X66" i="37"/>
  <c r="Y66" i="37" s="1"/>
  <c r="T67" i="37"/>
  <c r="U67" i="37" s="1"/>
  <c r="T68" i="37"/>
  <c r="U68" i="37" s="1"/>
  <c r="X68" i="37"/>
  <c r="Y68" i="37" s="1"/>
  <c r="T69" i="37"/>
  <c r="U69" i="37" s="1"/>
  <c r="X69" i="37"/>
  <c r="Y69" i="37" s="1"/>
  <c r="T70" i="37"/>
  <c r="U70" i="37" s="1"/>
  <c r="X70" i="37"/>
  <c r="Y70" i="37" s="1"/>
  <c r="T71" i="37"/>
  <c r="U71" i="37" s="1"/>
  <c r="X71" i="37"/>
  <c r="Y71" i="37" s="1"/>
  <c r="T72" i="37"/>
  <c r="U72" i="37" s="1"/>
  <c r="X72" i="37"/>
  <c r="Y72" i="37" s="1"/>
  <c r="T73" i="37"/>
  <c r="U73" i="37" s="1"/>
  <c r="X73" i="37"/>
  <c r="Y73" i="37" s="1"/>
  <c r="T74" i="37"/>
  <c r="U74" i="37" s="1"/>
  <c r="X74" i="37"/>
  <c r="Y74" i="37" s="1"/>
  <c r="T75" i="37"/>
  <c r="U75" i="37" s="1"/>
  <c r="X75" i="37"/>
  <c r="Y75" i="37" s="1"/>
  <c r="T76" i="37"/>
  <c r="U76" i="37" s="1"/>
  <c r="X76" i="37"/>
  <c r="Y76" i="37" s="1"/>
  <c r="T77" i="37"/>
  <c r="U77" i="37" s="1"/>
  <c r="X77" i="37"/>
  <c r="Y77" i="37" s="1"/>
  <c r="T78" i="37"/>
  <c r="U78" i="37" s="1"/>
  <c r="X78" i="37"/>
  <c r="Y78" i="37" s="1"/>
  <c r="X13" i="37"/>
  <c r="Y13" i="37" s="1"/>
  <c r="T44" i="36"/>
  <c r="U44" i="36" s="1"/>
  <c r="X44" i="36"/>
  <c r="Y44" i="36" s="1"/>
  <c r="X43" i="36"/>
  <c r="Y43" i="36" s="1"/>
  <c r="T43" i="36"/>
  <c r="U43" i="36" s="1"/>
  <c r="X15" i="36"/>
  <c r="Y15" i="36" s="1"/>
  <c r="T18" i="36"/>
  <c r="U18" i="36" s="1"/>
  <c r="X18" i="36"/>
  <c r="Y18" i="36" s="1"/>
  <c r="T20" i="36"/>
  <c r="U20" i="36" s="1"/>
  <c r="X20" i="36"/>
  <c r="Y20" i="36" s="1"/>
  <c r="T23" i="36"/>
  <c r="U23" i="36" s="1"/>
  <c r="X23" i="36"/>
  <c r="Y23" i="36" s="1"/>
  <c r="T24" i="36"/>
  <c r="U24" i="36" s="1"/>
  <c r="X24" i="36"/>
  <c r="Y24" i="36" s="1"/>
  <c r="T25" i="36"/>
  <c r="U25" i="36" s="1"/>
  <c r="X25" i="36"/>
  <c r="Y25" i="36" s="1"/>
  <c r="T26" i="36"/>
  <c r="U26" i="36" s="1"/>
  <c r="X26" i="36"/>
  <c r="Y26" i="36" s="1"/>
  <c r="T27" i="36"/>
  <c r="U27" i="36" s="1"/>
  <c r="X27" i="36"/>
  <c r="Y27" i="36" s="1"/>
  <c r="T28" i="36"/>
  <c r="U28" i="36" s="1"/>
  <c r="X28" i="36"/>
  <c r="Y28" i="36" s="1"/>
  <c r="T29" i="36"/>
  <c r="U29" i="36" s="1"/>
  <c r="X29" i="36"/>
  <c r="Y29" i="36" s="1"/>
  <c r="T30" i="36"/>
  <c r="U30" i="36" s="1"/>
  <c r="X30" i="36"/>
  <c r="Y30" i="36" s="1"/>
  <c r="T31" i="36"/>
  <c r="U31" i="36" s="1"/>
  <c r="X31" i="36"/>
  <c r="Y31" i="36" s="1"/>
  <c r="T32" i="36"/>
  <c r="U32" i="36" s="1"/>
  <c r="X32" i="36"/>
  <c r="Y32" i="36" s="1"/>
  <c r="T33" i="36"/>
  <c r="U33" i="36" s="1"/>
  <c r="X33" i="36"/>
  <c r="Y33" i="36" s="1"/>
  <c r="T34" i="36"/>
  <c r="U34" i="36" s="1"/>
  <c r="X34" i="36"/>
  <c r="Y34" i="36" s="1"/>
  <c r="X35" i="36"/>
  <c r="Y35" i="36" s="1"/>
  <c r="T36" i="36"/>
  <c r="U36" i="36" s="1"/>
  <c r="X36" i="36"/>
  <c r="Y36" i="36" s="1"/>
  <c r="T37" i="36"/>
  <c r="U37" i="36" s="1"/>
  <c r="X37" i="36"/>
  <c r="Y37" i="36" s="1"/>
  <c r="T38" i="36"/>
  <c r="U38" i="36" s="1"/>
  <c r="X38" i="36"/>
  <c r="Y38" i="36" s="1"/>
  <c r="T39" i="36"/>
  <c r="U39" i="36" s="1"/>
  <c r="X39" i="36"/>
  <c r="Y39" i="36" s="1"/>
  <c r="T40" i="36"/>
  <c r="U40" i="36" s="1"/>
  <c r="X40" i="36"/>
  <c r="Y40" i="36" s="1"/>
  <c r="T41" i="36"/>
  <c r="U41" i="36" s="1"/>
  <c r="X41" i="36"/>
  <c r="Y41" i="36" s="1"/>
  <c r="X12" i="36"/>
  <c r="Y12" i="36" s="1"/>
  <c r="T57" i="34"/>
  <c r="U57" i="34" s="1"/>
  <c r="T58" i="34"/>
  <c r="U58" i="34" s="1"/>
  <c r="T59" i="34"/>
  <c r="U59" i="34" s="1"/>
  <c r="T60" i="34"/>
  <c r="U60" i="34" s="1"/>
  <c r="T56" i="34"/>
  <c r="U56" i="34" s="1"/>
  <c r="Y16" i="33"/>
  <c r="Y19" i="33"/>
  <c r="Y20" i="33"/>
  <c r="X21" i="33"/>
  <c r="Y21" i="33" s="1"/>
  <c r="Y24" i="33"/>
  <c r="Y25" i="33"/>
  <c r="Y26" i="33"/>
  <c r="Y27" i="33"/>
  <c r="Y28" i="33"/>
  <c r="Y29" i="33"/>
  <c r="Y30" i="33"/>
  <c r="Y31" i="33"/>
  <c r="Y32" i="33"/>
  <c r="Y34" i="33"/>
  <c r="Y35" i="33"/>
  <c r="Y36" i="33"/>
  <c r="Y37" i="33"/>
  <c r="Y38" i="33"/>
  <c r="X39" i="33"/>
  <c r="Y39" i="33" s="1"/>
  <c r="X45" i="33"/>
  <c r="Y45" i="33" s="1"/>
  <c r="X46" i="33"/>
  <c r="Y46" i="33" s="1"/>
  <c r="X47" i="33"/>
  <c r="Y47" i="33" s="1"/>
  <c r="X48" i="33"/>
  <c r="Y48" i="33" s="1"/>
  <c r="Y49" i="33"/>
  <c r="Y51" i="33"/>
  <c r="Y53" i="33"/>
  <c r="Y54" i="33"/>
  <c r="Y55" i="33"/>
  <c r="Y56" i="33"/>
  <c r="X58" i="33"/>
  <c r="Y58" i="33" s="1"/>
  <c r="X59" i="33"/>
  <c r="Y59" i="33" s="1"/>
  <c r="Y60" i="33"/>
  <c r="Y65" i="33"/>
  <c r="X66" i="33"/>
  <c r="Y66" i="33" s="1"/>
  <c r="X67" i="33"/>
  <c r="Y67" i="33" s="1"/>
  <c r="T46" i="31"/>
  <c r="U46" i="31" s="1"/>
  <c r="X46" i="31"/>
  <c r="Y46" i="31" s="1"/>
  <c r="X45" i="31"/>
  <c r="Y45" i="31" s="1"/>
  <c r="T45" i="31"/>
  <c r="U45" i="31" s="1"/>
  <c r="T16" i="31"/>
  <c r="U16" i="31" s="1"/>
  <c r="X16" i="31"/>
  <c r="Y16" i="31" s="1"/>
  <c r="T17" i="31"/>
  <c r="U17" i="31" s="1"/>
  <c r="X17" i="31"/>
  <c r="Y17" i="31" s="1"/>
  <c r="T18" i="31"/>
  <c r="U18" i="31" s="1"/>
  <c r="T19" i="31"/>
  <c r="U19" i="31" s="1"/>
  <c r="X19" i="31"/>
  <c r="Y19" i="31" s="1"/>
  <c r="T20" i="31"/>
  <c r="U20" i="31" s="1"/>
  <c r="T21" i="31"/>
  <c r="U21" i="31" s="1"/>
  <c r="X21" i="31"/>
  <c r="Y21" i="31" s="1"/>
  <c r="T22" i="31"/>
  <c r="U22" i="31" s="1"/>
  <c r="X22" i="31"/>
  <c r="Y22" i="31" s="1"/>
  <c r="T23" i="31"/>
  <c r="U23" i="31" s="1"/>
  <c r="X23" i="31"/>
  <c r="Y23" i="31" s="1"/>
  <c r="T24" i="31"/>
  <c r="U24" i="31" s="1"/>
  <c r="X24" i="31"/>
  <c r="Y24" i="31" s="1"/>
  <c r="T26" i="31"/>
  <c r="U26" i="31" s="1"/>
  <c r="X26" i="31"/>
  <c r="Y26" i="31" s="1"/>
  <c r="T27" i="31"/>
  <c r="U27" i="31" s="1"/>
  <c r="Y27" i="31"/>
  <c r="T28" i="31"/>
  <c r="U28" i="31" s="1"/>
  <c r="X28" i="31"/>
  <c r="Y28" i="31" s="1"/>
  <c r="T29" i="31"/>
  <c r="U29" i="31" s="1"/>
  <c r="T30" i="31"/>
  <c r="U30" i="31" s="1"/>
  <c r="X30" i="31"/>
  <c r="Y30" i="31" s="1"/>
  <c r="T31" i="31"/>
  <c r="U31" i="31" s="1"/>
  <c r="X31" i="31"/>
  <c r="Y31" i="31" s="1"/>
  <c r="T32" i="31"/>
  <c r="U32" i="31" s="1"/>
  <c r="X32" i="31"/>
  <c r="Y32" i="31" s="1"/>
  <c r="T33" i="31"/>
  <c r="U33" i="31" s="1"/>
  <c r="X33" i="31"/>
  <c r="Y33" i="31" s="1"/>
  <c r="T34" i="31"/>
  <c r="U34" i="31" s="1"/>
  <c r="X34" i="31"/>
  <c r="Y34" i="31" s="1"/>
  <c r="T35" i="31"/>
  <c r="U35" i="31" s="1"/>
  <c r="X35" i="31"/>
  <c r="Y35" i="31" s="1"/>
  <c r="T36" i="31"/>
  <c r="U36" i="31" s="1"/>
  <c r="X36" i="31"/>
  <c r="Y36" i="31" s="1"/>
  <c r="T37" i="31"/>
  <c r="U37" i="31" s="1"/>
  <c r="T38" i="31"/>
  <c r="U38" i="31" s="1"/>
  <c r="T40" i="31"/>
  <c r="U40" i="31" s="1"/>
  <c r="X40" i="31"/>
  <c r="Y40" i="31" s="1"/>
  <c r="T41" i="31"/>
  <c r="U41" i="31" s="1"/>
  <c r="T42" i="31"/>
  <c r="U42" i="31" s="1"/>
  <c r="X42" i="31"/>
  <c r="Y42" i="31" s="1"/>
  <c r="T43" i="31"/>
  <c r="U43" i="31" s="1"/>
  <c r="X43" i="31"/>
  <c r="Y43" i="31" s="1"/>
  <c r="T15" i="31"/>
  <c r="U15" i="31" s="1"/>
  <c r="T16" i="29"/>
  <c r="U16" i="29" s="1"/>
  <c r="X16" i="29"/>
  <c r="Y16" i="29" s="1"/>
  <c r="T17" i="29"/>
  <c r="U17" i="29" s="1"/>
  <c r="X17" i="29"/>
  <c r="Y17" i="29" s="1"/>
  <c r="T18" i="29"/>
  <c r="U18" i="29" s="1"/>
  <c r="X18" i="29"/>
  <c r="Y18" i="29" s="1"/>
  <c r="T19" i="29"/>
  <c r="U19" i="29" s="1"/>
  <c r="X19" i="29"/>
  <c r="Y19" i="29" s="1"/>
  <c r="T20" i="29"/>
  <c r="U20" i="29" s="1"/>
  <c r="X20" i="29"/>
  <c r="Y20" i="29" s="1"/>
  <c r="T21" i="29"/>
  <c r="U21" i="29" s="1"/>
  <c r="X21" i="29"/>
  <c r="Y21" i="29" s="1"/>
  <c r="T22" i="29"/>
  <c r="U22" i="29" s="1"/>
  <c r="X22" i="29"/>
  <c r="Y22" i="29" s="1"/>
  <c r="T23" i="29"/>
  <c r="U23" i="29" s="1"/>
  <c r="X23" i="29"/>
  <c r="Y23" i="29" s="1"/>
  <c r="T24" i="29"/>
  <c r="U24" i="29" s="1"/>
  <c r="X24" i="29"/>
  <c r="Y24" i="29" s="1"/>
  <c r="T25" i="29"/>
  <c r="U25" i="29" s="1"/>
  <c r="X25" i="29"/>
  <c r="Y25" i="29" s="1"/>
  <c r="T26" i="29"/>
  <c r="U26" i="29" s="1"/>
  <c r="X26" i="29"/>
  <c r="Y26" i="29" s="1"/>
  <c r="Y15" i="29"/>
  <c r="X14" i="28"/>
  <c r="Y14" i="28" s="1"/>
  <c r="AB14" i="28"/>
  <c r="AC14" i="28" s="1"/>
  <c r="AF14" i="28"/>
  <c r="AG14" i="28" s="1"/>
  <c r="U15" i="28"/>
  <c r="AB15" i="28"/>
  <c r="AC15" i="28" s="1"/>
  <c r="AF15" i="28"/>
  <c r="AG15" i="28" s="1"/>
  <c r="X16" i="28"/>
  <c r="Y16" i="28" s="1"/>
  <c r="AB16" i="28"/>
  <c r="AC16" i="28" s="1"/>
  <c r="AF16" i="28"/>
  <c r="AG16" i="28" s="1"/>
  <c r="X17" i="28"/>
  <c r="Y17" i="28" s="1"/>
  <c r="AB17" i="28"/>
  <c r="AC17" i="28" s="1"/>
  <c r="AF17" i="28"/>
  <c r="AG17" i="28" s="1"/>
  <c r="U18" i="28"/>
  <c r="X18" i="28"/>
  <c r="Y18" i="28" s="1"/>
  <c r="AB18" i="28"/>
  <c r="AC18" i="28" s="1"/>
  <c r="AF18" i="28"/>
  <c r="AG18" i="28" s="1"/>
  <c r="U19" i="28"/>
  <c r="X19" i="28"/>
  <c r="Y19" i="28" s="1"/>
  <c r="AB19" i="28"/>
  <c r="AC19" i="28" s="1"/>
  <c r="AF19" i="28"/>
  <c r="AG19" i="28" s="1"/>
  <c r="U20" i="28"/>
  <c r="AB20" i="28"/>
  <c r="AC20" i="28" s="1"/>
  <c r="AF20" i="28"/>
  <c r="AG20" i="28" s="1"/>
  <c r="U21" i="28"/>
  <c r="X21" i="28"/>
  <c r="Y21" i="28" s="1"/>
  <c r="AB21" i="28"/>
  <c r="AC21" i="28" s="1"/>
  <c r="AF21" i="28"/>
  <c r="AG21" i="28" s="1"/>
  <c r="U22" i="28"/>
  <c r="X22" i="28"/>
  <c r="Y22" i="28" s="1"/>
  <c r="AB22" i="28"/>
  <c r="AC22" i="28" s="1"/>
  <c r="AF22" i="28"/>
  <c r="AG22" i="28" s="1"/>
  <c r="U23" i="28"/>
  <c r="AB23" i="28"/>
  <c r="AC23" i="28" s="1"/>
  <c r="AF23" i="28"/>
  <c r="AG23" i="28" s="1"/>
  <c r="U24" i="28"/>
  <c r="X24" i="28"/>
  <c r="Y24" i="28" s="1"/>
  <c r="AB24" i="28"/>
  <c r="AC24" i="28" s="1"/>
  <c r="AF24" i="28"/>
  <c r="AG24" i="28" s="1"/>
  <c r="U25" i="28"/>
  <c r="AB25" i="28"/>
  <c r="AC25" i="28" s="1"/>
  <c r="AF25" i="28"/>
  <c r="AG25" i="28" s="1"/>
  <c r="U26" i="28"/>
  <c r="X26" i="28"/>
  <c r="Y26" i="28" s="1"/>
  <c r="AB26" i="28"/>
  <c r="AC26" i="28" s="1"/>
  <c r="AF26" i="28"/>
  <c r="AG26" i="28" s="1"/>
  <c r="U27" i="28"/>
  <c r="AB27" i="28"/>
  <c r="AC27" i="28" s="1"/>
  <c r="AF27" i="28"/>
  <c r="AG27" i="28" s="1"/>
  <c r="U28" i="28"/>
  <c r="X28" i="28"/>
  <c r="Y28" i="28" s="1"/>
  <c r="AB28" i="28"/>
  <c r="AC28" i="28" s="1"/>
  <c r="AF28" i="28"/>
  <c r="AG28" i="28" s="1"/>
  <c r="AF13" i="28"/>
  <c r="AG13" i="28" s="1"/>
  <c r="AB13" i="28"/>
  <c r="AC13" i="28" s="1"/>
  <c r="U13" i="28"/>
  <c r="T16" i="26"/>
  <c r="U16" i="26" s="1"/>
  <c r="X16" i="26"/>
  <c r="Y16" i="26" s="1"/>
  <c r="AB16" i="26"/>
  <c r="AF16" i="26"/>
  <c r="AJ16" i="26"/>
  <c r="T17" i="26"/>
  <c r="U17" i="26" s="1"/>
  <c r="X17" i="26"/>
  <c r="Y17" i="26" s="1"/>
  <c r="AB17" i="26"/>
  <c r="AF17" i="26"/>
  <c r="AJ17" i="26"/>
  <c r="T18" i="26"/>
  <c r="U18" i="26" s="1"/>
  <c r="X18" i="26"/>
  <c r="Y18" i="26" s="1"/>
  <c r="AB18" i="26"/>
  <c r="AF18" i="26"/>
  <c r="AJ18" i="26"/>
  <c r="T19" i="26"/>
  <c r="U19" i="26" s="1"/>
  <c r="X19" i="26"/>
  <c r="Y19" i="26" s="1"/>
  <c r="AB19" i="26"/>
  <c r="AF19" i="26"/>
  <c r="AJ19" i="26"/>
  <c r="T20" i="26"/>
  <c r="U20" i="26" s="1"/>
  <c r="X20" i="26"/>
  <c r="Y20" i="26" s="1"/>
  <c r="AB20" i="26"/>
  <c r="AF20" i="26"/>
  <c r="AJ20" i="26"/>
  <c r="T21" i="26"/>
  <c r="U21" i="26" s="1"/>
  <c r="X21" i="26"/>
  <c r="Y21" i="26" s="1"/>
  <c r="AB21" i="26"/>
  <c r="AF21" i="26"/>
  <c r="AJ21" i="26"/>
  <c r="T22" i="26"/>
  <c r="U22" i="26" s="1"/>
  <c r="X22" i="26"/>
  <c r="Y22" i="26" s="1"/>
  <c r="AB22" i="26"/>
  <c r="AF22" i="26"/>
  <c r="AJ22" i="26"/>
  <c r="T23" i="26"/>
  <c r="U23" i="26" s="1"/>
  <c r="X23" i="26"/>
  <c r="Y23" i="26"/>
  <c r="AB23" i="26"/>
  <c r="AF23" i="26"/>
  <c r="AJ23" i="26"/>
  <c r="T24" i="26"/>
  <c r="U24" i="26" s="1"/>
  <c r="X24" i="26"/>
  <c r="Y24" i="26" s="1"/>
  <c r="AB24" i="26"/>
  <c r="AF24" i="26"/>
  <c r="AJ24" i="26"/>
  <c r="T25" i="26"/>
  <c r="U25" i="26"/>
  <c r="X25" i="26"/>
  <c r="Y25" i="26" s="1"/>
  <c r="AB25" i="26"/>
  <c r="AF25" i="26"/>
  <c r="AJ25" i="26"/>
  <c r="T26" i="26"/>
  <c r="U26" i="26" s="1"/>
  <c r="X26" i="26"/>
  <c r="Y26" i="26" s="1"/>
  <c r="AB26" i="26"/>
  <c r="AF26" i="26"/>
  <c r="AJ26" i="26"/>
  <c r="T27" i="26"/>
  <c r="U27" i="26" s="1"/>
  <c r="X27" i="26"/>
  <c r="Y27" i="26" s="1"/>
  <c r="AB27" i="26"/>
  <c r="AF27" i="26"/>
  <c r="AJ27" i="26"/>
  <c r="T28" i="26"/>
  <c r="U28" i="26" s="1"/>
  <c r="X28" i="26"/>
  <c r="Y28" i="26" s="1"/>
  <c r="AB28" i="26"/>
  <c r="AF28" i="26"/>
  <c r="AJ28" i="26"/>
  <c r="T29" i="26"/>
  <c r="U29" i="26" s="1"/>
  <c r="X29" i="26"/>
  <c r="Y29" i="26" s="1"/>
  <c r="AB29" i="26"/>
  <c r="AF29" i="26"/>
  <c r="AJ29" i="26"/>
  <c r="AJ15" i="26"/>
  <c r="AF15" i="26"/>
  <c r="AB15" i="26"/>
  <c r="X15" i="26"/>
  <c r="Y15" i="26" s="1"/>
  <c r="T15" i="26"/>
  <c r="U15" i="26" s="1"/>
  <c r="N76" i="44" l="1"/>
  <c r="K76" i="44"/>
  <c r="N75" i="44"/>
  <c r="K75" i="44"/>
  <c r="N74" i="44"/>
  <c r="K74" i="44"/>
  <c r="N73" i="44"/>
  <c r="K73" i="44"/>
  <c r="N72" i="44"/>
  <c r="K72" i="44"/>
  <c r="O72" i="44" s="1"/>
  <c r="N71" i="44"/>
  <c r="K71" i="44"/>
  <c r="Q70" i="44"/>
  <c r="P70" i="44"/>
  <c r="M70" i="44"/>
  <c r="L70" i="44"/>
  <c r="J70" i="44"/>
  <c r="I70" i="44"/>
  <c r="T70" i="44" s="1"/>
  <c r="U70" i="44" s="1"/>
  <c r="N64" i="44"/>
  <c r="K64" i="44"/>
  <c r="N63" i="44"/>
  <c r="K63" i="44"/>
  <c r="N62" i="44"/>
  <c r="K62" i="44"/>
  <c r="N61" i="44"/>
  <c r="K61" i="44"/>
  <c r="N60" i="44"/>
  <c r="K60" i="44"/>
  <c r="N58" i="44"/>
  <c r="K58" i="44"/>
  <c r="N57" i="44"/>
  <c r="K57" i="44"/>
  <c r="Q56" i="44"/>
  <c r="P56" i="44"/>
  <c r="M56" i="44"/>
  <c r="L56" i="44"/>
  <c r="AB56" i="44" s="1"/>
  <c r="AC56" i="44" s="1"/>
  <c r="I56" i="44"/>
  <c r="T56" i="44" s="1"/>
  <c r="U56" i="44" s="1"/>
  <c r="N55" i="44"/>
  <c r="K55" i="44"/>
  <c r="Q54" i="44"/>
  <c r="P54" i="44"/>
  <c r="M54" i="44"/>
  <c r="L54" i="44"/>
  <c r="J54" i="44"/>
  <c r="X54" i="44" s="1"/>
  <c r="Y54" i="44" s="1"/>
  <c r="I54" i="44"/>
  <c r="T54" i="44" s="1"/>
  <c r="U54" i="44" s="1"/>
  <c r="N53" i="44"/>
  <c r="K53" i="44"/>
  <c r="Q52" i="44"/>
  <c r="P52" i="44"/>
  <c r="M52" i="44"/>
  <c r="AF52" i="44" s="1"/>
  <c r="AG52" i="44" s="1"/>
  <c r="L52" i="44"/>
  <c r="AB52" i="44" s="1"/>
  <c r="AC52" i="44" s="1"/>
  <c r="J52" i="44"/>
  <c r="X52" i="44" s="1"/>
  <c r="Y52" i="44" s="1"/>
  <c r="I52" i="44"/>
  <c r="T52" i="44" s="1"/>
  <c r="U52" i="44" s="1"/>
  <c r="N51" i="44"/>
  <c r="K51" i="44"/>
  <c r="Q50" i="44"/>
  <c r="P50" i="44"/>
  <c r="M50" i="44"/>
  <c r="L50" i="44"/>
  <c r="AB50" i="44" s="1"/>
  <c r="AC50" i="44" s="1"/>
  <c r="J50" i="44"/>
  <c r="X50" i="44" s="1"/>
  <c r="Y50" i="44" s="1"/>
  <c r="I50" i="44"/>
  <c r="T50" i="44" s="1"/>
  <c r="U50" i="44" s="1"/>
  <c r="N49" i="44"/>
  <c r="K49" i="44"/>
  <c r="N48" i="44"/>
  <c r="K48" i="44"/>
  <c r="N47" i="44"/>
  <c r="K47" i="44"/>
  <c r="N46" i="44"/>
  <c r="K46" i="44"/>
  <c r="Q45" i="44"/>
  <c r="P45" i="44"/>
  <c r="M45" i="44"/>
  <c r="L45" i="44"/>
  <c r="AB45" i="44" s="1"/>
  <c r="AC45" i="44" s="1"/>
  <c r="I45" i="44"/>
  <c r="T45" i="44" s="1"/>
  <c r="U45" i="44" s="1"/>
  <c r="N44" i="44"/>
  <c r="K44" i="44"/>
  <c r="Q43" i="44"/>
  <c r="P43" i="44"/>
  <c r="M43" i="44"/>
  <c r="L43" i="44"/>
  <c r="J43" i="44"/>
  <c r="X43" i="44" s="1"/>
  <c r="Y43" i="44" s="1"/>
  <c r="I43" i="44"/>
  <c r="T43" i="44" s="1"/>
  <c r="U43" i="44" s="1"/>
  <c r="N42" i="44"/>
  <c r="N41" i="44" s="1"/>
  <c r="K42" i="44"/>
  <c r="Q41" i="44"/>
  <c r="P41" i="44"/>
  <c r="M41" i="44"/>
  <c r="AF41" i="44" s="1"/>
  <c r="AG41" i="44" s="1"/>
  <c r="L41" i="44"/>
  <c r="J41" i="44"/>
  <c r="I41" i="44"/>
  <c r="T41" i="44" s="1"/>
  <c r="U41" i="44" s="1"/>
  <c r="N40" i="44"/>
  <c r="N39" i="44" s="1"/>
  <c r="K40" i="44"/>
  <c r="K39" i="44" s="1"/>
  <c r="Q39" i="44"/>
  <c r="P39" i="44"/>
  <c r="M39" i="44"/>
  <c r="AF39" i="44" s="1"/>
  <c r="AG39" i="44" s="1"/>
  <c r="L39" i="44"/>
  <c r="J39" i="44"/>
  <c r="I39" i="44"/>
  <c r="T39" i="44" s="1"/>
  <c r="U39" i="44" s="1"/>
  <c r="N38" i="44"/>
  <c r="N37" i="44" s="1"/>
  <c r="K38" i="44"/>
  <c r="K37" i="44" s="1"/>
  <c r="Q37" i="44"/>
  <c r="P37" i="44"/>
  <c r="M37" i="44"/>
  <c r="L37" i="44"/>
  <c r="J37" i="44"/>
  <c r="I37" i="44"/>
  <c r="T37" i="44" s="1"/>
  <c r="U37" i="44" s="1"/>
  <c r="N36" i="44"/>
  <c r="K36" i="44"/>
  <c r="K35" i="44"/>
  <c r="Q34" i="44"/>
  <c r="P34" i="44"/>
  <c r="M34" i="44"/>
  <c r="L34" i="44"/>
  <c r="J34" i="44"/>
  <c r="I34" i="44"/>
  <c r="T34" i="44" s="1"/>
  <c r="U34" i="44" s="1"/>
  <c r="N33" i="44"/>
  <c r="K33" i="44"/>
  <c r="Q32" i="44"/>
  <c r="P32" i="44"/>
  <c r="M32" i="44"/>
  <c r="L32" i="44"/>
  <c r="I32" i="44"/>
  <c r="T32" i="44" s="1"/>
  <c r="U32" i="44" s="1"/>
  <c r="N31" i="44"/>
  <c r="N30" i="44"/>
  <c r="K30" i="44"/>
  <c r="Q29" i="44"/>
  <c r="P29" i="44"/>
  <c r="M29" i="44"/>
  <c r="L29" i="44"/>
  <c r="I29" i="44"/>
  <c r="T29" i="44" s="1"/>
  <c r="U29" i="44" s="1"/>
  <c r="N28" i="44"/>
  <c r="K28" i="44"/>
  <c r="N27" i="44"/>
  <c r="K27" i="44"/>
  <c r="N26" i="44"/>
  <c r="K26" i="44"/>
  <c r="N25" i="44"/>
  <c r="K25" i="44"/>
  <c r="N24" i="44"/>
  <c r="K24" i="44"/>
  <c r="N23" i="44"/>
  <c r="K23" i="44"/>
  <c r="N22" i="44"/>
  <c r="K22" i="44"/>
  <c r="Q21" i="44"/>
  <c r="P21" i="44"/>
  <c r="M21" i="44"/>
  <c r="L21" i="44"/>
  <c r="J21" i="44"/>
  <c r="X21" i="44" s="1"/>
  <c r="Y21" i="44" s="1"/>
  <c r="I21" i="44"/>
  <c r="T21" i="44" s="1"/>
  <c r="U21" i="44" s="1"/>
  <c r="N20" i="44"/>
  <c r="K20" i="44"/>
  <c r="N19" i="44"/>
  <c r="K19" i="44"/>
  <c r="N18" i="44"/>
  <c r="K18" i="44"/>
  <c r="Q17" i="44"/>
  <c r="P17" i="44"/>
  <c r="M17" i="44"/>
  <c r="L17" i="44"/>
  <c r="J17" i="44"/>
  <c r="X17" i="44" s="1"/>
  <c r="Y17" i="44" s="1"/>
  <c r="I17" i="44"/>
  <c r="K15" i="44"/>
  <c r="K14" i="44"/>
  <c r="Q13" i="44"/>
  <c r="P13" i="44"/>
  <c r="L13" i="44"/>
  <c r="I13" i="44"/>
  <c r="O71" i="44" l="1"/>
  <c r="O51" i="44"/>
  <c r="AJ51" i="44" s="1"/>
  <c r="AK51" i="44" s="1"/>
  <c r="N54" i="44"/>
  <c r="AB54" i="44"/>
  <c r="AC54" i="44" s="1"/>
  <c r="N32" i="44"/>
  <c r="O19" i="44"/>
  <c r="AJ19" i="44" s="1"/>
  <c r="AK19" i="44" s="1"/>
  <c r="N17" i="44"/>
  <c r="O57" i="44"/>
  <c r="AJ57" i="44" s="1"/>
  <c r="AK57" i="44" s="1"/>
  <c r="T13" i="44"/>
  <c r="U13" i="44" s="1"/>
  <c r="K13" i="44"/>
  <c r="T17" i="44"/>
  <c r="U17" i="44" s="1"/>
  <c r="K17" i="44"/>
  <c r="O47" i="44"/>
  <c r="AJ47" i="44" s="1"/>
  <c r="AK47" i="44" s="1"/>
  <c r="O63" i="44"/>
  <c r="AJ63" i="44" s="1"/>
  <c r="AK63" i="44" s="1"/>
  <c r="O28" i="44"/>
  <c r="AJ28" i="44" s="1"/>
  <c r="AK28" i="44" s="1"/>
  <c r="O61" i="44"/>
  <c r="AJ61" i="44" s="1"/>
  <c r="AK61" i="44" s="1"/>
  <c r="L16" i="44"/>
  <c r="N43" i="44"/>
  <c r="N45" i="44"/>
  <c r="K34" i="44"/>
  <c r="O24" i="44"/>
  <c r="AJ24" i="44" s="1"/>
  <c r="AK24" i="44" s="1"/>
  <c r="O49" i="44"/>
  <c r="AJ49" i="44" s="1"/>
  <c r="AK49" i="44" s="1"/>
  <c r="N52" i="44"/>
  <c r="O55" i="44"/>
  <c r="AJ55" i="44" s="1"/>
  <c r="AK55" i="44" s="1"/>
  <c r="O30" i="44"/>
  <c r="AJ30" i="44" s="1"/>
  <c r="AK30" i="44" s="1"/>
  <c r="O76" i="44"/>
  <c r="O25" i="44"/>
  <c r="AJ25" i="44" s="1"/>
  <c r="AK25" i="44" s="1"/>
  <c r="Q16" i="44"/>
  <c r="O48" i="44"/>
  <c r="AJ48" i="44" s="1"/>
  <c r="AK48" i="44" s="1"/>
  <c r="O60" i="44"/>
  <c r="AJ60" i="44" s="1"/>
  <c r="AK60" i="44" s="1"/>
  <c r="O64" i="44"/>
  <c r="AJ64" i="44" s="1"/>
  <c r="AK64" i="44" s="1"/>
  <c r="O33" i="44"/>
  <c r="AJ33" i="44" s="1"/>
  <c r="AK33" i="44" s="1"/>
  <c r="O75" i="44"/>
  <c r="K43" i="44"/>
  <c r="M16" i="44"/>
  <c r="M15" i="44" s="1"/>
  <c r="M14" i="44" s="1"/>
  <c r="N13" i="44" s="1"/>
  <c r="O27" i="44"/>
  <c r="AJ27" i="44" s="1"/>
  <c r="AK27" i="44" s="1"/>
  <c r="K32" i="44"/>
  <c r="O32" i="44" s="1"/>
  <c r="AJ32" i="44" s="1"/>
  <c r="AK32" i="44" s="1"/>
  <c r="N70" i="44"/>
  <c r="N34" i="44"/>
  <c r="N56" i="44"/>
  <c r="O73" i="44"/>
  <c r="O70" i="44" s="1"/>
  <c r="K54" i="44"/>
  <c r="O54" i="44" s="1"/>
  <c r="AJ54" i="44" s="1"/>
  <c r="AK54" i="44" s="1"/>
  <c r="P16" i="44"/>
  <c r="P83" i="44" s="1"/>
  <c r="O35" i="44"/>
  <c r="AJ35" i="44" s="1"/>
  <c r="AK35" i="44" s="1"/>
  <c r="O18" i="44"/>
  <c r="AJ18" i="44" s="1"/>
  <c r="AK18" i="44" s="1"/>
  <c r="N21" i="44"/>
  <c r="I16" i="44"/>
  <c r="T16" i="44" s="1"/>
  <c r="U16" i="44" s="1"/>
  <c r="O20" i="44"/>
  <c r="AJ20" i="44" s="1"/>
  <c r="AK20" i="44" s="1"/>
  <c r="K50" i="44"/>
  <c r="O74" i="44"/>
  <c r="N29" i="44"/>
  <c r="O62" i="44"/>
  <c r="AJ62" i="44" s="1"/>
  <c r="AK62" i="44" s="1"/>
  <c r="K70" i="44"/>
  <c r="O26" i="44"/>
  <c r="AJ26" i="44" s="1"/>
  <c r="AK26" i="44" s="1"/>
  <c r="O44" i="44"/>
  <c r="AJ44" i="44" s="1"/>
  <c r="AK44" i="44" s="1"/>
  <c r="K52" i="44"/>
  <c r="K21" i="44"/>
  <c r="N50" i="44"/>
  <c r="O53" i="44"/>
  <c r="AJ53" i="44" s="1"/>
  <c r="AK53" i="44" s="1"/>
  <c r="O22" i="44"/>
  <c r="AJ22" i="44" s="1"/>
  <c r="AK22" i="44" s="1"/>
  <c r="O36" i="44"/>
  <c r="AJ36" i="44" s="1"/>
  <c r="AK36" i="44" s="1"/>
  <c r="O38" i="44"/>
  <c r="AJ38" i="44" s="1"/>
  <c r="AK38" i="44" s="1"/>
  <c r="O40" i="44"/>
  <c r="AJ40" i="44" s="1"/>
  <c r="AK40" i="44" s="1"/>
  <c r="O42" i="44"/>
  <c r="AJ42" i="44" s="1"/>
  <c r="AK42" i="44" s="1"/>
  <c r="O46" i="44"/>
  <c r="AJ46" i="44" s="1"/>
  <c r="AK46" i="44" s="1"/>
  <c r="K56" i="44"/>
  <c r="O58" i="44"/>
  <c r="AJ58" i="44" s="1"/>
  <c r="AK58" i="44" s="1"/>
  <c r="O23" i="44"/>
  <c r="AJ23" i="44" s="1"/>
  <c r="AK23" i="44" s="1"/>
  <c r="K45" i="44"/>
  <c r="O41" i="44" l="1"/>
  <c r="AJ41" i="44" s="1"/>
  <c r="AK41" i="44" s="1"/>
  <c r="O39" i="44"/>
  <c r="AJ39" i="44" s="1"/>
  <c r="AK39" i="44" s="1"/>
  <c r="O37" i="44"/>
  <c r="AJ37" i="44" s="1"/>
  <c r="AK37" i="44" s="1"/>
  <c r="O52" i="44"/>
  <c r="AJ52" i="44" s="1"/>
  <c r="AK52" i="44" s="1"/>
  <c r="O43" i="44"/>
  <c r="AJ43" i="44" s="1"/>
  <c r="AK43" i="44" s="1"/>
  <c r="O45" i="44"/>
  <c r="AJ45" i="44" s="1"/>
  <c r="AK45" i="44" s="1"/>
  <c r="N15" i="44"/>
  <c r="O15" i="44" s="1"/>
  <c r="AJ15" i="44" s="1"/>
  <c r="AK15" i="44" s="1"/>
  <c r="O34" i="44"/>
  <c r="AJ34" i="44" s="1"/>
  <c r="AK34" i="44" s="1"/>
  <c r="K41" i="44"/>
  <c r="N16" i="44"/>
  <c r="O56" i="44"/>
  <c r="AJ56" i="44" s="1"/>
  <c r="AK56" i="44" s="1"/>
  <c r="O17" i="44"/>
  <c r="AJ17" i="44" s="1"/>
  <c r="AK17" i="44" s="1"/>
  <c r="O50" i="44"/>
  <c r="AJ50" i="44" s="1"/>
  <c r="AK50" i="44" s="1"/>
  <c r="O21" i="44"/>
  <c r="AJ21" i="44" s="1"/>
  <c r="AK21" i="44" s="1"/>
  <c r="O13" i="44"/>
  <c r="AJ13" i="44" s="1"/>
  <c r="AK13" i="44" s="1"/>
  <c r="N14" i="44"/>
  <c r="O14" i="44" s="1"/>
  <c r="AJ14" i="44" s="1"/>
  <c r="AK14" i="44" s="1"/>
  <c r="N34" i="43" l="1"/>
  <c r="K34" i="43"/>
  <c r="Q32" i="43"/>
  <c r="P32" i="43"/>
  <c r="M32" i="43"/>
  <c r="L32" i="43"/>
  <c r="J32" i="43"/>
  <c r="I32" i="43"/>
  <c r="N24" i="43"/>
  <c r="K24" i="43"/>
  <c r="P23" i="43"/>
  <c r="M23" i="43"/>
  <c r="L23" i="43"/>
  <c r="J23" i="43"/>
  <c r="I23" i="43"/>
  <c r="N22" i="43"/>
  <c r="K22" i="43"/>
  <c r="Q21" i="43"/>
  <c r="P21" i="43"/>
  <c r="M21" i="43"/>
  <c r="N21" i="43" s="1"/>
  <c r="J21" i="43"/>
  <c r="X21" i="43" s="1"/>
  <c r="Y21" i="43" s="1"/>
  <c r="I21" i="43"/>
  <c r="N20" i="43"/>
  <c r="K20" i="43"/>
  <c r="P19" i="43"/>
  <c r="M19" i="43"/>
  <c r="L19" i="43"/>
  <c r="AB19" i="43" s="1"/>
  <c r="AC19" i="43" s="1"/>
  <c r="I19" i="43"/>
  <c r="N18" i="43"/>
  <c r="K18" i="43"/>
  <c r="N17" i="43"/>
  <c r="K17" i="43"/>
  <c r="Q16" i="43"/>
  <c r="P16" i="43"/>
  <c r="M16" i="43"/>
  <c r="L16" i="43"/>
  <c r="L15" i="43" s="1"/>
  <c r="J16" i="43"/>
  <c r="J15" i="43" s="1"/>
  <c r="I16" i="43"/>
  <c r="Q15" i="43"/>
  <c r="X15" i="43" l="1"/>
  <c r="Y15" i="43" s="1"/>
  <c r="O20" i="43"/>
  <c r="AJ20" i="43" s="1"/>
  <c r="AK20" i="43" s="1"/>
  <c r="O24" i="43"/>
  <c r="AJ24" i="43" s="1"/>
  <c r="AK24" i="43" s="1"/>
  <c r="K23" i="43"/>
  <c r="K32" i="43"/>
  <c r="T32" i="43"/>
  <c r="U32" i="43" s="1"/>
  <c r="I15" i="43"/>
  <c r="T15" i="43" s="1"/>
  <c r="U15" i="43" s="1"/>
  <c r="T16" i="43"/>
  <c r="U16" i="43" s="1"/>
  <c r="O22" i="43"/>
  <c r="AJ22" i="43" s="1"/>
  <c r="AK22" i="43" s="1"/>
  <c r="O34" i="43"/>
  <c r="K21" i="43"/>
  <c r="O21" i="43" s="1"/>
  <c r="AJ21" i="43" s="1"/>
  <c r="AK21" i="43" s="1"/>
  <c r="T21" i="43"/>
  <c r="U21" i="43" s="1"/>
  <c r="O17" i="43"/>
  <c r="AJ17" i="43" s="1"/>
  <c r="AK17" i="43" s="1"/>
  <c r="N32" i="43"/>
  <c r="K19" i="43"/>
  <c r="N23" i="43"/>
  <c r="O18" i="43"/>
  <c r="AJ18" i="43" s="1"/>
  <c r="AK18" i="43" s="1"/>
  <c r="N19" i="43"/>
  <c r="N16" i="43"/>
  <c r="N15" i="43" s="1"/>
  <c r="P15" i="43"/>
  <c r="P36" i="43" s="1"/>
  <c r="P38" i="43" s="1"/>
  <c r="K16" i="43"/>
  <c r="O32" i="43" l="1"/>
  <c r="O23" i="43"/>
  <c r="AJ23" i="43" s="1"/>
  <c r="AK23" i="43" s="1"/>
  <c r="O19" i="43"/>
  <c r="AJ19" i="43" s="1"/>
  <c r="AK19" i="43" s="1"/>
  <c r="O16" i="43"/>
  <c r="AJ16" i="43" s="1"/>
  <c r="AK16" i="43" s="1"/>
  <c r="K15" i="43"/>
  <c r="O15" i="43" l="1"/>
  <c r="AJ15" i="43" s="1"/>
  <c r="AK15" i="43" s="1"/>
  <c r="N43" i="39" l="1"/>
  <c r="K43" i="39"/>
  <c r="O43" i="39" s="1"/>
  <c r="N42" i="39"/>
  <c r="K42" i="39"/>
  <c r="O42" i="39" s="1"/>
  <c r="M41" i="39"/>
  <c r="L41" i="39"/>
  <c r="J41" i="39"/>
  <c r="I41" i="39"/>
  <c r="N35" i="39"/>
  <c r="K35" i="39"/>
  <c r="N34" i="39"/>
  <c r="K34" i="39"/>
  <c r="M33" i="39"/>
  <c r="L33" i="39"/>
  <c r="J33" i="39"/>
  <c r="I33" i="39"/>
  <c r="N32" i="39"/>
  <c r="K32" i="39"/>
  <c r="M31" i="39"/>
  <c r="L31" i="39"/>
  <c r="J31" i="39"/>
  <c r="I31" i="39"/>
  <c r="N30" i="39"/>
  <c r="K30" i="39"/>
  <c r="M29" i="39"/>
  <c r="L29" i="39"/>
  <c r="J29" i="39"/>
  <c r="K29" i="39" s="1"/>
  <c r="N28" i="39"/>
  <c r="K28" i="39"/>
  <c r="M27" i="39"/>
  <c r="L27" i="39"/>
  <c r="J27" i="39"/>
  <c r="I27" i="39"/>
  <c r="N26" i="39"/>
  <c r="K26" i="39"/>
  <c r="N25" i="39"/>
  <c r="K25" i="39"/>
  <c r="M24" i="39"/>
  <c r="L24" i="39"/>
  <c r="J24" i="39"/>
  <c r="I24" i="39"/>
  <c r="N23" i="39"/>
  <c r="K23" i="39"/>
  <c r="M22" i="39"/>
  <c r="L22" i="39"/>
  <c r="J22" i="39"/>
  <c r="I22" i="39"/>
  <c r="N21" i="39"/>
  <c r="K21" i="39"/>
  <c r="M20" i="39"/>
  <c r="L20" i="39"/>
  <c r="J20" i="39"/>
  <c r="I20" i="39"/>
  <c r="N19" i="39"/>
  <c r="K19" i="39"/>
  <c r="N18" i="39"/>
  <c r="K18" i="39"/>
  <c r="N17" i="39"/>
  <c r="K17" i="39"/>
  <c r="M16" i="39"/>
  <c r="L16" i="39"/>
  <c r="J16" i="39"/>
  <c r="I16" i="39"/>
  <c r="N31" i="38"/>
  <c r="K31" i="38"/>
  <c r="N30" i="38"/>
  <c r="K30" i="38"/>
  <c r="M29" i="38"/>
  <c r="L29" i="38"/>
  <c r="J29" i="38"/>
  <c r="I29" i="38"/>
  <c r="N24" i="38"/>
  <c r="K24" i="38"/>
  <c r="M23" i="38"/>
  <c r="L23" i="38"/>
  <c r="J23" i="38"/>
  <c r="X23" i="38" s="1"/>
  <c r="Y23" i="38" s="1"/>
  <c r="I23" i="38"/>
  <c r="T23" i="38" s="1"/>
  <c r="U23" i="38" s="1"/>
  <c r="N22" i="38"/>
  <c r="K22" i="38"/>
  <c r="Q21" i="38"/>
  <c r="Q15" i="38" s="1"/>
  <c r="M21" i="38"/>
  <c r="L21" i="38"/>
  <c r="J21" i="38"/>
  <c r="X21" i="38" s="1"/>
  <c r="Y21" i="38" s="1"/>
  <c r="I21" i="38"/>
  <c r="N20" i="38"/>
  <c r="K20" i="38"/>
  <c r="N19" i="38"/>
  <c r="K19" i="38"/>
  <c r="M18" i="38"/>
  <c r="L18" i="38"/>
  <c r="J18" i="38"/>
  <c r="I18" i="38"/>
  <c r="T18" i="38" s="1"/>
  <c r="U18" i="38" s="1"/>
  <c r="N17" i="38"/>
  <c r="K17" i="38"/>
  <c r="M16" i="38"/>
  <c r="L16" i="38"/>
  <c r="J16" i="38"/>
  <c r="X16" i="38" s="1"/>
  <c r="Y16" i="38" s="1"/>
  <c r="I16" i="38"/>
  <c r="T16" i="38" s="1"/>
  <c r="U16" i="38" s="1"/>
  <c r="N100" i="37"/>
  <c r="K100" i="37"/>
  <c r="N99" i="37"/>
  <c r="K99" i="37"/>
  <c r="N98" i="37"/>
  <c r="K98" i="37"/>
  <c r="N97" i="37"/>
  <c r="K97" i="37"/>
  <c r="N96" i="37"/>
  <c r="K96" i="37"/>
  <c r="N95" i="37"/>
  <c r="K95" i="37"/>
  <c r="N94" i="37"/>
  <c r="K94" i="37"/>
  <c r="N93" i="37"/>
  <c r="K93" i="37"/>
  <c r="N92" i="37"/>
  <c r="K92" i="37"/>
  <c r="N91" i="37"/>
  <c r="K91" i="37"/>
  <c r="N90" i="37"/>
  <c r="K90" i="37"/>
  <c r="N89" i="37"/>
  <c r="K89" i="37"/>
  <c r="N88" i="37"/>
  <c r="K88" i="37"/>
  <c r="M87" i="37"/>
  <c r="L87" i="37"/>
  <c r="J87" i="37"/>
  <c r="I87" i="37"/>
  <c r="N78" i="37"/>
  <c r="K78" i="37"/>
  <c r="N77" i="37"/>
  <c r="K77" i="37"/>
  <c r="N76" i="37"/>
  <c r="K76" i="37"/>
  <c r="Q75" i="37"/>
  <c r="M75" i="37"/>
  <c r="L75" i="37"/>
  <c r="J75" i="37"/>
  <c r="I75" i="37"/>
  <c r="N74" i="37"/>
  <c r="K74" i="37"/>
  <c r="N73" i="37"/>
  <c r="K73" i="37"/>
  <c r="N72" i="37"/>
  <c r="K72" i="37"/>
  <c r="Q71" i="37"/>
  <c r="M71" i="37"/>
  <c r="L71" i="37"/>
  <c r="I71" i="37"/>
  <c r="N70" i="37"/>
  <c r="K70" i="37"/>
  <c r="N69" i="37"/>
  <c r="K69" i="37"/>
  <c r="N68" i="37"/>
  <c r="K68" i="37"/>
  <c r="Q67" i="37"/>
  <c r="M67" i="37"/>
  <c r="L67" i="37"/>
  <c r="J67" i="37"/>
  <c r="X67" i="37" s="1"/>
  <c r="Y67" i="37" s="1"/>
  <c r="I67" i="37"/>
  <c r="N66" i="37"/>
  <c r="K66" i="37"/>
  <c r="O66" i="37" s="1"/>
  <c r="AJ66" i="37" s="1"/>
  <c r="AK66" i="37" s="1"/>
  <c r="N65" i="37"/>
  <c r="K65" i="37"/>
  <c r="N64" i="37"/>
  <c r="K64" i="37"/>
  <c r="N63" i="37"/>
  <c r="K63" i="37"/>
  <c r="N62" i="37"/>
  <c r="K62" i="37"/>
  <c r="N61" i="37"/>
  <c r="K61" i="37"/>
  <c r="Q60" i="37"/>
  <c r="M60" i="37"/>
  <c r="L60" i="37"/>
  <c r="J60" i="37"/>
  <c r="X60" i="37" s="1"/>
  <c r="Y60" i="37" s="1"/>
  <c r="I60" i="37"/>
  <c r="N59" i="37"/>
  <c r="K59" i="37"/>
  <c r="N58" i="37"/>
  <c r="K58" i="37"/>
  <c r="N57" i="37"/>
  <c r="K57" i="37"/>
  <c r="N56" i="37"/>
  <c r="K56" i="37"/>
  <c r="N55" i="37"/>
  <c r="K55" i="37"/>
  <c r="N54" i="37"/>
  <c r="K54" i="37"/>
  <c r="N53" i="37"/>
  <c r="K53" i="37"/>
  <c r="Q52" i="37"/>
  <c r="M52" i="37"/>
  <c r="L52" i="37"/>
  <c r="J52" i="37"/>
  <c r="X52" i="37" s="1"/>
  <c r="Y52" i="37" s="1"/>
  <c r="I52" i="37"/>
  <c r="N51" i="37"/>
  <c r="K51" i="37"/>
  <c r="O51" i="37" s="1"/>
  <c r="AJ51" i="37" s="1"/>
  <c r="AK51" i="37" s="1"/>
  <c r="Q50" i="37"/>
  <c r="M50" i="37"/>
  <c r="L50" i="37"/>
  <c r="J50" i="37"/>
  <c r="I50" i="37"/>
  <c r="N49" i="37"/>
  <c r="K49" i="37"/>
  <c r="N48" i="37"/>
  <c r="K48" i="37"/>
  <c r="N47" i="37"/>
  <c r="K47" i="37"/>
  <c r="N46" i="37"/>
  <c r="K46" i="37"/>
  <c r="N45" i="37"/>
  <c r="K45" i="37"/>
  <c r="N44" i="37"/>
  <c r="K44" i="37"/>
  <c r="N43" i="37"/>
  <c r="K43" i="37"/>
  <c r="N42" i="37"/>
  <c r="K42" i="37"/>
  <c r="N41" i="37"/>
  <c r="K41" i="37"/>
  <c r="N40" i="37"/>
  <c r="K40" i="37"/>
  <c r="N39" i="37"/>
  <c r="K39" i="37"/>
  <c r="N38" i="37"/>
  <c r="K38" i="37"/>
  <c r="N37" i="37"/>
  <c r="K37" i="37"/>
  <c r="N36" i="37"/>
  <c r="K36" i="37"/>
  <c r="N35" i="37"/>
  <c r="K35" i="37"/>
  <c r="N34" i="37"/>
  <c r="K34" i="37"/>
  <c r="Q33" i="37"/>
  <c r="M33" i="37"/>
  <c r="L33" i="37"/>
  <c r="J33" i="37"/>
  <c r="X33" i="37" s="1"/>
  <c r="Y33" i="37" s="1"/>
  <c r="I33" i="37"/>
  <c r="T33" i="37" s="1"/>
  <c r="U33" i="37" s="1"/>
  <c r="N32" i="37"/>
  <c r="K32" i="37"/>
  <c r="Q31" i="37"/>
  <c r="M31" i="37"/>
  <c r="L31" i="37"/>
  <c r="J31" i="37"/>
  <c r="I31" i="37"/>
  <c r="N30" i="37"/>
  <c r="K30" i="37"/>
  <c r="Q29" i="37"/>
  <c r="M29" i="37"/>
  <c r="L29" i="37"/>
  <c r="J29" i="37"/>
  <c r="I29" i="37"/>
  <c r="T29" i="37" s="1"/>
  <c r="U29" i="37" s="1"/>
  <c r="N28" i="37"/>
  <c r="K28" i="37"/>
  <c r="N27" i="37"/>
  <c r="K27" i="37"/>
  <c r="O27" i="37" s="1"/>
  <c r="AJ27" i="37" s="1"/>
  <c r="AK27" i="37" s="1"/>
  <c r="Q26" i="37"/>
  <c r="M26" i="37"/>
  <c r="L26" i="37"/>
  <c r="J26" i="37"/>
  <c r="I26" i="37"/>
  <c r="N25" i="37"/>
  <c r="K25" i="37"/>
  <c r="N24" i="37"/>
  <c r="K24" i="37"/>
  <c r="N23" i="37"/>
  <c r="K23" i="37"/>
  <c r="N22" i="37"/>
  <c r="K22" i="37"/>
  <c r="N21" i="37"/>
  <c r="K21" i="37"/>
  <c r="Q20" i="37"/>
  <c r="M20" i="37"/>
  <c r="L20" i="37"/>
  <c r="J20" i="37"/>
  <c r="X20" i="37" s="1"/>
  <c r="Y20" i="37" s="1"/>
  <c r="I20" i="37"/>
  <c r="N19" i="37"/>
  <c r="K19" i="37"/>
  <c r="N18" i="37"/>
  <c r="K18" i="37"/>
  <c r="Q17" i="37"/>
  <c r="M17" i="37"/>
  <c r="L17" i="37"/>
  <c r="J17" i="37"/>
  <c r="I17" i="37"/>
  <c r="T17" i="37" s="1"/>
  <c r="U17" i="37" s="1"/>
  <c r="Q13" i="37"/>
  <c r="M13" i="37"/>
  <c r="L13" i="37"/>
  <c r="J13" i="37"/>
  <c r="I13" i="37"/>
  <c r="T13" i="37" s="1"/>
  <c r="U13" i="37" s="1"/>
  <c r="P56" i="36"/>
  <c r="P58" i="36" s="1"/>
  <c r="N44" i="36"/>
  <c r="K44" i="36"/>
  <c r="N43" i="36"/>
  <c r="K43" i="36"/>
  <c r="N41" i="36"/>
  <c r="K41" i="36"/>
  <c r="N40" i="36"/>
  <c r="K40" i="36"/>
  <c r="N39" i="36"/>
  <c r="K39" i="36"/>
  <c r="N38" i="36"/>
  <c r="K38" i="36"/>
  <c r="N37" i="36"/>
  <c r="K37" i="36"/>
  <c r="N36" i="36"/>
  <c r="K36" i="36"/>
  <c r="M35" i="36"/>
  <c r="L35" i="36"/>
  <c r="T35" i="36"/>
  <c r="U35" i="36" s="1"/>
  <c r="N34" i="36"/>
  <c r="K34" i="36"/>
  <c r="N33" i="36"/>
  <c r="K33" i="36"/>
  <c r="N32" i="36"/>
  <c r="K32" i="36"/>
  <c r="N31" i="36"/>
  <c r="K31" i="36"/>
  <c r="N30" i="36"/>
  <c r="K30" i="36"/>
  <c r="N29" i="36"/>
  <c r="K29" i="36"/>
  <c r="N28" i="36"/>
  <c r="K28" i="36"/>
  <c r="N27" i="36"/>
  <c r="K27" i="36"/>
  <c r="N26" i="36"/>
  <c r="K26" i="36"/>
  <c r="N25" i="36"/>
  <c r="K25" i="36"/>
  <c r="N24" i="36"/>
  <c r="K24" i="36"/>
  <c r="N23" i="36"/>
  <c r="K23" i="36"/>
  <c r="M22" i="36"/>
  <c r="AF22" i="36" s="1"/>
  <c r="AG22" i="36" s="1"/>
  <c r="L22" i="36"/>
  <c r="AB22" i="36" s="1"/>
  <c r="AC22" i="36" s="1"/>
  <c r="J22" i="36"/>
  <c r="X22" i="36" s="1"/>
  <c r="Y22" i="36" s="1"/>
  <c r="I22" i="36"/>
  <c r="M21" i="36"/>
  <c r="AF21" i="36" s="1"/>
  <c r="AG21" i="36" s="1"/>
  <c r="L21" i="36"/>
  <c r="AB21" i="36" s="1"/>
  <c r="AC21" i="36" s="1"/>
  <c r="J21" i="36"/>
  <c r="X21" i="36" s="1"/>
  <c r="Y21" i="36" s="1"/>
  <c r="I21" i="36"/>
  <c r="N20" i="36"/>
  <c r="K20" i="36"/>
  <c r="M19" i="36"/>
  <c r="AF19" i="36" s="1"/>
  <c r="AG19" i="36" s="1"/>
  <c r="L19" i="36"/>
  <c r="AB19" i="36" s="1"/>
  <c r="AC19" i="36" s="1"/>
  <c r="J19" i="36"/>
  <c r="X19" i="36" s="1"/>
  <c r="Y19" i="36" s="1"/>
  <c r="I19" i="36"/>
  <c r="N18" i="36"/>
  <c r="K18" i="36"/>
  <c r="M17" i="36"/>
  <c r="AF17" i="36" s="1"/>
  <c r="AG17" i="36" s="1"/>
  <c r="L17" i="36"/>
  <c r="AB17" i="36" s="1"/>
  <c r="AC17" i="36" s="1"/>
  <c r="J17" i="36"/>
  <c r="X17" i="36" s="1"/>
  <c r="Y17" i="36" s="1"/>
  <c r="I17" i="36"/>
  <c r="M16" i="36"/>
  <c r="AF16" i="36" s="1"/>
  <c r="AG16" i="36" s="1"/>
  <c r="L16" i="36"/>
  <c r="AB16" i="36" s="1"/>
  <c r="AC16" i="36" s="1"/>
  <c r="J16" i="36"/>
  <c r="X16" i="36" s="1"/>
  <c r="Y16" i="36" s="1"/>
  <c r="I16" i="36"/>
  <c r="M15" i="36"/>
  <c r="AF15" i="36" s="1"/>
  <c r="AG15" i="36" s="1"/>
  <c r="L15" i="36"/>
  <c r="AB15" i="36" s="1"/>
  <c r="AC15" i="36" s="1"/>
  <c r="J15" i="36"/>
  <c r="I15" i="36"/>
  <c r="M14" i="36"/>
  <c r="AF14" i="36" s="1"/>
  <c r="AG14" i="36" s="1"/>
  <c r="L14" i="36"/>
  <c r="J14" i="36"/>
  <c r="X14" i="36" s="1"/>
  <c r="Y14" i="36" s="1"/>
  <c r="I14" i="36"/>
  <c r="T14" i="36" s="1"/>
  <c r="U14" i="36" s="1"/>
  <c r="M13" i="36"/>
  <c r="AF13" i="36" s="1"/>
  <c r="AG13" i="36" s="1"/>
  <c r="L13" i="36"/>
  <c r="J13" i="36"/>
  <c r="X13" i="36" s="1"/>
  <c r="Y13" i="36" s="1"/>
  <c r="I13" i="36"/>
  <c r="M12" i="36"/>
  <c r="L12" i="36"/>
  <c r="J12" i="36"/>
  <c r="I12" i="36"/>
  <c r="T12" i="36" s="1"/>
  <c r="U12" i="36" s="1"/>
  <c r="AB13" i="36" l="1"/>
  <c r="AC13" i="36" s="1"/>
  <c r="T22" i="36"/>
  <c r="U22" i="36" s="1"/>
  <c r="T13" i="36"/>
  <c r="U13" i="36" s="1"/>
  <c r="T16" i="36"/>
  <c r="U16" i="36" s="1"/>
  <c r="T15" i="36"/>
  <c r="U15" i="36" s="1"/>
  <c r="T17" i="36"/>
  <c r="U17" i="36" s="1"/>
  <c r="T21" i="36"/>
  <c r="U21" i="36" s="1"/>
  <c r="O25" i="39"/>
  <c r="AJ25" i="39" s="1"/>
  <c r="AK25" i="39" s="1"/>
  <c r="N24" i="39"/>
  <c r="K33" i="39"/>
  <c r="O30" i="39"/>
  <c r="AJ30" i="39" s="1"/>
  <c r="AK30" i="39" s="1"/>
  <c r="N75" i="37"/>
  <c r="N29" i="38"/>
  <c r="K75" i="37"/>
  <c r="O22" i="38"/>
  <c r="AJ22" i="38" s="1"/>
  <c r="AK22" i="38" s="1"/>
  <c r="O30" i="38"/>
  <c r="AJ30" i="38" s="1"/>
  <c r="AK30" i="38" s="1"/>
  <c r="O19" i="39"/>
  <c r="AJ19" i="39" s="1"/>
  <c r="AK19" i="39" s="1"/>
  <c r="O23" i="39"/>
  <c r="AJ23" i="39" s="1"/>
  <c r="AK23" i="39" s="1"/>
  <c r="K67" i="37"/>
  <c r="K23" i="38"/>
  <c r="N31" i="39"/>
  <c r="N23" i="38"/>
  <c r="O23" i="37"/>
  <c r="AJ23" i="37" s="1"/>
  <c r="AK23" i="37" s="1"/>
  <c r="O63" i="37"/>
  <c r="AJ63" i="37" s="1"/>
  <c r="AK63" i="37" s="1"/>
  <c r="N31" i="37"/>
  <c r="O54" i="37"/>
  <c r="AJ54" i="37" s="1"/>
  <c r="AK54" i="37" s="1"/>
  <c r="K60" i="37"/>
  <c r="O69" i="37"/>
  <c r="AJ69" i="37" s="1"/>
  <c r="AK69" i="37" s="1"/>
  <c r="O78" i="37"/>
  <c r="AJ78" i="37" s="1"/>
  <c r="AK78" i="37" s="1"/>
  <c r="K31" i="37"/>
  <c r="O40" i="37"/>
  <c r="AJ40" i="37" s="1"/>
  <c r="AK40" i="37" s="1"/>
  <c r="O55" i="37"/>
  <c r="AJ55" i="37" s="1"/>
  <c r="AK55" i="37" s="1"/>
  <c r="O92" i="37"/>
  <c r="O37" i="37"/>
  <c r="AJ37" i="37" s="1"/>
  <c r="AK37" i="37" s="1"/>
  <c r="O64" i="37"/>
  <c r="AJ64" i="37" s="1"/>
  <c r="AK64" i="37" s="1"/>
  <c r="O100" i="37"/>
  <c r="K26" i="37"/>
  <c r="O33" i="36"/>
  <c r="AJ33" i="36" s="1"/>
  <c r="AK33" i="36" s="1"/>
  <c r="N12" i="36"/>
  <c r="N15" i="36"/>
  <c r="N22" i="36"/>
  <c r="O44" i="36"/>
  <c r="N14" i="36"/>
  <c r="N21" i="36"/>
  <c r="O27" i="36"/>
  <c r="AJ27" i="36" s="1"/>
  <c r="AK27" i="36" s="1"/>
  <c r="O31" i="36"/>
  <c r="AJ31" i="36" s="1"/>
  <c r="AK31" i="36" s="1"/>
  <c r="O26" i="36"/>
  <c r="AJ26" i="36" s="1"/>
  <c r="AK26" i="36" s="1"/>
  <c r="O47" i="37"/>
  <c r="AJ47" i="37" s="1"/>
  <c r="AK47" i="37" s="1"/>
  <c r="O56" i="37"/>
  <c r="AJ56" i="37" s="1"/>
  <c r="AK56" i="37" s="1"/>
  <c r="K71" i="37"/>
  <c r="N87" i="37"/>
  <c r="O93" i="37"/>
  <c r="N18" i="38"/>
  <c r="O19" i="38"/>
  <c r="AJ19" i="38" s="1"/>
  <c r="AK19" i="38" s="1"/>
  <c r="O62" i="37"/>
  <c r="AJ62" i="37" s="1"/>
  <c r="AK62" i="37" s="1"/>
  <c r="M15" i="39"/>
  <c r="K33" i="37"/>
  <c r="O49" i="37"/>
  <c r="AJ49" i="37" s="1"/>
  <c r="AK49" i="37" s="1"/>
  <c r="O20" i="38"/>
  <c r="AJ20" i="38" s="1"/>
  <c r="AK20" i="38" s="1"/>
  <c r="O44" i="37"/>
  <c r="AJ44" i="37" s="1"/>
  <c r="AK44" i="37" s="1"/>
  <c r="K50" i="37"/>
  <c r="O53" i="37"/>
  <c r="AJ53" i="37" s="1"/>
  <c r="AK53" i="37" s="1"/>
  <c r="O96" i="37"/>
  <c r="K21" i="38"/>
  <c r="T21" i="38"/>
  <c r="U21" i="38" s="1"/>
  <c r="K19" i="36"/>
  <c r="T19" i="36"/>
  <c r="U19" i="36" s="1"/>
  <c r="O41" i="37"/>
  <c r="AJ41" i="37" s="1"/>
  <c r="AK41" i="37" s="1"/>
  <c r="O24" i="36"/>
  <c r="AJ24" i="36" s="1"/>
  <c r="AK24" i="36" s="1"/>
  <c r="N13" i="37"/>
  <c r="O32" i="37"/>
  <c r="AJ32" i="37" s="1"/>
  <c r="AK32" i="37" s="1"/>
  <c r="N71" i="37"/>
  <c r="K41" i="39"/>
  <c r="K18" i="38"/>
  <c r="O29" i="36"/>
  <c r="AJ29" i="36" s="1"/>
  <c r="AK29" i="36" s="1"/>
  <c r="K35" i="36"/>
  <c r="O40" i="36"/>
  <c r="AJ40" i="36" s="1"/>
  <c r="AK40" i="36" s="1"/>
  <c r="K20" i="39"/>
  <c r="K24" i="39"/>
  <c r="O18" i="39"/>
  <c r="AJ18" i="39" s="1"/>
  <c r="AK18" i="39" s="1"/>
  <c r="O43" i="37"/>
  <c r="AJ43" i="37" s="1"/>
  <c r="AK43" i="37" s="1"/>
  <c r="O76" i="37"/>
  <c r="AJ76" i="37" s="1"/>
  <c r="AK76" i="37" s="1"/>
  <c r="N20" i="39"/>
  <c r="N35" i="36"/>
  <c r="O72" i="37"/>
  <c r="AJ72" i="37" s="1"/>
  <c r="AK72" i="37" s="1"/>
  <c r="J15" i="39"/>
  <c r="X15" i="39" s="1"/>
  <c r="Y15" i="39" s="1"/>
  <c r="O38" i="36"/>
  <c r="AJ38" i="36" s="1"/>
  <c r="AK38" i="36" s="1"/>
  <c r="L15" i="39"/>
  <c r="O36" i="36"/>
  <c r="AJ36" i="36" s="1"/>
  <c r="AK36" i="36" s="1"/>
  <c r="N17" i="37"/>
  <c r="O21" i="37"/>
  <c r="AJ21" i="37" s="1"/>
  <c r="AK21" i="37" s="1"/>
  <c r="O30" i="37"/>
  <c r="AJ30" i="37" s="1"/>
  <c r="AK30" i="37" s="1"/>
  <c r="O37" i="36"/>
  <c r="AJ37" i="36" s="1"/>
  <c r="AK37" i="36" s="1"/>
  <c r="O39" i="37"/>
  <c r="AJ39" i="37" s="1"/>
  <c r="AK39" i="37" s="1"/>
  <c r="O91" i="37"/>
  <c r="O97" i="37"/>
  <c r="O17" i="38"/>
  <c r="AJ17" i="38" s="1"/>
  <c r="AK17" i="38" s="1"/>
  <c r="O17" i="39"/>
  <c r="AJ17" i="39" s="1"/>
  <c r="AK17" i="39" s="1"/>
  <c r="K22" i="39"/>
  <c r="N33" i="39"/>
  <c r="K20" i="37"/>
  <c r="O22" i="37"/>
  <c r="AJ22" i="37" s="1"/>
  <c r="AK22" i="37" s="1"/>
  <c r="O36" i="37"/>
  <c r="AJ36" i="37" s="1"/>
  <c r="AK36" i="37" s="1"/>
  <c r="O88" i="37"/>
  <c r="N29" i="37"/>
  <c r="O45" i="37"/>
  <c r="AJ45" i="37" s="1"/>
  <c r="AK45" i="37" s="1"/>
  <c r="N67" i="37"/>
  <c r="K87" i="37"/>
  <c r="O90" i="37"/>
  <c r="O73" i="37"/>
  <c r="AJ73" i="37" s="1"/>
  <c r="AK73" i="37" s="1"/>
  <c r="O94" i="37"/>
  <c r="O28" i="37"/>
  <c r="AJ28" i="37" s="1"/>
  <c r="AK28" i="37" s="1"/>
  <c r="O38" i="37"/>
  <c r="AJ38" i="37" s="1"/>
  <c r="AK38" i="37" s="1"/>
  <c r="O59" i="37"/>
  <c r="AJ59" i="37" s="1"/>
  <c r="AK59" i="37" s="1"/>
  <c r="O74" i="37"/>
  <c r="AJ74" i="37" s="1"/>
  <c r="AK74" i="37" s="1"/>
  <c r="O95" i="37"/>
  <c r="O99" i="37"/>
  <c r="O39" i="36"/>
  <c r="AJ39" i="36" s="1"/>
  <c r="AK39" i="36" s="1"/>
  <c r="O30" i="36"/>
  <c r="AJ30" i="36" s="1"/>
  <c r="AK30" i="36" s="1"/>
  <c r="K17" i="36"/>
  <c r="O34" i="36"/>
  <c r="AJ34" i="36" s="1"/>
  <c r="AK34" i="36" s="1"/>
  <c r="O42" i="37"/>
  <c r="AJ42" i="37" s="1"/>
  <c r="AK42" i="37" s="1"/>
  <c r="N60" i="37"/>
  <c r="O65" i="37"/>
  <c r="AJ65" i="37" s="1"/>
  <c r="AK65" i="37" s="1"/>
  <c r="O89" i="37"/>
  <c r="O98" i="37"/>
  <c r="O24" i="38"/>
  <c r="AJ24" i="38" s="1"/>
  <c r="AK24" i="38" s="1"/>
  <c r="I15" i="39"/>
  <c r="K27" i="39"/>
  <c r="K31" i="39"/>
  <c r="O25" i="36"/>
  <c r="AJ25" i="36" s="1"/>
  <c r="AK25" i="36" s="1"/>
  <c r="O18" i="37"/>
  <c r="AJ18" i="37" s="1"/>
  <c r="AK18" i="37" s="1"/>
  <c r="L16" i="37"/>
  <c r="O48" i="37"/>
  <c r="AJ48" i="37" s="1"/>
  <c r="AK48" i="37" s="1"/>
  <c r="K52" i="37"/>
  <c r="O77" i="37"/>
  <c r="AJ77" i="37" s="1"/>
  <c r="AK77" i="37" s="1"/>
  <c r="N21" i="38"/>
  <c r="O35" i="39"/>
  <c r="AJ35" i="39" s="1"/>
  <c r="AK35" i="39" s="1"/>
  <c r="K13" i="37"/>
  <c r="O19" i="37"/>
  <c r="AJ19" i="37" s="1"/>
  <c r="AK19" i="37" s="1"/>
  <c r="N33" i="37"/>
  <c r="O33" i="37" s="1"/>
  <c r="AJ33" i="37" s="1"/>
  <c r="AK33" i="37" s="1"/>
  <c r="N52" i="37"/>
  <c r="O57" i="37"/>
  <c r="AJ57" i="37" s="1"/>
  <c r="AK57" i="37" s="1"/>
  <c r="O61" i="37"/>
  <c r="AJ61" i="37" s="1"/>
  <c r="AK61" i="37" s="1"/>
  <c r="O70" i="37"/>
  <c r="AJ70" i="37" s="1"/>
  <c r="AK70" i="37" s="1"/>
  <c r="K29" i="38"/>
  <c r="O29" i="38" s="1"/>
  <c r="AJ29" i="38" s="1"/>
  <c r="AK29" i="38" s="1"/>
  <c r="N27" i="39"/>
  <c r="N16" i="39"/>
  <c r="K12" i="36"/>
  <c r="O21" i="39"/>
  <c r="AJ21" i="39" s="1"/>
  <c r="AK21" i="39" s="1"/>
  <c r="O28" i="39"/>
  <c r="AJ28" i="39" s="1"/>
  <c r="AK28" i="39" s="1"/>
  <c r="O32" i="39"/>
  <c r="AJ32" i="39" s="1"/>
  <c r="AK32" i="39" s="1"/>
  <c r="N41" i="39"/>
  <c r="J16" i="37"/>
  <c r="X16" i="37" s="1"/>
  <c r="Y16" i="37" s="1"/>
  <c r="O58" i="37"/>
  <c r="AJ58" i="37" s="1"/>
  <c r="AK58" i="37" s="1"/>
  <c r="I15" i="38"/>
  <c r="T15" i="38" s="1"/>
  <c r="U15" i="38" s="1"/>
  <c r="O24" i="37"/>
  <c r="AJ24" i="37" s="1"/>
  <c r="AK24" i="37" s="1"/>
  <c r="O34" i="37"/>
  <c r="AJ34" i="37" s="1"/>
  <c r="AK34" i="37" s="1"/>
  <c r="O28" i="36"/>
  <c r="AJ28" i="36" s="1"/>
  <c r="AK28" i="36" s="1"/>
  <c r="O32" i="36"/>
  <c r="AJ32" i="36" s="1"/>
  <c r="AK32" i="36" s="1"/>
  <c r="O41" i="36"/>
  <c r="AJ41" i="36" s="1"/>
  <c r="AK41" i="36" s="1"/>
  <c r="K17" i="37"/>
  <c r="N20" i="37"/>
  <c r="O25" i="37"/>
  <c r="AJ25" i="37" s="1"/>
  <c r="AK25" i="37" s="1"/>
  <c r="K29" i="37"/>
  <c r="O35" i="37"/>
  <c r="AJ35" i="37" s="1"/>
  <c r="AK35" i="37" s="1"/>
  <c r="N50" i="37"/>
  <c r="L15" i="38"/>
  <c r="N29" i="39"/>
  <c r="O29" i="39" s="1"/>
  <c r="AJ29" i="39" s="1"/>
  <c r="AK29" i="39" s="1"/>
  <c r="O23" i="36"/>
  <c r="AJ23" i="36" s="1"/>
  <c r="AK23" i="36" s="1"/>
  <c r="O43" i="36"/>
  <c r="O46" i="37"/>
  <c r="AJ46" i="37" s="1"/>
  <c r="AK46" i="37" s="1"/>
  <c r="M15" i="38"/>
  <c r="O31" i="38"/>
  <c r="AJ31" i="38" s="1"/>
  <c r="AK31" i="38" s="1"/>
  <c r="N22" i="39"/>
  <c r="M16" i="37"/>
  <c r="O68" i="37"/>
  <c r="AJ68" i="37" s="1"/>
  <c r="AK68" i="37" s="1"/>
  <c r="O26" i="39"/>
  <c r="AJ26" i="39" s="1"/>
  <c r="AK26" i="39" s="1"/>
  <c r="O34" i="39"/>
  <c r="AJ34" i="39" s="1"/>
  <c r="AK34" i="39" s="1"/>
  <c r="K13" i="36"/>
  <c r="K15" i="36"/>
  <c r="K16" i="36"/>
  <c r="O18" i="36"/>
  <c r="AJ18" i="36" s="1"/>
  <c r="AK18" i="36" s="1"/>
  <c r="K21" i="36"/>
  <c r="N17" i="36"/>
  <c r="K22" i="36"/>
  <c r="N13" i="36"/>
  <c r="N16" i="36"/>
  <c r="N19" i="36"/>
  <c r="K14" i="36"/>
  <c r="O20" i="36"/>
  <c r="AJ20" i="36" s="1"/>
  <c r="AK20" i="36" s="1"/>
  <c r="K16" i="39"/>
  <c r="K16" i="38"/>
  <c r="N16" i="38"/>
  <c r="I16" i="37"/>
  <c r="T16" i="37" s="1"/>
  <c r="U16" i="37" s="1"/>
  <c r="N26" i="37"/>
  <c r="O21" i="38" l="1"/>
  <c r="AJ21" i="38" s="1"/>
  <c r="AK21" i="38" s="1"/>
  <c r="O60" i="37"/>
  <c r="AJ60" i="37" s="1"/>
  <c r="AK60" i="37" s="1"/>
  <c r="O22" i="39"/>
  <c r="AJ22" i="39" s="1"/>
  <c r="AK22" i="39" s="1"/>
  <c r="O24" i="39"/>
  <c r="AJ24" i="39" s="1"/>
  <c r="AK24" i="39" s="1"/>
  <c r="O33" i="39"/>
  <c r="AJ33" i="39" s="1"/>
  <c r="AK33" i="39" s="1"/>
  <c r="O75" i="37"/>
  <c r="AJ75" i="37" s="1"/>
  <c r="AK75" i="37" s="1"/>
  <c r="O31" i="39"/>
  <c r="AJ31" i="39" s="1"/>
  <c r="AK31" i="39" s="1"/>
  <c r="O23" i="38"/>
  <c r="AJ23" i="38" s="1"/>
  <c r="AK23" i="38" s="1"/>
  <c r="O31" i="37"/>
  <c r="AJ31" i="37" s="1"/>
  <c r="AK31" i="37" s="1"/>
  <c r="O67" i="37"/>
  <c r="AJ67" i="37" s="1"/>
  <c r="AK67" i="37" s="1"/>
  <c r="O12" i="36"/>
  <c r="AJ12" i="36" s="1"/>
  <c r="AK12" i="36" s="1"/>
  <c r="O22" i="36"/>
  <c r="AJ22" i="36" s="1"/>
  <c r="AK22" i="36" s="1"/>
  <c r="O15" i="36"/>
  <c r="AJ15" i="36" s="1"/>
  <c r="AK15" i="36" s="1"/>
  <c r="O14" i="36"/>
  <c r="AJ14" i="36" s="1"/>
  <c r="AK14" i="36" s="1"/>
  <c r="O20" i="39"/>
  <c r="AJ20" i="39" s="1"/>
  <c r="AK20" i="39" s="1"/>
  <c r="O41" i="39"/>
  <c r="N15" i="38"/>
  <c r="O50" i="37"/>
  <c r="AJ50" i="37" s="1"/>
  <c r="AK50" i="37" s="1"/>
  <c r="O87" i="37"/>
  <c r="O71" i="37"/>
  <c r="AJ71" i="37" s="1"/>
  <c r="AK71" i="37" s="1"/>
  <c r="O26" i="37"/>
  <c r="AJ26" i="37" s="1"/>
  <c r="AK26" i="37" s="1"/>
  <c r="O35" i="36"/>
  <c r="AJ35" i="36" s="1"/>
  <c r="AK35" i="36" s="1"/>
  <c r="O17" i="36"/>
  <c r="AJ17" i="36" s="1"/>
  <c r="AK17" i="36" s="1"/>
  <c r="O21" i="36"/>
  <c r="AJ21" i="36" s="1"/>
  <c r="AK21" i="36" s="1"/>
  <c r="N15" i="39"/>
  <c r="O18" i="38"/>
  <c r="AJ18" i="38" s="1"/>
  <c r="AK18" i="38" s="1"/>
  <c r="O19" i="36"/>
  <c r="AJ19" i="36" s="1"/>
  <c r="AK19" i="36" s="1"/>
  <c r="O13" i="37"/>
  <c r="AJ13" i="37" s="1"/>
  <c r="AK13" i="37" s="1"/>
  <c r="N16" i="37"/>
  <c r="O29" i="37"/>
  <c r="AJ29" i="37" s="1"/>
  <c r="AK29" i="37" s="1"/>
  <c r="O17" i="37"/>
  <c r="AJ17" i="37" s="1"/>
  <c r="AK17" i="37" s="1"/>
  <c r="O27" i="39"/>
  <c r="AJ27" i="39" s="1"/>
  <c r="AK27" i="39" s="1"/>
  <c r="K15" i="39"/>
  <c r="O20" i="37"/>
  <c r="AJ20" i="37" s="1"/>
  <c r="AK20" i="37" s="1"/>
  <c r="K16" i="37"/>
  <c r="K15" i="38"/>
  <c r="O16" i="39"/>
  <c r="AJ16" i="39" s="1"/>
  <c r="AK16" i="39" s="1"/>
  <c r="O52" i="37"/>
  <c r="AJ52" i="37" s="1"/>
  <c r="AK52" i="37" s="1"/>
  <c r="O13" i="36"/>
  <c r="AJ13" i="36" s="1"/>
  <c r="AK13" i="36" s="1"/>
  <c r="O16" i="36"/>
  <c r="AJ16" i="36" s="1"/>
  <c r="AK16" i="36" s="1"/>
  <c r="O16" i="38"/>
  <c r="AJ16" i="38" s="1"/>
  <c r="AK16" i="38" s="1"/>
  <c r="O15" i="39" l="1"/>
  <c r="AJ15" i="39" s="1"/>
  <c r="AK15" i="39" s="1"/>
  <c r="O15" i="38"/>
  <c r="AJ15" i="38" s="1"/>
  <c r="AK15" i="38" s="1"/>
  <c r="O16" i="37"/>
  <c r="AJ16" i="37" s="1"/>
  <c r="AK16" i="37" s="1"/>
  <c r="N60" i="34"/>
  <c r="K60" i="34"/>
  <c r="N59" i="34"/>
  <c r="K59" i="34"/>
  <c r="N58" i="34"/>
  <c r="K58" i="34"/>
  <c r="N57" i="34"/>
  <c r="K57" i="34"/>
  <c r="P56" i="34"/>
  <c r="M56" i="34"/>
  <c r="L56" i="34"/>
  <c r="J56" i="34"/>
  <c r="X56" i="34" s="1"/>
  <c r="Y56" i="34" s="1"/>
  <c r="I56" i="34"/>
  <c r="Y13" i="33"/>
  <c r="O59" i="34" l="1"/>
  <c r="AJ59" i="34" s="1"/>
  <c r="AK59" i="34" s="1"/>
  <c r="N56" i="34"/>
  <c r="O57" i="34"/>
  <c r="AJ57" i="34" s="1"/>
  <c r="AK57" i="34" s="1"/>
  <c r="K56" i="34"/>
  <c r="O56" i="34" s="1"/>
  <c r="AJ56" i="34" s="1"/>
  <c r="AK56" i="34" s="1"/>
  <c r="O60" i="34"/>
  <c r="AJ60" i="34" s="1"/>
  <c r="AK60" i="34" s="1"/>
  <c r="O58" i="34"/>
  <c r="AJ58" i="34" s="1"/>
  <c r="AK58" i="34" s="1"/>
  <c r="N26" i="29" l="1"/>
  <c r="K26" i="29"/>
  <c r="N25" i="29"/>
  <c r="K25" i="29"/>
  <c r="N24" i="29"/>
  <c r="K24" i="29"/>
  <c r="O24" i="29" s="1"/>
  <c r="AJ24" i="29" s="1"/>
  <c r="AK24" i="29" s="1"/>
  <c r="N23" i="29"/>
  <c r="K23" i="29"/>
  <c r="N22" i="29"/>
  <c r="K22" i="29"/>
  <c r="N21" i="29"/>
  <c r="K21" i="29"/>
  <c r="N20" i="29"/>
  <c r="K20" i="29"/>
  <c r="N19" i="29"/>
  <c r="K19" i="29"/>
  <c r="N18" i="29"/>
  <c r="K18" i="29"/>
  <c r="O18" i="29" s="1"/>
  <c r="AJ18" i="29" s="1"/>
  <c r="AK18" i="29" s="1"/>
  <c r="N17" i="29"/>
  <c r="K17" i="29"/>
  <c r="N16" i="29"/>
  <c r="K16" i="29"/>
  <c r="P15" i="29"/>
  <c r="M15" i="29"/>
  <c r="AF15" i="29" s="1"/>
  <c r="AG15" i="29" s="1"/>
  <c r="I15" i="29"/>
  <c r="N28" i="28"/>
  <c r="K28" i="28"/>
  <c r="N27" i="28"/>
  <c r="K27" i="28"/>
  <c r="N26" i="28"/>
  <c r="K26" i="28"/>
  <c r="O26" i="28" s="1"/>
  <c r="AJ26" i="28" s="1"/>
  <c r="AK26" i="28" s="1"/>
  <c r="M25" i="28"/>
  <c r="N25" i="28" s="1"/>
  <c r="J25" i="28"/>
  <c r="X25" i="28" s="1"/>
  <c r="Y25" i="28" s="1"/>
  <c r="N24" i="28"/>
  <c r="K24" i="28"/>
  <c r="N23" i="28"/>
  <c r="K23" i="28"/>
  <c r="N22" i="28"/>
  <c r="K22" i="28"/>
  <c r="N21" i="28"/>
  <c r="K21" i="28"/>
  <c r="O21" i="28" s="1"/>
  <c r="AJ21" i="28" s="1"/>
  <c r="AK21" i="28" s="1"/>
  <c r="N20" i="28"/>
  <c r="K20" i="28"/>
  <c r="N19" i="28"/>
  <c r="K19" i="28"/>
  <c r="N18" i="28"/>
  <c r="K18" i="28"/>
  <c r="N17" i="28"/>
  <c r="K17" i="28"/>
  <c r="N16" i="28"/>
  <c r="K16" i="28"/>
  <c r="N15" i="28"/>
  <c r="K15" i="28"/>
  <c r="N14" i="28"/>
  <c r="K14" i="28"/>
  <c r="P13" i="28"/>
  <c r="L13" i="28"/>
  <c r="I13" i="28"/>
  <c r="N29" i="26"/>
  <c r="K29" i="26"/>
  <c r="N28" i="26"/>
  <c r="K28" i="26"/>
  <c r="N27" i="26"/>
  <c r="K27" i="26"/>
  <c r="N26" i="26"/>
  <c r="K26" i="26"/>
  <c r="N25" i="26"/>
  <c r="K25" i="26"/>
  <c r="N24" i="26"/>
  <c r="K24" i="26"/>
  <c r="N23" i="26"/>
  <c r="K23" i="26"/>
  <c r="N22" i="26"/>
  <c r="K22" i="26"/>
  <c r="N21" i="26"/>
  <c r="K21" i="26"/>
  <c r="N20" i="26"/>
  <c r="K20" i="26"/>
  <c r="N19" i="26"/>
  <c r="K19" i="26"/>
  <c r="Q18" i="26"/>
  <c r="P18" i="26"/>
  <c r="M18" i="26"/>
  <c r="L18" i="26"/>
  <c r="J18" i="26"/>
  <c r="I18" i="26"/>
  <c r="P17" i="26"/>
  <c r="M17" i="26"/>
  <c r="L17" i="26"/>
  <c r="J17" i="26"/>
  <c r="I17" i="26"/>
  <c r="P16" i="26"/>
  <c r="M16" i="26"/>
  <c r="L16" i="26"/>
  <c r="J16" i="26"/>
  <c r="I16" i="26"/>
  <c r="P15" i="26"/>
  <c r="M15" i="26"/>
  <c r="L15" i="26"/>
  <c r="J15" i="26"/>
  <c r="I15" i="26"/>
  <c r="T15" i="29" l="1"/>
  <c r="U15" i="29" s="1"/>
  <c r="AC15" i="29"/>
  <c r="O27" i="28"/>
  <c r="AJ27" i="28" s="1"/>
  <c r="AK27" i="28" s="1"/>
  <c r="O22" i="28"/>
  <c r="AJ22" i="28" s="1"/>
  <c r="AK22" i="28" s="1"/>
  <c r="O28" i="28"/>
  <c r="AJ28" i="28" s="1"/>
  <c r="AK28" i="28" s="1"/>
  <c r="O26" i="29"/>
  <c r="AJ26" i="29" s="1"/>
  <c r="AK26" i="29" s="1"/>
  <c r="K16" i="26"/>
  <c r="N15" i="29"/>
  <c r="O16" i="29"/>
  <c r="AJ16" i="29" s="1"/>
  <c r="AK16" i="29" s="1"/>
  <c r="O22" i="29"/>
  <c r="AJ22" i="29" s="1"/>
  <c r="AK22" i="29" s="1"/>
  <c r="O17" i="29"/>
  <c r="AJ17" i="29" s="1"/>
  <c r="AK17" i="29" s="1"/>
  <c r="O23" i="29"/>
  <c r="AJ23" i="29" s="1"/>
  <c r="AK23" i="29" s="1"/>
  <c r="K25" i="28"/>
  <c r="O25" i="28" s="1"/>
  <c r="AJ25" i="28" s="1"/>
  <c r="AK25" i="28" s="1"/>
  <c r="J13" i="28"/>
  <c r="X13" i="28" s="1"/>
  <c r="Y13" i="28" s="1"/>
  <c r="O25" i="29"/>
  <c r="AJ25" i="29" s="1"/>
  <c r="AK25" i="29" s="1"/>
  <c r="O20" i="29"/>
  <c r="AJ20" i="29" s="1"/>
  <c r="AK20" i="29" s="1"/>
  <c r="O21" i="29"/>
  <c r="AJ21" i="29" s="1"/>
  <c r="AK21" i="29" s="1"/>
  <c r="O21" i="26"/>
  <c r="O15" i="28"/>
  <c r="AJ15" i="28" s="1"/>
  <c r="AK15" i="28" s="1"/>
  <c r="O16" i="28"/>
  <c r="AJ16" i="28" s="1"/>
  <c r="AK16" i="28" s="1"/>
  <c r="N18" i="26"/>
  <c r="O23" i="26"/>
  <c r="O17" i="28"/>
  <c r="AJ17" i="28" s="1"/>
  <c r="AK17" i="28" s="1"/>
  <c r="K15" i="29"/>
  <c r="O15" i="29" s="1"/>
  <c r="AJ15" i="29" s="1"/>
  <c r="AK15" i="29" s="1"/>
  <c r="O19" i="29"/>
  <c r="AJ19" i="29" s="1"/>
  <c r="AK19" i="29" s="1"/>
  <c r="O24" i="28"/>
  <c r="AJ24" i="28" s="1"/>
  <c r="AK24" i="28" s="1"/>
  <c r="O26" i="26"/>
  <c r="O20" i="28"/>
  <c r="AJ20" i="28" s="1"/>
  <c r="AK20" i="28" s="1"/>
  <c r="O18" i="28"/>
  <c r="AJ18" i="28" s="1"/>
  <c r="AK18" i="28" s="1"/>
  <c r="O23" i="28"/>
  <c r="AJ23" i="28" s="1"/>
  <c r="AK23" i="28" s="1"/>
  <c r="K18" i="26"/>
  <c r="O20" i="26"/>
  <c r="O24" i="26"/>
  <c r="O25" i="26"/>
  <c r="N16" i="26"/>
  <c r="O16" i="26" s="1"/>
  <c r="O19" i="26"/>
  <c r="O29" i="26"/>
  <c r="M13" i="28"/>
  <c r="N13" i="28" s="1"/>
  <c r="O22" i="26"/>
  <c r="O19" i="28"/>
  <c r="AJ19" i="28" s="1"/>
  <c r="AK19" i="28" s="1"/>
  <c r="K17" i="26"/>
  <c r="O27" i="26"/>
  <c r="O14" i="28"/>
  <c r="AJ14" i="28" s="1"/>
  <c r="AK14" i="28" s="1"/>
  <c r="O28" i="26"/>
  <c r="N17" i="26"/>
  <c r="K15" i="26"/>
  <c r="N15" i="26"/>
  <c r="K13" i="28" l="1"/>
  <c r="O13" i="28" s="1"/>
  <c r="AJ13" i="28" s="1"/>
  <c r="AK13" i="28" s="1"/>
  <c r="O18" i="26"/>
  <c r="O15" i="26"/>
  <c r="O17" i="26"/>
  <c r="J16" i="44"/>
  <c r="K29" i="44"/>
  <c r="O29" i="44" s="1"/>
  <c r="AJ29" i="44" s="1"/>
  <c r="AK29" i="44" s="1"/>
  <c r="K31" i="44"/>
  <c r="O31" i="44" s="1"/>
  <c r="AJ31" i="44" s="1"/>
  <c r="AK31" i="44" s="1"/>
  <c r="K16" i="44" l="1"/>
  <c r="O16" i="44" s="1"/>
  <c r="AJ16" i="44" s="1"/>
  <c r="AK16" i="44" s="1"/>
  <c r="X16" i="44"/>
  <c r="Y16"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Iver Brade</author>
  </authors>
  <commentList>
    <comment ref="D70" authorId="0" shapeId="0" xr:uid="{D0097EF6-FFC4-4B12-9AC2-FE6F948BD096}">
      <text>
        <r>
          <rPr>
            <b/>
            <sz val="10"/>
            <color rgb="FF000000"/>
            <rFont val="Tahoma"/>
            <family val="2"/>
          </rPr>
          <t xml:space="preserve">[2] </t>
        </r>
        <r>
          <rPr>
            <sz val="10"/>
            <color rgb="FF000000"/>
            <rFont val="Tahoma"/>
            <family val="2"/>
          </rPr>
          <t>Se refiere a productos de origen biológico para el manejo de la nutrición de cultivos, o el control de plagas y enfermedades.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tc={87A5FEB5-7CFD-4146-B044-2232656BA130}</author>
  </authors>
  <commentList>
    <comment ref="F20" authorId="0" shapeId="0" xr:uid="{87A5FEB5-7CFD-4146-B044-2232656BA13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esta actividad debe ser eliminada del PAO 2024 de ls unidad pecuaria CIA-EJN 
Respuesta:
     por cambios en las lineas de investigación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tc={013AFA80-55F8-4992-9907-FA63267A8D67}</author>
    <author>tc={C5CA1C3E-F75E-4B16-813B-0B885C9F7022}</author>
  </authors>
  <commentList>
    <comment ref="P24" authorId="0" shapeId="0" xr:uid="{013AFA80-55F8-4992-9907-FA63267A8D67}">
      <text>
        <t>[Comentario encadenado]
Tu versión de Excel te permite leer este comentario encadenado; sin embargo, las ediciones que se apliquen se quitarán si el archivo se abre en una versión más reciente de Excel. Más información: https://go.microsoft.com/fwlink/?linkid=870924
Comentario:
    Se quitaron 596000 de viáticos capacitaciones, 11560 de 2 viajes por peajes y 130000 de combustible de 2 capacitaciones y 50000 de levantamiento en finca del CIA-Central.</t>
      </text>
    </comment>
    <comment ref="P25" authorId="1" shapeId="0" xr:uid="{C5CA1C3E-F75E-4B16-813B-0B885C9F7022}">
      <text>
        <t>[Comentario encadenado]
Tu versión de Excel te permite leer este comentario encadenado; sin embargo, las ediciones que se apliquen se quitarán si el archivo se abre en una versión más reciente de Excel. Más información: https://go.microsoft.com/fwlink/?linkid=870924
Comentario:
    298000 de viáticos, 40000 de combustible y 5780 de peajes.</t>
      </text>
    </comment>
  </commentList>
</comments>
</file>

<file path=xl/sharedStrings.xml><?xml version="1.0" encoding="utf-8"?>
<sst xmlns="http://schemas.openxmlformats.org/spreadsheetml/2006/main" count="8651" uniqueCount="2373">
  <si>
    <t>Niveles de Vinculación de los Instrumentos de Planificación</t>
  </si>
  <si>
    <t>Número</t>
  </si>
  <si>
    <t>Objetivos de Desarrollo Sostenible</t>
  </si>
  <si>
    <t>Link del ODS</t>
  </si>
  <si>
    <t>No hay vinculación</t>
  </si>
  <si>
    <t>NA</t>
  </si>
  <si>
    <t>Fin de la Pobreza.</t>
  </si>
  <si>
    <t>Hambre Cero.</t>
  </si>
  <si>
    <t>Salud y Bienestar.</t>
  </si>
  <si>
    <t>Educación y Calidad.</t>
  </si>
  <si>
    <t xml:space="preserve"> Igualdad de Género.</t>
  </si>
  <si>
    <t xml:space="preserve"> Agua Limpia y Saneamiento.</t>
  </si>
  <si>
    <t>Energía asequible y no Contaminante.</t>
  </si>
  <si>
    <t xml:space="preserve"> Trabajo Decente y Crecimiento Económico.</t>
  </si>
  <si>
    <t xml:space="preserve"> Industria Innovación e Infrestructura</t>
  </si>
  <si>
    <t>Reducción de las desigualdades.</t>
  </si>
  <si>
    <t>Ciudades y comunidades sostenibles.</t>
  </si>
  <si>
    <t xml:space="preserve">Producción y consumo responsables. </t>
  </si>
  <si>
    <t xml:space="preserve"> Acción por el clima.</t>
  </si>
  <si>
    <t>Vida submarina.</t>
  </si>
  <si>
    <t>Vida de ecosistemas terrestres.</t>
  </si>
  <si>
    <t xml:space="preserve"> Paz, justicias e instituciones sólidas.</t>
  </si>
  <si>
    <t xml:space="preserve">Alianzas para lograr objetivos. </t>
  </si>
  <si>
    <t>Plan Sectorial 2023-2027</t>
  </si>
  <si>
    <t>Código</t>
  </si>
  <si>
    <t>Indicador</t>
  </si>
  <si>
    <t>Vinculo</t>
  </si>
  <si>
    <t xml:space="preserve">1.3.1.1 </t>
  </si>
  <si>
    <t>Reerganización parcial del INTA implementada</t>
  </si>
  <si>
    <t xml:space="preserve">1.10.1.1 </t>
  </si>
  <si>
    <t>Implementación de expedientes digitales relacionados con</t>
  </si>
  <si>
    <t>3.1.1.1</t>
  </si>
  <si>
    <t xml:space="preserve"> Nuevos programas de fitomejoramiento puestos en operación.</t>
  </si>
  <si>
    <t xml:space="preserve">3.1.1.3  </t>
  </si>
  <si>
    <t xml:space="preserve"> Número de nuevos cultivos para los que se produce semilla certificada de las categorías fundación o básica.</t>
  </si>
  <si>
    <t xml:space="preserve">3.5.1.1 </t>
  </si>
  <si>
    <t>Número de bioinsumos validados en diferentes cultivos de importancia agrícola.</t>
  </si>
  <si>
    <t>3.6.1.1</t>
  </si>
  <si>
    <t xml:space="preserve"> Número de tecnologías que incluyan la implementación de equipos y de herramientas tecnológicas para su aplicación a nivel regional.</t>
  </si>
  <si>
    <t xml:space="preserve">3.10.1.1 </t>
  </si>
  <si>
    <t>Número de tecnologías validadas en mitigación y adaptación al cambio climático.</t>
  </si>
  <si>
    <t>3.11.1.1</t>
  </si>
  <si>
    <t xml:space="preserve"> Plan maestro implementado</t>
  </si>
  <si>
    <t>Plan Estratégico Institucional 2022-2028</t>
  </si>
  <si>
    <t>ID</t>
  </si>
  <si>
    <t>Actividades</t>
  </si>
  <si>
    <t>Meta/ Indicador</t>
  </si>
  <si>
    <t xml:space="preserve">Vinculo </t>
  </si>
  <si>
    <t>1.A.1</t>
  </si>
  <si>
    <t xml:space="preserve">Desarrollo  de proyectos estratégicos que incluyan algunos  factores como: edáficos, hídricos, agroclimáticos, bióticos y abióticos. </t>
  </si>
  <si>
    <t>Veinte proyectos</t>
  </si>
  <si>
    <t>1.A.2</t>
  </si>
  <si>
    <t>Zonificación agroecológica para contribuir al ordenamiento de la producción.</t>
  </si>
  <si>
    <t>Diez zonificaciones agroecológica</t>
  </si>
  <si>
    <t>1.A.3</t>
  </si>
  <si>
    <t>Determinación del impacto productivo y económico de las tecnologías en los sistemas agropecuarios.</t>
  </si>
  <si>
    <t xml:space="preserve">Cinco informes </t>
  </si>
  <si>
    <t>1.A.4</t>
  </si>
  <si>
    <t>Evaluación del impacto de los productos generados por la institución.</t>
  </si>
  <si>
    <t>1.B.1</t>
  </si>
  <si>
    <t>Incorporación de la agricultura digital y la biotecnología en los procesos de investigación y de gestión de conocimiento.</t>
  </si>
  <si>
    <t>Cinco proyectos</t>
  </si>
  <si>
    <t>1.B.2</t>
  </si>
  <si>
    <t>Sistema para el desarrollo de la agricultura digital.</t>
  </si>
  <si>
    <t xml:space="preserve">Un sistema </t>
  </si>
  <si>
    <t>1.B.3</t>
  </si>
  <si>
    <t>Ejecución del sistema para el desarrollo de la agricultura digital.</t>
  </si>
  <si>
    <t>Un Sistema funcionando</t>
  </si>
  <si>
    <t>2.A.1</t>
  </si>
  <si>
    <t xml:space="preserve">Publicación de artículos científicos </t>
  </si>
  <si>
    <t>10 publicaciones anuales</t>
  </si>
  <si>
    <t>2.A.2</t>
  </si>
  <si>
    <t>Elaboración y actualización de materiales didácticos: manuales, boletines técnicos, revisas, entre otros.</t>
  </si>
  <si>
    <t>12 materiales didácticos al año</t>
  </si>
  <si>
    <t>2.A. 3</t>
  </si>
  <si>
    <t>Estableciendo procesos de gestión de conocimiento para los actores del sector agropecuario</t>
  </si>
  <si>
    <t>3 Programas de capacitación y formación al año.</t>
  </si>
  <si>
    <t>2.B.1</t>
  </si>
  <si>
    <t>Catálogo de oferta de productos del INTA</t>
  </si>
  <si>
    <t xml:space="preserve">Un catalogo </t>
  </si>
  <si>
    <t>2.B.2</t>
  </si>
  <si>
    <t>Elaboración de videos sobre los productos del INTA para difundir en las diferentes plataformas y redes sociales</t>
  </si>
  <si>
    <t xml:space="preserve">15 videos </t>
  </si>
  <si>
    <t>2.B.3</t>
  </si>
  <si>
    <t>Implementación del uso de redes sociales y otras plataformas para promocionar las actividades ordinarias y productos del quehacer institucional.</t>
  </si>
  <si>
    <t>250 publicaciones anuales</t>
  </si>
  <si>
    <t xml:space="preserve">1.C.1 </t>
  </si>
  <si>
    <t>Identificación de las demandas de los usuarios</t>
  </si>
  <si>
    <t>Un informe bienal de captación de demanda nacional por Región.</t>
  </si>
  <si>
    <t>1.C.2</t>
  </si>
  <si>
    <t>Priorización de demandas de investigación y transferencia de tecnología.</t>
  </si>
  <si>
    <t>Un documento con líneas de trabajo</t>
  </si>
  <si>
    <t>1.C.3</t>
  </si>
  <si>
    <t>Diseño de las actividades de investigación e innovación para dar respuestas a las demandas.</t>
  </si>
  <si>
    <t>Plan de trabajo a la atención de las demandas</t>
  </si>
  <si>
    <t>Plan Operativo Institucional (POI)/MAPP Institucional</t>
  </si>
  <si>
    <t>01.01</t>
  </si>
  <si>
    <t xml:space="preserve">Número de experimentos  para mejorar los sistemas productivos agropecuarios realizados.
</t>
  </si>
  <si>
    <t>01.02</t>
  </si>
  <si>
    <t>Número de extensionista capacitados</t>
  </si>
  <si>
    <t>01.03</t>
  </si>
  <si>
    <t>Cantidad de artículos cientificos publicados en temas de innovación tecnológica</t>
  </si>
  <si>
    <t>01.04</t>
  </si>
  <si>
    <t>Número de tecnologías con análisis de impacto productivo y económico en los sistemas agropecuarios.</t>
  </si>
  <si>
    <t>01.05</t>
  </si>
  <si>
    <t xml:space="preserve">Número de tecnologías generadas  para mejorar la ecoeficiencia de los sistemas productivos agropecuarios
</t>
  </si>
  <si>
    <t>02.01</t>
  </si>
  <si>
    <t>Número de tubérculos y plántulas entregadas de semilla de papa.</t>
  </si>
  <si>
    <t>02.02</t>
  </si>
  <si>
    <t>Kilogramos de semilla de papaya hibrído  producida.</t>
  </si>
  <si>
    <t>02.03</t>
  </si>
  <si>
    <t>Kilogramos de semilla de maíz en grano certificada producida.</t>
  </si>
  <si>
    <t>02.04</t>
  </si>
  <si>
    <t>Cantidad de  semilla de yuca producida.</t>
  </si>
  <si>
    <t>02.05</t>
  </si>
  <si>
    <t xml:space="preserve">Cantidad de  vitroplantas producidas de  musáceas (abacá, plátano, banano) y raíces tropicales (yuca) </t>
  </si>
  <si>
    <t>02.06</t>
  </si>
  <si>
    <t>Kilogramos de semilla de sorgo en grano certificada producida.</t>
  </si>
  <si>
    <t>Unidades de medida</t>
  </si>
  <si>
    <t>Descripción</t>
  </si>
  <si>
    <t xml:space="preserve"> Número de campañas o planes de comunicación</t>
  </si>
  <si>
    <t xml:space="preserve"> Número de comunicados de prensa</t>
  </si>
  <si>
    <t xml:space="preserve"> Número de documentos actualizados  </t>
  </si>
  <si>
    <t xml:space="preserve"> Número de Planes elaborados</t>
  </si>
  <si>
    <t xml:space="preserve"> Número de publicaciones                  </t>
  </si>
  <si>
    <t xml:space="preserve"> Número de registros  </t>
  </si>
  <si>
    <t xml:space="preserve"> Número de requerimientos presentados</t>
  </si>
  <si>
    <t xml:space="preserve"> Número de reuniones</t>
  </si>
  <si>
    <t>Cantiad de Análisis químico</t>
  </si>
  <si>
    <t>Cantidad de Análisis de fitoprotección</t>
  </si>
  <si>
    <t>Cantidad de Análisis físico</t>
  </si>
  <si>
    <t>Cantidad de Análisis molecular</t>
  </si>
  <si>
    <t>Cantidad de Asesorías en materia de proceso Archivísticos</t>
  </si>
  <si>
    <t>Cantidad de Bancos de Germoplasma</t>
  </si>
  <si>
    <t xml:space="preserve">Cantidad de charlas  </t>
  </si>
  <si>
    <t>Cantidad de datos asociados al requerimiento</t>
  </si>
  <si>
    <t>Cantidad de documentos Facilitados</t>
  </si>
  <si>
    <t>Cantidad de informes presentados</t>
  </si>
  <si>
    <t>Cantidad de informes sobre requerimientos</t>
  </si>
  <si>
    <t xml:space="preserve">Cantidad de libros legalizados  </t>
  </si>
  <si>
    <t>Cantidad de Muestras Procesadas</t>
  </si>
  <si>
    <t>Cantidad de Muestreos</t>
  </si>
  <si>
    <t>Cantidad de planes de trabajo</t>
  </si>
  <si>
    <t>Cantidad de requerimientos atendidos</t>
  </si>
  <si>
    <t>Cantidad de Semoviente</t>
  </si>
  <si>
    <t>Cantidad de trámites</t>
  </si>
  <si>
    <t>Cantidad de Tubérculos</t>
  </si>
  <si>
    <t>Cantidad de visitas</t>
  </si>
  <si>
    <t>Cantidad de Vitroplantas</t>
  </si>
  <si>
    <t xml:space="preserve">Cantidad Número de Análisis </t>
  </si>
  <si>
    <t xml:space="preserve">Estudio especial </t>
  </si>
  <si>
    <t>Experimento /Ensayo</t>
  </si>
  <si>
    <t>Inventario</t>
  </si>
  <si>
    <t>Kilogramo</t>
  </si>
  <si>
    <t xml:space="preserve">Material vegetativo </t>
  </si>
  <si>
    <t>Número  de demostraciones de método</t>
  </si>
  <si>
    <t>Número / Cantidad de Análisis de calidad de biológicos</t>
  </si>
  <si>
    <t>Número Cantidad de requerimientos atendidos</t>
  </si>
  <si>
    <t>Número de boletines</t>
  </si>
  <si>
    <t>Número de Brochure</t>
  </si>
  <si>
    <t>Número de cajas con selección.</t>
  </si>
  <si>
    <t>Número de cajas con tratamiento archivistico</t>
  </si>
  <si>
    <t>Número de cajas instaladas y etiquetadas</t>
  </si>
  <si>
    <t>Numero de capacitaciones</t>
  </si>
  <si>
    <t>Número de Certificado</t>
  </si>
  <si>
    <t>Número de charlas</t>
  </si>
  <si>
    <t>Numero de Colecciones</t>
  </si>
  <si>
    <t>Número de consultas</t>
  </si>
  <si>
    <t>Número de diagnósticos</t>
  </si>
  <si>
    <t>Número de días de campo</t>
  </si>
  <si>
    <t>Número de documentos</t>
  </si>
  <si>
    <t>Número de eventos o actividades</t>
  </si>
  <si>
    <t>Número de giras</t>
  </si>
  <si>
    <t>Número de Giras Realizadas cada Región Territorial</t>
  </si>
  <si>
    <t>Número de informes</t>
  </si>
  <si>
    <t>Número de listas de transferencia</t>
  </si>
  <si>
    <t>Número de Mapas digital</t>
  </si>
  <si>
    <t>Número de mejoras solicitadas a TI</t>
  </si>
  <si>
    <t>Numero de Microorganismos</t>
  </si>
  <si>
    <t>Número de muestras</t>
  </si>
  <si>
    <t>Número de parcelas demostrativas</t>
  </si>
  <si>
    <t>Número de posteos</t>
  </si>
  <si>
    <t>Número de proyectos</t>
  </si>
  <si>
    <t xml:space="preserve">Número de publicaciones                 </t>
  </si>
  <si>
    <t xml:space="preserve">Número de Publicaciones científicas </t>
  </si>
  <si>
    <t xml:space="preserve">Número de Publicaciones técnicas </t>
  </si>
  <si>
    <t>Número de remates</t>
  </si>
  <si>
    <t>Número de Reportes</t>
  </si>
  <si>
    <t>Número de riesgos identificados</t>
  </si>
  <si>
    <t>Número de solicitudes</t>
  </si>
  <si>
    <t>Número de solicitudes de Eliminación</t>
  </si>
  <si>
    <t>Número de talleres</t>
  </si>
  <si>
    <t>Número de Trámites</t>
  </si>
  <si>
    <t>Número de visitas a finca</t>
  </si>
  <si>
    <t>Número tablas elaboradas</t>
  </si>
  <si>
    <t>Número/Cantidad de Análisis de calidad de alimentos animal</t>
  </si>
  <si>
    <t>Porcentaje</t>
  </si>
  <si>
    <t>Plan Nacional de Desarrollo y de Inversión Pública 2023-2026 (PNDIP)</t>
  </si>
  <si>
    <t>Intervención Pública</t>
  </si>
  <si>
    <t>Objetivo</t>
  </si>
  <si>
    <t>Línea base</t>
  </si>
  <si>
    <t>Meta del período y anual</t>
  </si>
  <si>
    <t>Estimación Presupuestaria en colones, fuente de financiamiento y programa presupuestario</t>
  </si>
  <si>
    <t>Responsable</t>
  </si>
  <si>
    <t>Riesgos</t>
  </si>
  <si>
    <r>
      <t>8.</t>
    </r>
    <r>
      <rPr>
        <sz val="11"/>
        <color theme="1"/>
        <rFont val="Calibre"/>
      </rPr>
      <t xml:space="preserve"> Generación de conocimiento científico y tecnológico para contribuir a la competitividad, funcionalidad y sostenibilidad de los sistemas productivos agropecuarios.</t>
    </r>
  </si>
  <si>
    <t>Generar conocimiento científico y tecnológico para contribuir a la competitividad, funcionalidad y sostenibilidad de los sistemas productivos agropecuarios.</t>
  </si>
  <si>
    <t>Número de tecnologías generadas para mejorar la ecoeficiencia de los sistemas productivos agropecuarios. 1</t>
  </si>
  <si>
    <t>2023-2026: 7</t>
  </si>
  <si>
    <t>2023-2026:200000000</t>
  </si>
  <si>
    <t>Dirección de Investigación y Desarrollo Tecnológico.  Departamento de Investigación e Innovación, unidades de hortalizas, granos básicos, pecuario, frutales, raíces y tubérculos.</t>
  </si>
  <si>
    <t>14. Financiero
01. Económico
02. Ambiental
05.ante fenómenos naturales.</t>
  </si>
  <si>
    <t>N/A</t>
  </si>
  <si>
    <t>Fuente:</t>
  </si>
  <si>
    <t>INTA-Presupuesto Ordinario</t>
  </si>
  <si>
    <t>Programa presupuestario: 172-INTA</t>
  </si>
  <si>
    <t>2023-2026:7</t>
  </si>
  <si>
    <t>2023-2026: 48 000 000</t>
  </si>
  <si>
    <t>Dirección de Investigación y Desarrollo Tecnológico.</t>
  </si>
  <si>
    <t xml:space="preserve">14. Financiero
01. Económico
02. Ambiental
05.ante fenómenos naturales.
</t>
  </si>
  <si>
    <t>Programa presupuestario 172-INTA</t>
  </si>
  <si>
    <t>Facilitar a los extensionistas del MAG el conocimiento asociado a los productos tecnológicos para mejorar los sistemas productivos agropecuarios.</t>
  </si>
  <si>
    <t>Número de extensionista capacitados.[2]</t>
  </si>
  <si>
    <t>2023-2026:</t>
  </si>
  <si>
    <r>
      <t>325 (</t>
    </r>
    <r>
      <rPr>
        <sz val="11"/>
        <color theme="1"/>
        <rFont val="Calibre"/>
      </rPr>
      <t>No es acumulativa, se mantiene la cantidad de extensionistas, variando los temas)</t>
    </r>
    <r>
      <rPr>
        <sz val="11"/>
        <color rgb="FF000000"/>
        <rFont val="Calibre"/>
      </rPr>
      <t xml:space="preserve">  </t>
    </r>
  </si>
  <si>
    <t>2023-2026: 40.000 000</t>
  </si>
  <si>
    <t xml:space="preserve">Dirección de Investigación y Desarrollo Tecnológico- Departamento de Investigación e Innovación- Departamento Transferencia de tecnológico. </t>
  </si>
  <si>
    <t>[1] Las investigaciones incluirán algunos factores como: edáficos, hídricos, agroclimáticos, bióticos y abióticos, reducción de carga química activa. Los procesos de investigación tienen una duración promedio de dos a tres años para tener productos tecnológicos confiables.</t>
  </si>
  <si>
    <t xml:space="preserve">[2] La meta no es acumulativa, se mantiene la misma cantidad en el periodo de ejecución, lo que varía anualmente son los temas y rubros de capacitación. </t>
  </si>
  <si>
    <t>Eje de Política</t>
  </si>
  <si>
    <t xml:space="preserve">Estimación Presupuestaria (¢) fuente de financiamiento </t>
  </si>
  <si>
    <t xml:space="preserve">Institución Responsable/ </t>
  </si>
  <si>
    <t>Cuál es el bien público que obtiene el beneficiario con la ejecución de esta intervención</t>
  </si>
  <si>
    <t>1 Modernizacion de las instituciones del Sector Agroproductivo</t>
  </si>
  <si>
    <t>Fortalecimiento Institucional del INTA</t>
  </si>
  <si>
    <t>Fortalecer el Instituto nacional de Innovación y Transferencia en Tecnologia Agropecuaria para la oportuna atención de las necesidades de los productores del sector agropecuario.</t>
  </si>
  <si>
    <t>1.3.1.1 Reerganización parcial del INTA implementada</t>
  </si>
  <si>
    <t>2023-2027:	Reorganización implementada.
2023: Proceso de aprobación (Junta directiva INTA, MAG, Mideplan)
2024: Implementación de la nueva estructura.
2025: NA
2026: NA
2027: NA</t>
  </si>
  <si>
    <t>2023-2027: 4 000 000
Presupuesto nacional
2023: 4 000 000
2024: NA
2025: NA
2026: NA
2027: NA</t>
  </si>
  <si>
    <t xml:space="preserve">INTA Ing Roberto Camacho Montero
Director Ejecutivo
</t>
  </si>
  <si>
    <t>0perativa Legal Gobernanza Financiero</t>
  </si>
  <si>
    <t xml:space="preserve">Tecnologías de innovación sostenibles y Producción de semilla de alta calidad para sector agropecuario costarricense. </t>
  </si>
  <si>
    <t xml:space="preserve">
1.10 Expediente digital	de investigaciones  trasferencia tecnológica (INTA),</t>
  </si>
  <si>
    <t>1.10.1 Digitalizar los expedientes	de
investigación	y trasferencia tecnológica mediante el uso de tecnologías de la información que facilite datos para el seguimiento y evaluación de las acciones generadas desde el INTA.</t>
  </si>
  <si>
    <t>1.10.1.1
Implementación de expedientes digitales relacionados con
investigaciones	y transferencias tecnológicas digitalizados</t>
  </si>
  <si>
    <t>2023-2027: 100%
2023: NA
2024:1
2025:NA
2026:NA
2027:NA</t>
  </si>
  <si>
    <t>2023-2027: 15 000 000
INTA
2023: 0
2024: 15 000 000
2025: 0
2026: 0
2027: 0</t>
  </si>
  <si>
    <t>Económico
 Financiero
 Tecnológico</t>
  </si>
  <si>
    <t>3.1 Aseguramiento de	semillas y materiales genéticos (agrícolas y pecuarios) apropiados para las características de los	sistemas productivos.</t>
  </si>
  <si>
    <t>3.1.1 Promover el aseguramiento de semillas y materiales genéticos apropiados para las características de los sistemas productivos agropecuario que contribuyan a la seguridad alimentaria.</t>
  </si>
  <si>
    <t>3.1.1.1 Nuevos programas de fitomejoramiento puestos en operación.</t>
  </si>
  <si>
    <t xml:space="preserve">
2023-2027:4
2023: NA
2024: 1
2025: 1
2026: 1
2027: 1</t>
  </si>
  <si>
    <t>2023-2027: 40 000 000
Presupuesto nacional
2023: NA
2024 :10 000 000
2025: 10 000 000
2026: 10 000 000
2027: 10 000 000</t>
  </si>
  <si>
    <t>INTA
Departamento de investigación Jefaturas	de
Unidades	de investigación: Raíces		y
Tubérculos: Frutales,	Granos Básicos, Hortalizas.</t>
  </si>
  <si>
    <t>Económico Ambiental Operativo Legal</t>
  </si>
  <si>
    <t>Variedades vegetales mejoradas para la producción agrícola sostenible, producto	de		la utilización	de	los recursos filogenéticos.</t>
  </si>
  <si>
    <t>sistemas productivos.</t>
  </si>
  <si>
    <t>3 Productividad y Sostenibilidad</t>
  </si>
  <si>
    <t xml:space="preserve">3.1 Aseguramiento de	semillas y materiales genéticos (agrícolas y pecuarios) apropiados para las características de los	sistemas productivos.
</t>
  </si>
  <si>
    <t>3.1.1.3 Número de nuevos cultivos para los que se produce semilla certificada de las categorías fundación o básica.</t>
  </si>
  <si>
    <t>2023-2027: 4
2024:1
2025:1
2026:1
2027:1</t>
  </si>
  <si>
    <t>2023-2027: 40 000 000</t>
  </si>
  <si>
    <t>INTA
Departamento de investigación
Jefaturas de Unidades de investigación: Raíces y Tubérculos: Frutales, Granos Básicos, Hortalizas.</t>
  </si>
  <si>
    <t>Económico
Ambiental
Operativo
Legal</t>
  </si>
  <si>
    <t>Disponibilidad de semilla certificada de los variedades vegetales producidas por el INTA y otras instancias nacionales</t>
  </si>
  <si>
    <t>Presupuesto nacional</t>
  </si>
  <si>
    <t xml:space="preserve">Variedades vegetales mejoradas para la producción agrícola sostenible, producto de la utilización de los recursos fitogenéticos </t>
  </si>
  <si>
    <t>2023: NA</t>
  </si>
  <si>
    <t>2024 :10 000 000</t>
  </si>
  <si>
    <t>2025: 10 000 000</t>
  </si>
  <si>
    <t>2026: 10 000 000</t>
  </si>
  <si>
    <t>3.5 Fomento de la producción de bioinsumos para el establecimiento   de sistemas	de producción amigables con el ambiente.</t>
  </si>
  <si>
    <t>3.5.1Desarrollar bioinsumos	para paquetes tecnológicos innovadores que permitan la migración de los sistemas de producción
convencional a sistemas de producción amigables con el ambiente.</t>
  </si>
  <si>
    <t xml:space="preserve">3.5.1.1 Número de bioinsumos validados en diferentes cultivos	de importancia agrícola. </t>
  </si>
  <si>
    <t>2023-2027: 8
2024:2
2025:2
2026:2
2027:2</t>
  </si>
  <si>
    <t>2023-2027: 40 000 000
Presupuesto nacional
2023: NA
2024: 10 000 000
2025: 10 000 000
2026: 10 000 000
2027: 10 000 000</t>
  </si>
  <si>
    <t>INTA
Departamento de investigación
Jefaturas de Unidades de investigación:  Raíces y Tubérculos, Frutales, Granos Básicos, Hortalizas, Pecuario.</t>
  </si>
  <si>
    <t xml:space="preserve">Disponibilidad de bioinsumos que permitan reducción de la carga química y productos más saludables. </t>
  </si>
  <si>
    <t>3.6	Formación	de capacidades para el aprovechamiento	de los		equipos		y herramientas tecnológicas para la mejora competitiva.</t>
  </si>
  <si>
    <t>3.6.1 Incorporar equipos y	herramientas tecnológicas en los procesos		de
investigación para mejorar	la
competitividad en el Sector Agropecuario.</t>
  </si>
  <si>
    <t>3.6.1.1 Número de tecnologías que incluyan la implementación de equipos y de herramientas tecnológicas para	su
aplicación a nivel regional.</t>
  </si>
  <si>
    <t>2023-2027: 30 000 000
Presupuesto nacional
2023: NA
2024: NA
2025: 10 000 000
2026: 10 000 000
2027: 10 000 000</t>
  </si>
  <si>
    <t>0perativo</t>
  </si>
  <si>
    <t>Beneficios en el uso de instrumentos, herramientas, dispositivos y equipos  en los sistemas productivos.</t>
  </si>
  <si>
    <t>3.10 Elaboración de una estrategia interinstitucional e intersectorial de investigación e innovación que impulsen el aumento de la competitividad y sostenibilidad para el desarrollo del sector productivo agropecuario.</t>
  </si>
  <si>
    <t>3.10.1 Realizar procesos de Investigación, validación y difusión de tecnologías de mitigación y adaptación al cambio climático para ser aplicadas por micro o pequeños productores.</t>
  </si>
  <si>
    <t>3.10.1.1 Número de tecnologías validadas en mitigación y adaptación al cambio climático.</t>
  </si>
  <si>
    <t xml:space="preserve">2023-2027: 20 000 000
Presupuesto nacional
2023: NA
2024: 5 000 000
2025: 5 000 000
2026: 5 000 000
2027: 5 000 000
</t>
  </si>
  <si>
    <t>operativo</t>
  </si>
  <si>
    <t>Brindarle al sector agropecuario rubros más competitivos, sostenibles  y resilientes al cambio climático.</t>
  </si>
  <si>
    <t>4 Productividad y Sostenibilidad</t>
  </si>
  <si>
    <t>3.11 Plan maestro para	el
fortalecimiento de las	fincas
experimentales</t>
  </si>
  <si>
    <t>3.11.1 Fortalecer la gestión de las fincas experimentales administradas por el INTA para el mejoramiento de la investigación y transferencia de conocimiento a las personas productoras.</t>
  </si>
  <si>
    <t>3.11.1.1	Plan maestro implementado</t>
  </si>
  <si>
    <t>2023-2027: 1
2023: Fase 1 (diseño base)
2024: Fase 2 (estudios de preinversión)
2025: Fase 3 (ejecución)
2026: Fase 3 (ejecución)
2027: Fase 3 (ejecución)</t>
  </si>
  <si>
    <t>2023-2027: 1 185 000 000
Presupuesto nacional
2023: NA
2024: 30 000 000
2025: 385 000 000
2026: 385 000 000
2027: 385 000 000</t>
  </si>
  <si>
    <t xml:space="preserve">INTA
</t>
  </si>
  <si>
    <t xml:space="preserve">Eje estratégico </t>
  </si>
  <si>
    <t>Innovación para el desarrollo agropecuario.</t>
  </si>
  <si>
    <t>Objetivo Estratégico 1</t>
  </si>
  <si>
    <r>
      <t>Línea de Acción</t>
    </r>
    <r>
      <rPr>
        <b/>
        <sz val="10"/>
        <color theme="1"/>
        <rFont val="Calibri"/>
        <family val="2"/>
        <scheme val="minor"/>
      </rPr>
      <t xml:space="preserve"> </t>
    </r>
  </si>
  <si>
    <t>Plazos de Ejecución</t>
  </si>
  <si>
    <t xml:space="preserve">Recursos </t>
  </si>
  <si>
    <t xml:space="preserve">Responsable </t>
  </si>
  <si>
    <t>Observaciones</t>
  </si>
  <si>
    <t>1.A Ofreciendo productos tecnológicos competitivos</t>
  </si>
  <si>
    <t xml:space="preserve">1.A.1. Desarrollo  de proyectos estratégicos que incluyan algunos  factores como: edáficos, hídricos, agroclimáticos, bióticos y abióticos. </t>
  </si>
  <si>
    <t>D I D T y sus departamentos</t>
  </si>
  <si>
    <t>Los proyectos contemplarán la generación de la tecnología para mejorar la ecoeficiencia de los sistemas productivos y reducir la carga química activa.</t>
  </si>
  <si>
    <t>1.A.2. Zonificación agroecológica para contribuir al ordenamiento de la producción.</t>
  </si>
  <si>
    <t xml:space="preserve"> </t>
  </si>
  <si>
    <t>D I D T/ Departamento de Estudios Básicos de Tierras</t>
  </si>
  <si>
    <t>La zonificación puede ser por cantón, distrito o cultivo prioritario.</t>
  </si>
  <si>
    <t>1.A.3. Determinación del impacto productivo y económico de las tecnologías en los sistemas agropecuarios.</t>
  </si>
  <si>
    <t>D I D T /DAF</t>
  </si>
  <si>
    <t>Un estudio por rubro: Hortalizas, Pecuario, Granos Básicos, Frutales, Raíces y Tubérculos.</t>
  </si>
  <si>
    <t>1.A.4. Evaluación del impacto de los productos generados por la institución.</t>
  </si>
  <si>
    <t>Al menos una innovación al año.</t>
  </si>
  <si>
    <t>1.B Fortaleciendo procesos de investigación para satisfacer la demanda tecnológica del usuario.</t>
  </si>
  <si>
    <t>1.B.1. Incorporación de la agricultura digital y la biotecnología en los procesos de investigación y de gestión de conocimiento.</t>
  </si>
  <si>
    <t>1.B.2. Sistema para el desarrollo de la agricultura digital.</t>
  </si>
  <si>
    <t xml:space="preserve">Construyendo los algoritmos para que las bases de datos existentes se integren, alimentando con los datos que se cuenta. </t>
  </si>
  <si>
    <t>1.B.3. Ejecución del sistema para el desarrollo de la agricultura digital.</t>
  </si>
  <si>
    <t>DE/DIDT</t>
  </si>
  <si>
    <t>Se realizará por fases:</t>
  </si>
  <si>
    <r>
      <t>1.</t>
    </r>
    <r>
      <rPr>
        <sz val="11"/>
        <color theme="1"/>
        <rFont val="Calibri"/>
        <family val="2"/>
      </rPr>
      <t>Plan piloto (prueba en el 2025)</t>
    </r>
  </si>
  <si>
    <r>
      <t>2.</t>
    </r>
    <r>
      <rPr>
        <sz val="11"/>
        <color theme="1"/>
        <rFont val="Calibri"/>
        <family val="2"/>
      </rPr>
      <t>Sistema disponible para los usuarios.</t>
    </r>
  </si>
  <si>
    <t>Productos para la gestión del conocimiento</t>
  </si>
  <si>
    <t>Objetivo Estratégico 2</t>
  </si>
  <si>
    <t>Facilitar el acceso de productos tecnológicos para mejorar los sistemas productivos agropecuarios.</t>
  </si>
  <si>
    <t xml:space="preserve">Línea de Acción </t>
  </si>
  <si>
    <t xml:space="preserve">2.A Transferencia de tecnología para los actores del Sector Agropecuario </t>
  </si>
  <si>
    <t xml:space="preserve">2.A.1.  Publicación de artículos científicos </t>
  </si>
  <si>
    <t>DIDT</t>
  </si>
  <si>
    <t>2.A.2. Elaboración y actualización de materiales didácticos: manuales, boletines técnicos, revisas, entre otros.</t>
  </si>
  <si>
    <t>2.A. 3. Estableciendo procesos de gestión de conocimiento para los actores del sector agropecuario</t>
  </si>
  <si>
    <t>Grupos definidos.</t>
  </si>
  <si>
    <t xml:space="preserve">2.B Promoviendo los productos tecnológicos del INTA </t>
  </si>
  <si>
    <t>2.B.1.  Catálogo de oferta de productos del INTA</t>
  </si>
  <si>
    <t xml:space="preserve">DIDT </t>
  </si>
  <si>
    <t>En el periodo de ejecución del PEI se realizarán actualizaciones anuales al manual.</t>
  </si>
  <si>
    <t>2.B.2. Elaboración de videos sobre los productos del INTA para difundir en las diferentes plataformas y redes sociales</t>
  </si>
  <si>
    <t>2.B.3.Implementación del uso de redes sociales y otras plataformas para promocionar las actividades ordinarias y productos del quehacer institucional.</t>
  </si>
  <si>
    <t>Realizar al menos una publicación diaria del quehacer institucional.</t>
  </si>
  <si>
    <t>Fortalecimiento institucional</t>
  </si>
  <si>
    <t>Objetivo Estratégico 3</t>
  </si>
  <si>
    <r>
      <t>Fortalecer la vinculación con productores e instituciones del sector para la atención de demandas tecnológicas y el trabajo colaborativo</t>
    </r>
    <r>
      <rPr>
        <sz val="12"/>
        <color theme="0"/>
        <rFont val="Calibri"/>
        <family val="2"/>
      </rPr>
      <t>.</t>
    </r>
  </si>
  <si>
    <t>Recursos</t>
  </si>
  <si>
    <t>1.C Identificación, priorización y atención de demandas de tecnologías de investigación del sector agropecuario.</t>
  </si>
  <si>
    <t>1.C.1  Identificación de las demandas de los usuarios</t>
  </si>
  <si>
    <t>D.E/ DIDT</t>
  </si>
  <si>
    <t>1.C.2 Priorización de demandas de investigación y transferencia de tecnología.</t>
  </si>
  <si>
    <t>Se dará prioridad a las organizaciones consolidas y con experiencia en la producción. De acuerdo con los recursos humanos, físicos y financieros disponibles.</t>
  </si>
  <si>
    <t>1.C.3   Diseño de las actividades de investigación e innovación para dar respuestas a las demandas.</t>
  </si>
  <si>
    <t>Definiendo la forma en que se van atender.</t>
  </si>
  <si>
    <t xml:space="preserve"> MATRIZ ANUAL DE PROGRAMACION Y PRESUPUESTO (MAPP)- 2024</t>
  </si>
  <si>
    <t>Nombre de la Institución: Instituto de Nacional de Innovación y Transferencia en Tecnología Agropecuaria  (INTA)</t>
  </si>
  <si>
    <t>Nombre del Jerarca de la Institución:  José Roberto Camacho Montero.</t>
  </si>
  <si>
    <t>Sector:  Desarrollo  Agropecuario, Pesquero y Rural</t>
  </si>
  <si>
    <t>Ministro(a) Rector(a): Víctor Julio Cavajal Porras</t>
  </si>
  <si>
    <r>
      <t>OBJETIVO NACIONAL:</t>
    </r>
    <r>
      <rPr>
        <b/>
        <sz val="14"/>
        <color theme="1"/>
        <rFont val="Arial"/>
        <family val="2"/>
      </rPr>
      <t xml:space="preserve"> Generar un crecimiento económico inclusivo en el ámbito nacional y regional, en armonía con el ambiente, generando empleos de calidad, y reduciendo la pobreza y la desigualdad”.</t>
    </r>
  </si>
  <si>
    <t>PLAN NACIONAL DE DESARROLLO E INVERSION PUBLICA   (PNDIP) / Plan Estratégico Nacional (PEN)</t>
  </si>
  <si>
    <t>PROGRAMACIÓN ESTRATÉGICA PRESUPUESTARIA 2024</t>
  </si>
  <si>
    <t>ODS VINCULADOS</t>
  </si>
  <si>
    <t>INTERVENCION ESTRATEGICA</t>
  </si>
  <si>
    <t>OBJETIVO DE LA INTERVENCIÓN ESTRATÉGICA</t>
  </si>
  <si>
    <t>INDICADOR DE LA INTERVENCION ESTRATÉGICA</t>
  </si>
  <si>
    <r>
      <t xml:space="preserve">LINEA BASE DEL INDICADOR 
</t>
    </r>
    <r>
      <rPr>
        <b/>
        <sz val="8"/>
        <rFont val="Arial"/>
        <family val="2"/>
      </rPr>
      <t>(regional cuando proceda)</t>
    </r>
  </si>
  <si>
    <r>
      <t xml:space="preserve">META DEL  PERIODO y ANUALES
</t>
    </r>
    <r>
      <rPr>
        <b/>
        <sz val="8"/>
        <rFont val="Arial"/>
        <family val="2"/>
      </rPr>
      <t xml:space="preserve">(regional cuando proceda) </t>
    </r>
    <r>
      <rPr>
        <b/>
        <sz val="9"/>
        <rFont val="Arial"/>
        <family val="2"/>
      </rPr>
      <t xml:space="preserve"> </t>
    </r>
  </si>
  <si>
    <t>PROGRAMA GOBIERNO 2022-2026</t>
  </si>
  <si>
    <t>OBJETIVO DEL PLAN REGIONAL YCOBERTURA GEOGRAFICA POR REGION</t>
  </si>
  <si>
    <t>OBJETIVOS ESTRATÉGICOS INSTITUCIONAL (PEI)</t>
  </si>
  <si>
    <t>CODIGO Y NOMBRE DEL  PROGRAMA O SUBPROGRAMA PRESUPUESTARIO</t>
  </si>
  <si>
    <t>PRODUCTO FINAL (BIENES/
SERVICIOS)</t>
  </si>
  <si>
    <t>UNIDAD DE MEDIDA DEL PRODUCTO</t>
  </si>
  <si>
    <t>POBLACIÓN META</t>
  </si>
  <si>
    <t>INDICADORES DE PRODUCTO  FINAL</t>
  </si>
  <si>
    <t>LÍNEA BASE</t>
  </si>
  <si>
    <t xml:space="preserve">METAS DEL INDICADOR </t>
  </si>
  <si>
    <t>ESTIMACIÓN ANUAL DE RECURSOS PRESUPUESTARIOS      
  (en millones de colones)</t>
  </si>
  <si>
    <t>SUPUESTOS, NOTAS TÉCNICAS Y OBSERVACIONES</t>
  </si>
  <si>
    <t>DESCRIPCION</t>
  </si>
  <si>
    <t>CANTIDAD</t>
  </si>
  <si>
    <t>USUARIO (A)</t>
  </si>
  <si>
    <t>HOMBRES</t>
  </si>
  <si>
    <t>MUJERES</t>
  </si>
  <si>
    <t>MONTO</t>
  </si>
  <si>
    <t>FUENTE DE FINANCIAMIENTO</t>
  </si>
  <si>
    <t>t</t>
  </si>
  <si>
    <t>DESEMPEÑO PROYECTADO</t>
  </si>
  <si>
    <t>FF</t>
  </si>
  <si>
    <t>ANUAL 2023</t>
  </si>
  <si>
    <t>t+1
2024</t>
  </si>
  <si>
    <t>t+1
2025</t>
  </si>
  <si>
    <t>t+1
2026</t>
  </si>
  <si>
    <t>Dirección de Investigación y Desarrollo Técnologico ( Programa 172)</t>
  </si>
  <si>
    <t>PF.01. Tecnologías de innovación sostenibles en el sector agropecuario costarricense  implementados</t>
  </si>
  <si>
    <t xml:space="preserve">Número de Experimento Realizado </t>
  </si>
  <si>
    <t>2023:60 
2024: 65
2025: 70
2026: 70</t>
  </si>
  <si>
    <t>Extensionistas público y privados y agricultores líderes.</t>
  </si>
  <si>
    <t xml:space="preserve">PF.01.01. Número de experimentos  para mejorar los sistemas productivos agropecuarios realizados.
</t>
  </si>
  <si>
    <t>Presupuesto ordinario INTA</t>
  </si>
  <si>
    <r>
      <rPr>
        <u/>
        <sz val="10"/>
        <rFont val="Arial"/>
        <family val="2"/>
      </rPr>
      <t>Producto:</t>
    </r>
    <r>
      <rPr>
        <sz val="10"/>
        <rFont val="Arial"/>
        <family val="2"/>
      </rPr>
      <t xml:space="preserve">
Supuestos:
 Notas técnicas: 
Observaciones:
 Indicador:
Supuestos: 
Notas técnicas:
 Observaciones</t>
    </r>
  </si>
  <si>
    <t>2.Hambre Cero</t>
  </si>
  <si>
    <t>Generación de conocimiento científico y tecnológico para contribuir a la competitividad, funcionalidad y sostenibilidad de los sistemas productivos agropecuarios.</t>
  </si>
  <si>
    <t>PF.01.02. Número de extensionista capacitados</t>
  </si>
  <si>
    <t>2023: 325
2024: 325
2025: 325
2026: 325</t>
  </si>
  <si>
    <t>Nacional</t>
  </si>
  <si>
    <r>
      <t xml:space="preserve">Número
</t>
    </r>
    <r>
      <rPr>
        <sz val="10"/>
        <color theme="3"/>
        <rFont val="Arial"/>
        <family val="2"/>
      </rPr>
      <t>de extensionista capacitados</t>
    </r>
  </si>
  <si>
    <t>Agentes de Extensión</t>
  </si>
  <si>
    <r>
      <rPr>
        <u/>
        <sz val="10"/>
        <rFont val="Arial"/>
        <family val="2"/>
      </rPr>
      <t>Producto:</t>
    </r>
    <r>
      <rPr>
        <sz val="10"/>
        <rFont val="Arial"/>
        <family val="2"/>
      </rPr>
      <t xml:space="preserve">
Supuestos:
 Notas técnicas: La meta no es acumulativa, se mantiene la cantidad de extensionistas, variando los temas
Observaciones:
 Indicador:
Supuestos: 
Notas técnicas:
 Observaciones</t>
    </r>
  </si>
  <si>
    <t xml:space="preserve">PF.01.03. Número de tecnologías con análisis de impacto productivo y económico en los sistemas agropecuarios.
</t>
  </si>
  <si>
    <r>
      <t>2023:</t>
    </r>
    <r>
      <rPr>
        <sz val="10"/>
        <color theme="3"/>
        <rFont val="Arial"/>
        <family val="2"/>
      </rPr>
      <t>NA</t>
    </r>
    <r>
      <rPr>
        <sz val="10"/>
        <rFont val="Arial"/>
        <family val="2"/>
      </rPr>
      <t xml:space="preserve">  
2024: 1
2025: 3
2026: 3</t>
    </r>
  </si>
  <si>
    <t>Número de tecnologías con análisis de impacto productivo y económico</t>
  </si>
  <si>
    <t>2023: 0
2024: 1
2025: 3
2026: 3</t>
  </si>
  <si>
    <t>PF.01.04. Número de tecnologías generadas  para mejorar la ecoeficiencia de los sistemas productivos agropecuarios</t>
  </si>
  <si>
    <r>
      <t>2023: NA</t>
    </r>
    <r>
      <rPr>
        <strike/>
        <sz val="10"/>
        <rFont val="Arial"/>
        <family val="2"/>
      </rPr>
      <t xml:space="preserve"> </t>
    </r>
    <r>
      <rPr>
        <sz val="10"/>
        <rFont val="Arial"/>
        <family val="2"/>
      </rPr>
      <t xml:space="preserve">
2024: 1
2025: 3
2026: 3</t>
    </r>
  </si>
  <si>
    <t>Número de tecnologias generadas</t>
  </si>
  <si>
    <t>2023:  0
2024: 1
2025: 3
2026: 3</t>
  </si>
  <si>
    <t>2023: 10 
2024: 10
2025: 10
2026:10</t>
  </si>
  <si>
    <t>PF.01.04. Cantidad de artículos cientificos publicados en temas de innovación tecnológica</t>
  </si>
  <si>
    <t>PF.02. Producción de semilla de alta calidad como apoyo a la producción agrícola sostenible</t>
  </si>
  <si>
    <t>Número de Tubérculo y plántulas producido</t>
  </si>
  <si>
    <t>2023: 115 000
2024:138 000
2025:138 000
2026: 138 000</t>
  </si>
  <si>
    <t>Investigadores y productores.</t>
  </si>
  <si>
    <t>PF.02.01. Número de tubérculos y plántulas entregadas de semilla de papa.</t>
  </si>
  <si>
    <t xml:space="preserve">Kilogramo de semilla
 </t>
  </si>
  <si>
    <t>2023: 22
2024: 22
2025: 22
2026:22</t>
  </si>
  <si>
    <t>Productores.</t>
  </si>
  <si>
    <t>PF.02.02.  Kilogramos de semilla de papaya hibrído  producida.</t>
  </si>
  <si>
    <t>2023:5500
2024: 5500
2025: 5500
2026:5500</t>
  </si>
  <si>
    <t>PF.02.03.Kilogramos de semilla de maíz en grano certificada producida.</t>
  </si>
  <si>
    <t xml:space="preserve"> Número Semilla producida</t>
  </si>
  <si>
    <t>2023: 6000 
2024: 6000
2025: 6000
2026:6000</t>
  </si>
  <si>
    <t>PF.02.04. Cantidad de  semilla de yuca producida.</t>
  </si>
  <si>
    <t xml:space="preserve"> Número de Vitroplantas producidas</t>
  </si>
  <si>
    <t>2023:120000
2024:120000
2025: 20 000
2026: 20 000</t>
  </si>
  <si>
    <t xml:space="preserve">PF.02.05.   Cantidad de  vitroplantas producidas de  musáceas (abacá, plátano, banano) y raíces tropicales (yuca) </t>
  </si>
  <si>
    <t>Kilogramo de semilla de sorgo.</t>
  </si>
  <si>
    <t>2023: 500
2024: 500
2025: 500
2026:500</t>
  </si>
  <si>
    <t>PF.02.06.Kilogramos de semilla de sorgo en grano certificada producida.</t>
  </si>
  <si>
    <t>SISTEMA DE GESTION DE CALIDAD</t>
  </si>
  <si>
    <t>FORMULARIO 5F09-01</t>
  </si>
  <si>
    <t>Periodo:</t>
  </si>
  <si>
    <t>No. de Programa Presupuestario:</t>
  </si>
  <si>
    <t>Dirección:</t>
  </si>
  <si>
    <t>Dirección Ejecutiva</t>
  </si>
  <si>
    <t>Departamento/Unidad:</t>
  </si>
  <si>
    <r>
      <t xml:space="preserve">Vinculación o alineamiento de objetivos e intervenciones </t>
    </r>
    <r>
      <rPr>
        <b/>
        <vertAlign val="superscript"/>
        <sz val="7"/>
        <color theme="1"/>
        <rFont val="Calibri"/>
        <family val="2"/>
        <scheme val="minor"/>
      </rPr>
      <t>1</t>
    </r>
  </si>
  <si>
    <t>Programación de las actividades operativas</t>
  </si>
  <si>
    <t>Seguimiento Trimestral(Ejecución)</t>
  </si>
  <si>
    <t>Total Anual realizado</t>
  </si>
  <si>
    <r>
      <t xml:space="preserve">ODS </t>
    </r>
    <r>
      <rPr>
        <b/>
        <vertAlign val="superscript"/>
        <sz val="7"/>
        <color theme="1"/>
        <rFont val="Calibri"/>
        <family val="2"/>
        <scheme val="minor"/>
      </rPr>
      <t>2</t>
    </r>
  </si>
  <si>
    <r>
      <t xml:space="preserve">PS </t>
    </r>
    <r>
      <rPr>
        <b/>
        <vertAlign val="superscript"/>
        <sz val="7"/>
        <color theme="1"/>
        <rFont val="Calibri"/>
        <family val="2"/>
        <scheme val="minor"/>
      </rPr>
      <t>3</t>
    </r>
  </si>
  <si>
    <r>
      <t xml:space="preserve">PEI </t>
    </r>
    <r>
      <rPr>
        <b/>
        <vertAlign val="superscript"/>
        <sz val="7"/>
        <color theme="1"/>
        <rFont val="Calibri"/>
        <family val="2"/>
        <scheme val="minor"/>
      </rPr>
      <t>4</t>
    </r>
  </si>
  <si>
    <r>
      <t xml:space="preserve">POI </t>
    </r>
    <r>
      <rPr>
        <b/>
        <vertAlign val="superscript"/>
        <sz val="7"/>
        <color theme="1"/>
        <rFont val="Calibri"/>
        <family val="2"/>
        <scheme val="minor"/>
      </rPr>
      <t>5</t>
    </r>
  </si>
  <si>
    <r>
      <t>Actividad</t>
    </r>
    <r>
      <rPr>
        <b/>
        <vertAlign val="superscript"/>
        <sz val="7"/>
        <color theme="1"/>
        <rFont val="Calibri"/>
        <family val="2"/>
        <scheme val="minor"/>
      </rPr>
      <t xml:space="preserve"> 6</t>
    </r>
  </si>
  <si>
    <t>Meta programada por actividad para el periodo</t>
  </si>
  <si>
    <r>
      <t xml:space="preserve">Presupuesto </t>
    </r>
    <r>
      <rPr>
        <b/>
        <vertAlign val="superscript"/>
        <sz val="7"/>
        <color theme="1"/>
        <rFont val="Calibri"/>
        <family val="2"/>
        <scheme val="minor"/>
      </rPr>
      <t>10</t>
    </r>
  </si>
  <si>
    <r>
      <t xml:space="preserve">Responsable </t>
    </r>
    <r>
      <rPr>
        <b/>
        <vertAlign val="superscript"/>
        <sz val="7"/>
        <color theme="1"/>
        <rFont val="Calibri"/>
        <family val="2"/>
        <scheme val="minor"/>
      </rPr>
      <t>11</t>
    </r>
  </si>
  <si>
    <r>
      <t xml:space="preserve">Observaciones/supuestos/ Limitaciones </t>
    </r>
    <r>
      <rPr>
        <b/>
        <vertAlign val="superscript"/>
        <sz val="7"/>
        <color theme="1"/>
        <rFont val="Calibri"/>
        <family val="2"/>
        <scheme val="minor"/>
      </rPr>
      <t>12</t>
    </r>
  </si>
  <si>
    <t>I Trimestre</t>
  </si>
  <si>
    <t>II Trimestre</t>
  </si>
  <si>
    <t>III Trimestre</t>
  </si>
  <si>
    <t>IV Trimestre</t>
  </si>
  <si>
    <r>
      <t xml:space="preserve">Unidad de medida </t>
    </r>
    <r>
      <rPr>
        <b/>
        <vertAlign val="superscript"/>
        <sz val="7"/>
        <color theme="1"/>
        <rFont val="Calibri"/>
        <family val="2"/>
        <scheme val="minor"/>
      </rPr>
      <t>7</t>
    </r>
  </si>
  <si>
    <r>
      <t xml:space="preserve">Medios de Verificación </t>
    </r>
    <r>
      <rPr>
        <b/>
        <vertAlign val="superscript"/>
        <sz val="7"/>
        <color theme="1"/>
        <rFont val="Calibri"/>
        <family val="2"/>
        <scheme val="minor"/>
      </rPr>
      <t>8</t>
    </r>
  </si>
  <si>
    <r>
      <t xml:space="preserve">Meta por Trimestre </t>
    </r>
    <r>
      <rPr>
        <b/>
        <vertAlign val="superscript"/>
        <sz val="7"/>
        <color theme="1"/>
        <rFont val="Calibri"/>
        <family val="2"/>
        <scheme val="minor"/>
      </rPr>
      <t>9</t>
    </r>
  </si>
  <si>
    <t>Meta anual</t>
  </si>
  <si>
    <t>Total ejecutado</t>
  </si>
  <si>
    <t>% cumplimiento</t>
  </si>
  <si>
    <t>Nivel de desempeño</t>
  </si>
  <si>
    <t>Observaciones sobre las acciones desarrolladas</t>
  </si>
  <si>
    <t>Total Anual ejecutado</t>
  </si>
  <si>
    <t>% cumplimiento Anual</t>
  </si>
  <si>
    <t>Nivel de desempeño Anual</t>
  </si>
  <si>
    <t>I SEM.</t>
  </si>
  <si>
    <t>II SEM.</t>
  </si>
  <si>
    <t>Total</t>
  </si>
  <si>
    <t>Dirección Ejecutiva (DE) del Instituto</t>
  </si>
  <si>
    <t>Número de gestiones ejecutivas</t>
  </si>
  <si>
    <t>Minutas/Memorias</t>
  </si>
  <si>
    <t>Roberto Camacho Montero</t>
  </si>
  <si>
    <t>Participación en reuniones de Junta Directiva del INTA</t>
  </si>
  <si>
    <t>Participación en reuniones del Consejo Agropecuario Nacional (CAN)</t>
  </si>
  <si>
    <t>Representación ante Junta Directiva del CATIE</t>
  </si>
  <si>
    <t>Representación ante Grupo de Trabajo ITTI SECAC</t>
  </si>
  <si>
    <t>Representación ante Consejo Directivo de FONTAGRO</t>
  </si>
  <si>
    <t>Participación en reuniones del Consejo Técnico Asesor (COTECA)</t>
  </si>
  <si>
    <t>Dirección y seguimiento de las actividades de la DAF y DIDT</t>
  </si>
  <si>
    <t>Gestiones Técnico-Administrativas de la Dirección Ejecutiva</t>
  </si>
  <si>
    <t>Número de gestiones</t>
  </si>
  <si>
    <t>Variados</t>
  </si>
  <si>
    <t>Gidgeth Guerrero Guzmán</t>
  </si>
  <si>
    <t>Redactar y comunicar Actas, acuerdos tomados por la Junta Directiva, archivar las actas y coordinar las firmas correspondientes y para empastar las actas en libros cuando corresponda.</t>
  </si>
  <si>
    <t>Número de gestiones operativas</t>
  </si>
  <si>
    <t>La meta puede variar porque depende de las indicaciones dadas por la jefatura y de las sesiones que se realicen</t>
  </si>
  <si>
    <t>Realizar oficios, informes de dietas e informes de acuerdos.</t>
  </si>
  <si>
    <t>Otros</t>
  </si>
  <si>
    <t>La meta puede variar porque depende de las solicitudes y acuerdos que se tomen.</t>
  </si>
  <si>
    <t>2.10</t>
  </si>
  <si>
    <t>Atención de solicitudes por correo electrónico y telefónicas</t>
  </si>
  <si>
    <t>La meta puede variar porque depende de las solicitudes que se reciban</t>
  </si>
  <si>
    <t>Está meta sobrepasa el cumplimiento, por sustitución de la secretaria ejecutiva</t>
  </si>
  <si>
    <t xml:space="preserve">Coordinar las agendas de las sesiones de la Junta Directiva </t>
  </si>
  <si>
    <t>La meta puede variar porque depende de las sesiones que se realicen en la Junta Directiva</t>
  </si>
  <si>
    <t>Se realizaron 2 sesioes extraordinarias</t>
  </si>
  <si>
    <t>Realizar la Convocatoria y recordatorio de las sesiones de la Junta Directiva</t>
  </si>
  <si>
    <t>Recopilar y enviar los documentos que se van a presentar en la Junta Directiva</t>
  </si>
  <si>
    <t>La meta puede vaariar porque depende de los temas que se presenten en las sesiones</t>
  </si>
  <si>
    <t>Coordinar con los expositores de las sesiones de la Junta Directiva</t>
  </si>
  <si>
    <t>Atender de manera oportuna y efectiva las gestiones que presenten las personas usuarias externas de los servicios que brinda el Instituto, procurando la solución y orientación de las consultas y garantizando una respuesta pronta a los trámites presentados.</t>
  </si>
  <si>
    <t>Numero consultas</t>
  </si>
  <si>
    <t>Carolina Baltodano</t>
  </si>
  <si>
    <t>La meta puede variar dependiendo de la demanda de información que se reciba</t>
  </si>
  <si>
    <t>El numero de gestiones tramitada  se halla condicionado a la demanda de los ciudadanos</t>
  </si>
  <si>
    <t>Planear, generar, coordinar e implementar:
•La formulación de objetivos, programas y procedimientos de trabajo de la contraloría de servicios
•Determinar las necesidades de equipos, recursos humanos y financieros de la Unidad. 
•Promover una cultura institucional con la persona usuaria como eje central de actuación, que promueva la eficacia y eficiencia en la prestación de los servicios que se brindan.
•Desarrollar procedimientos accesibles y expeditos 
para la presentación y solución de reclamos de los usuarios garantizando una pronta y adecuada respuesta.
•Apoyar el proceso de modernización institucional.
•Mantener los registros actualizados sobre las actividades del cargo. 
•Elaborar el proyecto del presupuesto y del plan anual operativo de la contraloría de servicios. 
•Velar y ejecutar otras funciones establecidas en leyes y reglamentos</t>
  </si>
  <si>
    <t>Documentos</t>
  </si>
  <si>
    <t xml:space="preserve">Recepción, elaboración y traslado a la administración de INCONFORMIDADES presentadas por las personas usuarias externas </t>
  </si>
  <si>
    <t>Sujeto a disconformidades presentadas por los usuarios de la Institución</t>
  </si>
  <si>
    <t>El numero de inconformidades que se reciben estan condicionadas a la demanda del usuario externo.</t>
  </si>
  <si>
    <t xml:space="preserve">Elaboración de estudios e informes preliminares de investigación, resultantes de las inconformidades presentadas por diferentes usuarios, los cuales contienen las recomendaciones y propuestas de mejora de la CS. </t>
  </si>
  <si>
    <t>Los estudios se hallan condicionados a lo solicitado contra demanda y en este trimestre se presentaran y entregaron a Junta Directiva del INTA, 2 informes más de lo planificado.</t>
  </si>
  <si>
    <t>Recomendar a la Administración mejoras en la prestación de aquellos servicios que se brinda al administrado y que así lo requieran.</t>
  </si>
  <si>
    <t>Sujeto a disconformidades presentadas por los usuarios de la Institución así como por competencia de la Contralora</t>
  </si>
  <si>
    <t>El incremento de recomendación responde a una investigación preliminar realizada por esta Unidad  en  la cual  se emitieron una serie de recomendaciones para la mejora de un servicio.</t>
  </si>
  <si>
    <t>Sujeto a consultas varias que se puedan recibir por parte de usuarios</t>
  </si>
  <si>
    <t>ESTA SE ELIMINARIA PORQUE ES LA MISMA QUE SE DEFINIÓ EN EL # 38</t>
  </si>
  <si>
    <t>3.6</t>
  </si>
  <si>
    <t>Ejecutar las acciones que permitan brindar atención adecuada a las INCONFORMIDADES presentadas por los usuarios:
-Identificar el tipo de gestión
-Documentar la petición
-Apertura de un expediente para cada gestión que así lo requiera.
-Coordinación y/o traslado a las unidades competentes para que brinden atención a la gestión. En caso de no recibir respuesta, será remitida a las jefaturas correspondientes.
-Preparación de respuesta a las personas usuarias.</t>
  </si>
  <si>
    <t>Alimentar el sistema DELPHOS de Mideplan para el registro de informes de la Contraloría de Servicios del INTA.</t>
  </si>
  <si>
    <t>El sistema DELPHOS fue suprimido por el MIDEPLAN para el caso de las CS, modificandose por informes cualitativos .</t>
  </si>
  <si>
    <t>SE ELIMINA PORQUE MIDEPLAN MODIFICÓ LOS INFORMES Y YA NO SE INGRESAN EN EL DELPHOS</t>
  </si>
  <si>
    <t>Elaborar y trasladar al jerarca institucional, a la Secretaria Técnica del Sistema de Contralorías de Servicios, otras dependencias que así lo soliciten,  los informes de la Contraloría de Servicios designados por normativa tanto en tiempo como en forma.</t>
  </si>
  <si>
    <t>Se solicitó un informe extraoficial sobre la gestión de esta Unidad lo que modificó lo planificado</t>
  </si>
  <si>
    <t>Responde a demnada usuario externo</t>
  </si>
  <si>
    <t>Reuniones de trabajo para promover e impulsar a través de la representación del INTA en la Comisión de Valores Institucional del MAG. Conductas éticas en la gestión del funcionariado, con el fin de promover bienestar al personal de la institución y a la vez, un cambio de mentalidad, actitud y mejora continua en los métodos de atención al usuario interno y externo</t>
  </si>
  <si>
    <t>Ante la solicitud del Despacho Ministerial, de la elaboración de la politica axiologica del MAG, la CVI  tiene que trabajar en conjunto y en subcomisiones para ir avanzando en dicho documento oficial,</t>
  </si>
  <si>
    <t>Reuniones extraordinarias para programación de la política ética institucional. y la normativa vinculante.</t>
  </si>
  <si>
    <t>3.10</t>
  </si>
  <si>
    <t>Participación en capacitaciones con temas específicos afines a Contraloría de Servicios</t>
  </si>
  <si>
    <t>Sujeto a que se continue brindando el plan de capacitación por parte de Emirator Arabes</t>
  </si>
  <si>
    <t>Diseño y aplicación de un instrumento de consulta al total del funcionariado del MAG y sus Órganos Adscritos para medir la percepción que posee sobre los valores normativos de la institución, teniendo como referente principal, el apego a la legalidad, la imparcialidad y la igualdad.</t>
  </si>
  <si>
    <t xml:space="preserve">La comisión no se esta reuniendo. </t>
  </si>
  <si>
    <t>Diseño y aplicación de un instrumento de consulta a población muestral de usuarios de los servicios del MAG y Adscritas, para medir la percepción que posee sobre los sobre los valores normativos que rigen a los funcionarios de la institución.</t>
  </si>
  <si>
    <t>Se piensa aplicar en el mes  de setiembre en coordinación con la licenciada Diana para medir el clima laboral.</t>
  </si>
  <si>
    <t>Participación en las sesiones de la Comisión Nacional de Rescate de Valores.</t>
  </si>
  <si>
    <t>12 reuniones ordinarias y 8 reuniones extraordinarias</t>
  </si>
  <si>
    <t>Se realizaron 4 sesiones extraordinarias no programadas para dar cumplimiento con informes</t>
  </si>
  <si>
    <t>Organización semana nacional de los valores institucionales 2024</t>
  </si>
  <si>
    <r>
      <t xml:space="preserve">Actividades no programables </t>
    </r>
    <r>
      <rPr>
        <b/>
        <vertAlign val="superscript"/>
        <sz val="7"/>
        <color theme="1"/>
        <rFont val="Calibri"/>
        <family val="2"/>
        <scheme val="minor"/>
      </rPr>
      <t>13</t>
    </r>
  </si>
  <si>
    <r>
      <rPr>
        <b/>
        <sz val="7"/>
        <color theme="1"/>
        <rFont val="Calibri"/>
        <family val="2"/>
        <scheme val="minor"/>
      </rPr>
      <t>Nombre del responsable:</t>
    </r>
    <r>
      <rPr>
        <sz val="7"/>
        <color theme="1"/>
        <rFont val="Calibri"/>
        <family val="2"/>
        <scheme val="minor"/>
      </rPr>
      <t xml:space="preserve"> </t>
    </r>
  </si>
  <si>
    <t>ROBERTO CAMACHO MONTERO</t>
  </si>
  <si>
    <t>Número de oficio de remisión:</t>
  </si>
  <si>
    <t>Notas aclaratorias</t>
  </si>
  <si>
    <t>Se refiere a la vinculación o al alineamiento de la actividad con los instrumentos de planificación institucional. A la hora de formular el PAO debe completarse cada una de las celdas.</t>
  </si>
  <si>
    <r>
      <t xml:space="preserve">Corresponde a la vinculación de la actividad con uno de los </t>
    </r>
    <r>
      <rPr>
        <b/>
        <sz val="7"/>
        <color theme="1"/>
        <rFont val="Calibri"/>
        <family val="2"/>
        <scheme val="minor"/>
      </rPr>
      <t>Objetivos de Desarrollo Sostenible (ODS)</t>
    </r>
    <r>
      <rPr>
        <sz val="7"/>
        <color theme="1"/>
        <rFont val="Calibri"/>
        <family val="2"/>
        <scheme val="minor"/>
      </rPr>
      <t>. Para más detalle, ir a la hoja "Niveles de vinculación" y acceder (link) al icono o foto del ODS correspondiente.</t>
    </r>
  </si>
  <si>
    <r>
      <t xml:space="preserve">Corresponde a la vinculación de la actividad con uno de los indicadores del </t>
    </r>
    <r>
      <rPr>
        <b/>
        <sz val="7"/>
        <color theme="1"/>
        <rFont val="Calibri"/>
        <family val="2"/>
        <scheme val="minor"/>
      </rPr>
      <t>Plan Sectorial (PS)</t>
    </r>
    <r>
      <rPr>
        <sz val="7"/>
        <color theme="1"/>
        <rFont val="Calibri"/>
        <family val="2"/>
        <scheme val="minor"/>
      </rPr>
      <t>. Para más detalle, ir a la hoja "Niveles de vinculación" y revisar el indicador correspondiente. En la hoja "Desglose de niveles de vinculación "encontrará mayor detalle de información.</t>
    </r>
  </si>
  <si>
    <r>
      <t xml:space="preserve">Corresponde a la vinculación de la actividad con uno de los indicadores del </t>
    </r>
    <r>
      <rPr>
        <b/>
        <sz val="7"/>
        <color theme="1"/>
        <rFont val="Calibri"/>
        <family val="2"/>
        <scheme val="minor"/>
      </rPr>
      <t>Plan Estratégico Institucional (PEI)</t>
    </r>
    <r>
      <rPr>
        <sz val="7"/>
        <color theme="1"/>
        <rFont val="Calibri"/>
        <family val="2"/>
        <scheme val="minor"/>
      </rPr>
      <t>. Para más detalle, ir a la hoja "Niveles de vinculación" y revisar el indicador correspondiente. En la hoja "Desglose de niveles de vinculación "encontrará mayor desglose de información.</t>
    </r>
  </si>
  <si>
    <r>
      <t xml:space="preserve">Corresponde a la vinculación con uno de los indicadores del </t>
    </r>
    <r>
      <rPr>
        <b/>
        <sz val="7"/>
        <color theme="1"/>
        <rFont val="Calibri"/>
        <family val="2"/>
        <scheme val="minor"/>
      </rPr>
      <t>Plan Operativo Institucional (POI)</t>
    </r>
    <r>
      <rPr>
        <sz val="7"/>
        <color theme="1"/>
        <rFont val="Calibri"/>
        <family val="2"/>
        <scheme val="minor"/>
      </rPr>
      <t>. Para más detalle, ir a la hoja "Niveles de vinculación" y revisar el indicador correspondiente. En la hoja "Desglose de niveles de vinculación "encontrará mayor desglose de información.</t>
    </r>
  </si>
  <si>
    <t xml:space="preserve">Solo se incluyen actividades que pueden ser medibles.  </t>
  </si>
  <si>
    <t xml:space="preserve">La unidad de medida permite cuantificar la producción de bienes y servicios generados en un periodo de tiempo dado. Permite su registro sistemático y corresponde a la forma en que se expresa el resultado de la aplicación del indicador. </t>
  </si>
  <si>
    <t>Es el instrumento (Informe, lista de asistencia, etc.) a través del cual se acredita el cumplimiento de la actividad es decir en el que se puede verificar la cuantificación de la unidad de medida.</t>
  </si>
  <si>
    <t>Se debe programar la meta trimestral a realizar con respecto a la actividad programada y a su unidad de medida.</t>
  </si>
  <si>
    <t>Se refiere al presupuesto que se asignará a cada actividad para el cumplimiento de la misma (Insumos, viáticos, combustible)</t>
  </si>
  <si>
    <t>El responsable es el funcionario, Unidad, Departamento que realizará la actividad.</t>
  </si>
  <si>
    <t>Este corresponde a un espacio opcional, donde se pueden anotar los supuestos para la programación de la actividad, las limitaciones para su cumplimiento o los riesgos que podrían afectar su ejecución.</t>
  </si>
  <si>
    <t xml:space="preserve">Las actividades no programables son aquellas acciones que se realizan durante el año, pero su cuantificación no se puede determinar en el momento de programación inicial. </t>
  </si>
  <si>
    <t>Administrativa Financiera</t>
  </si>
  <si>
    <t>Dirección Administrativa Financiera</t>
  </si>
  <si>
    <r>
      <t xml:space="preserve">Vinculación o alineamiento de objetivos e intervenciones </t>
    </r>
    <r>
      <rPr>
        <b/>
        <vertAlign val="superscript"/>
        <sz val="7"/>
        <color theme="1"/>
        <rFont val="Calibri (Cuerpo)"/>
      </rPr>
      <t>1</t>
    </r>
  </si>
  <si>
    <r>
      <t xml:space="preserve">ODS </t>
    </r>
    <r>
      <rPr>
        <b/>
        <vertAlign val="superscript"/>
        <sz val="7"/>
        <color theme="1"/>
        <rFont val="Calibri (Cuerpo)"/>
      </rPr>
      <t>2</t>
    </r>
  </si>
  <si>
    <r>
      <t xml:space="preserve">PS </t>
    </r>
    <r>
      <rPr>
        <b/>
        <vertAlign val="superscript"/>
        <sz val="7"/>
        <color theme="1"/>
        <rFont val="Calibri (Cuerpo)"/>
      </rPr>
      <t>3</t>
    </r>
  </si>
  <si>
    <r>
      <t xml:space="preserve">PEI </t>
    </r>
    <r>
      <rPr>
        <b/>
        <vertAlign val="superscript"/>
        <sz val="7"/>
        <color theme="1"/>
        <rFont val="Calibri (Cuerpo)"/>
      </rPr>
      <t>4</t>
    </r>
  </si>
  <si>
    <r>
      <t xml:space="preserve">POI </t>
    </r>
    <r>
      <rPr>
        <b/>
        <vertAlign val="superscript"/>
        <sz val="7"/>
        <color theme="1"/>
        <rFont val="Calibri (Cuerpo)"/>
      </rPr>
      <t>5</t>
    </r>
  </si>
  <si>
    <r>
      <t xml:space="preserve">Presupuesto </t>
    </r>
    <r>
      <rPr>
        <b/>
        <vertAlign val="superscript"/>
        <sz val="7"/>
        <color theme="1"/>
        <rFont val="Calibri (Cuerpo)"/>
      </rPr>
      <t>10</t>
    </r>
  </si>
  <si>
    <r>
      <t xml:space="preserve">Responsable </t>
    </r>
    <r>
      <rPr>
        <b/>
        <vertAlign val="superscript"/>
        <sz val="7"/>
        <color theme="1"/>
        <rFont val="Calibri (Cuerpo)"/>
      </rPr>
      <t>11</t>
    </r>
  </si>
  <si>
    <r>
      <t xml:space="preserve">Observaciones/supuestos/ Limitaciones </t>
    </r>
    <r>
      <rPr>
        <b/>
        <vertAlign val="superscript"/>
        <sz val="7"/>
        <color theme="1"/>
        <rFont val="Calibri (Cuerpo)"/>
      </rPr>
      <t>12</t>
    </r>
  </si>
  <si>
    <r>
      <t xml:space="preserve">Unidad de medida </t>
    </r>
    <r>
      <rPr>
        <b/>
        <vertAlign val="superscript"/>
        <sz val="7"/>
        <color theme="1"/>
        <rFont val="Calibri (Cuerpo)"/>
      </rPr>
      <t>7</t>
    </r>
  </si>
  <si>
    <r>
      <t xml:space="preserve">Medios de Verificación </t>
    </r>
    <r>
      <rPr>
        <b/>
        <vertAlign val="superscript"/>
        <sz val="7"/>
        <color theme="1"/>
        <rFont val="Calibri (Cuerpo)"/>
      </rPr>
      <t>8</t>
    </r>
  </si>
  <si>
    <r>
      <t xml:space="preserve">Meta por Trimestre </t>
    </r>
    <r>
      <rPr>
        <b/>
        <vertAlign val="superscript"/>
        <sz val="7"/>
        <color theme="1"/>
        <rFont val="Calibri (Cuerpo)"/>
      </rPr>
      <t>9</t>
    </r>
  </si>
  <si>
    <t>Conjunto de gestiones de recursos financieros</t>
  </si>
  <si>
    <t>Miguel Ángel Rodríguez Solís</t>
  </si>
  <si>
    <t>Atraso Leve</t>
  </si>
  <si>
    <t>Conjunto de gestiones de proveeduría</t>
  </si>
  <si>
    <t>Jacquelin Aguilar Méndez</t>
  </si>
  <si>
    <t>Conjunto de gestiones de servicios generales</t>
  </si>
  <si>
    <t>José Marenco Solís</t>
  </si>
  <si>
    <t>Apoyar en las gestiones operativas de la Dirección Administrativa Financiera</t>
  </si>
  <si>
    <t>Redacción de oficios, cartas, circulares, memorandos y cualesquiera otros documentos, a partir de directrices por parte de Dirección Administrativa Financiera, mediante el uso de los sistemas informáticos pertinentes, para cumplir con las funciones sustantivas y administrativas asignadas esta Dirección.</t>
  </si>
  <si>
    <t>Número de gestiones administrativas</t>
  </si>
  <si>
    <t xml:space="preserve">Ivette Lucrecia Monge Mora </t>
  </si>
  <si>
    <t>Administración de toda la correspondencia recibida y enviada de la Dirección Administrativa Financiera, recibiéndola, registrándola, clasificándola, revisándola junto con la Dirección Administrativa Financiera (DAF) y posteriormente distribuirla según corresponda, para llevar un control de la correspondencia que ingresa y sale de la DAF. </t>
  </si>
  <si>
    <t>Administración de la agenda de reuniones, citas, compromisos y otras actividades de la Dirección Administrativa Financiera e informar al superior sobre el particular, si se requiere.</t>
  </si>
  <si>
    <t>Organización y actualización de los archivos de la Dirección Administrativa Financiera, llevando control de los documentos en los archivos correspondientes.</t>
  </si>
  <si>
    <t>Velar por la oportuna y correcta tramitación, en el orden administrativo, de los asuntos que se presentan a consideración de Dirección Administrativa Financiera.</t>
  </si>
  <si>
    <t>Recordar a los jefes de departamento de la Dirección Administrativa Financiera, de acuerdo con las instrucciones dictadas por Dirección Administrativa Financiera, la presentación de informes ejecutivos trimestrales.</t>
  </si>
  <si>
    <t>Transcripción de trabajos diversos tales como: actas, informes, cuadros, memorandos, formularios y otros documentos de similar naturaleza, según instrucciones de su jefatura inmediata.</t>
  </si>
  <si>
    <t>Remisión de correspondencia interna de asuntos relacionados con la Dirección Administrativa Financiera.</t>
  </si>
  <si>
    <t>Complementar las requisiciones de suministros de la DAF y presentarlas al encargado de bodega.</t>
  </si>
  <si>
    <t>4.10</t>
  </si>
  <si>
    <t>Impresión de documentos relacionados con labores de la Dirección Administrativa Financiera.</t>
  </si>
  <si>
    <t>Ejecución de otras labores de similar naturaleza que le sean asignadas por los superiores o que considere necesarias a efecto de brindar un servicio de calidad.</t>
  </si>
  <si>
    <r>
      <t xml:space="preserve">Actividades no programables </t>
    </r>
    <r>
      <rPr>
        <b/>
        <vertAlign val="superscript"/>
        <sz val="8"/>
        <color theme="1"/>
        <rFont val="Calibri"/>
        <family val="2"/>
        <scheme val="minor"/>
      </rPr>
      <t>13</t>
    </r>
  </si>
  <si>
    <t>MIGUEL ÁNGEL RODRIGUEZ SOLÍS</t>
  </si>
  <si>
    <t>DAF-INTA-666-2023</t>
  </si>
  <si>
    <r>
      <t xml:space="preserve">Corresponde a la vinculación de la actividad con uno de los </t>
    </r>
    <r>
      <rPr>
        <b/>
        <sz val="7"/>
        <color theme="1"/>
        <rFont val="Calibri"/>
        <family val="2"/>
        <scheme val="minor"/>
      </rPr>
      <t>Objetivos de Desarrollo Sostenible (ODS)</t>
    </r>
    <r>
      <rPr>
        <sz val="7"/>
        <color theme="1"/>
        <rFont val="Calibri"/>
        <family val="2"/>
        <scheme val="minor"/>
      </rPr>
      <t>. Para más detalle, ir a la hoja "Niveles de vinculación" y</t>
    </r>
    <r>
      <rPr>
        <sz val="7"/>
        <color theme="1"/>
        <rFont val="Calibri (Cuerpo)"/>
      </rPr>
      <t xml:space="preserve"> acceder</t>
    </r>
    <r>
      <rPr>
        <sz val="7"/>
        <color theme="1"/>
        <rFont val="Calibri"/>
        <family val="2"/>
        <scheme val="minor"/>
      </rPr>
      <t xml:space="preserve"> (link) al icono o foto del ODS correspondiente.</t>
    </r>
  </si>
  <si>
    <r>
      <t xml:space="preserve">Corresponde a la vinculación con uno de los indicadores del </t>
    </r>
    <r>
      <rPr>
        <b/>
        <sz val="7"/>
        <color theme="1"/>
        <rFont val="Calibri (Cuerpo)"/>
      </rPr>
      <t>Plan Operativo Institucional (POI)</t>
    </r>
    <r>
      <rPr>
        <sz val="7"/>
        <color theme="1"/>
        <rFont val="Calibri"/>
        <family val="2"/>
        <scheme val="minor"/>
      </rPr>
      <t>. Para más detalle, ir a la hoja "Niveles de vinculación" y revisar el indicador correspondiente. En la hoja "Desglose de niveles de vinculación "encontrará mayor desglose de información.</t>
    </r>
  </si>
  <si>
    <t>Proveeduría</t>
  </si>
  <si>
    <t>Gestión y seguimiento de contrataciones, adjudicaciones y otros de la Institución</t>
  </si>
  <si>
    <t>Jacqueline Aguilar Méndez, Alberto Altamura Arce, Karol Castro Diaz, Jessica Chacón Salazar</t>
  </si>
  <si>
    <t>Los Datos aportados pertenecen a la funcionaria Jacqueline Aguilar Méndez, ya que los demás responsables ya no son funcionarios del Departamento de Proveeduría</t>
  </si>
  <si>
    <t>Programación y ejecución de las distintas acciones y unidades administrativas en los procedimientos de contratación administrativa, almacenamiento y distribución de bienes y comisión de recomendación de adjudicación</t>
  </si>
  <si>
    <t>Número de gestiones proveeduría</t>
  </si>
  <si>
    <t>Jacqueline Aguilar Mendez,Alberto Altamura Arce, Karol Castro Diaz, Jessica Chacón Salazar</t>
  </si>
  <si>
    <t>De acuerdo con lo programado</t>
  </si>
  <si>
    <t>Se contabiliza el trabajo realizado durante el primer trimestre</t>
  </si>
  <si>
    <t>Atención a la Comisión de Recomendación de Adjudicaciones, con derecho a voz y voto</t>
  </si>
  <si>
    <t>Jacqueline Aguilar Méndez</t>
  </si>
  <si>
    <t>Se convoco a una comisión de recomendación para analizar el tema de polizas con el INS</t>
  </si>
  <si>
    <t>Revisión y autorización en el sistema automatizado de contratación establecido al efecto, siempre y cuando esta función haya sido delegada, las ordenes de pedido originadas en adjudicaciones firmes, contratos base y adicionales</t>
  </si>
  <si>
    <t>Aprobaciones realizadas en el SICOP actividad delegada en la Proveedora</t>
  </si>
  <si>
    <t>Seguimiento a las recomendaciones establecidas por las Auditorías Interna y Externas.</t>
  </si>
  <si>
    <t>EN este momento se cuenta con dos Auditorias en proceso de respuesta y acciones que se van realizando de forma paulatina</t>
  </si>
  <si>
    <t>Actualización de los expedientes del desempeño del personal de la DAF y sus Departamentos, según lo indicado en la Ley 9635 del Fortalecimiento de las Finanzas Públicas</t>
  </si>
  <si>
    <t>Es importante señalar que ya no se cuenta con el personal destacado</t>
  </si>
  <si>
    <t>Participación de reuniones con: la Dirección Administrativa Financiera, Proveeduría, Comisión de recomendación de adjudicaciones  entre otros. Minutas- Seguimientos</t>
  </si>
  <si>
    <t>Vista desde el calendario del correo institucional</t>
  </si>
  <si>
    <t>Levantamiento físico de inventario de suministros y su registro valuado Muestreo rotación ambas bodegas.
Conciliar los resultados con los registros contables.</t>
  </si>
  <si>
    <t>Jacqueline Aguilar Méndez, Alberto Altamura Arce</t>
  </si>
  <si>
    <t>Realizdo en la Bodega Central en la CIA CD</t>
  </si>
  <si>
    <t>Conciliación por familias de cuentas de activos fijos entre los registros SIBINET y los registros de levantamientos más recientes</t>
  </si>
  <si>
    <t>Se trabaja con la DAR en la conciliación de información</t>
  </si>
  <si>
    <t>Supervisión y seguimiento a la elaboración del documento donde se registra la información de todos los procesos elaborados en el tema de contratación administrativa para satisfacer las necesidades de bienes y servicios del INTA</t>
  </si>
  <si>
    <t>1.10</t>
  </si>
  <si>
    <t>Presentación a la Dirección Administrativa, con copia a la Unidad de Planificación y Dirección Ejecutiva un informe trimestral ejecutivo de seguimiento y control de la ejecución de las metas y actividades de cada departamento.</t>
  </si>
  <si>
    <t>Se realizan reuniones mensuales con todas las jefaturas del INTA</t>
  </si>
  <si>
    <t>Eliminación o donación  de los activos  en desuso</t>
  </si>
  <si>
    <t>ENn la CIA EJN
EN EBT</t>
  </si>
  <si>
    <t>Presentación semestralmente al Ministerio de Seguridad Pública el Informe de Armas en custodia de la Institución, de acuerdo con lo dispuesto.</t>
  </si>
  <si>
    <t>Esta actividad es necesario eliminar ya que realice el procedimiento para le eliminación de  las armas registradas a nombre del INTA en el Arsenal Nacional</t>
  </si>
  <si>
    <t xml:space="preserve">Seguimiento a la Incorporación en tiempo real todos los bienes nuevos en el SIBINET - (Semovientes nacimientos - Activos duraderos)
y coordinación del procedimiento para la realización de bajas tanto de activos como semovientes en SIBINET </t>
  </si>
  <si>
    <t>Datos consultados en SIBINET</t>
  </si>
  <si>
    <t>Participación del proceso de capacitación a los funcionarios del INTA sobre el uso del sistema SICOP - Administración de Bienes</t>
  </si>
  <si>
    <t>Se trabaja con los compañeros de la CIA EEJN</t>
  </si>
  <si>
    <t xml:space="preserve">Confección documentos como:  aprobaciones de decisiones iniciales,  oficios, informes,  resoluciones, circulares y minutas de la participación en reuniones </t>
  </si>
  <si>
    <t>Consuta la carpeta de documentos revisados</t>
  </si>
  <si>
    <t>JACQUELINE AGUILAR MÉNDEZ</t>
  </si>
  <si>
    <t>Auditoria INTA</t>
  </si>
  <si>
    <r>
      <t xml:space="preserve">Vinculación o alineamiento de objetivos e intervenciones </t>
    </r>
    <r>
      <rPr>
        <b/>
        <vertAlign val="superscript"/>
        <sz val="7"/>
        <rFont val="Calibri (Cuerpo)"/>
      </rPr>
      <t>1</t>
    </r>
  </si>
  <si>
    <r>
      <t xml:space="preserve">ODS </t>
    </r>
    <r>
      <rPr>
        <b/>
        <vertAlign val="superscript"/>
        <sz val="7"/>
        <rFont val="Calibri (Cuerpo)"/>
      </rPr>
      <t>2</t>
    </r>
  </si>
  <si>
    <r>
      <t xml:space="preserve">PS </t>
    </r>
    <r>
      <rPr>
        <b/>
        <vertAlign val="superscript"/>
        <sz val="7"/>
        <rFont val="Calibri (Cuerpo)"/>
      </rPr>
      <t>3</t>
    </r>
  </si>
  <si>
    <r>
      <t xml:space="preserve">PEI </t>
    </r>
    <r>
      <rPr>
        <b/>
        <vertAlign val="superscript"/>
        <sz val="7"/>
        <rFont val="Calibri (Cuerpo)"/>
      </rPr>
      <t>4</t>
    </r>
  </si>
  <si>
    <r>
      <t xml:space="preserve">POI </t>
    </r>
    <r>
      <rPr>
        <b/>
        <vertAlign val="superscript"/>
        <sz val="7"/>
        <rFont val="Calibri (Cuerpo)"/>
      </rPr>
      <t>5</t>
    </r>
  </si>
  <si>
    <r>
      <t>Actividad</t>
    </r>
    <r>
      <rPr>
        <b/>
        <vertAlign val="superscript"/>
        <sz val="7"/>
        <rFont val="Calibri"/>
        <family val="2"/>
        <scheme val="minor"/>
      </rPr>
      <t xml:space="preserve"> 6</t>
    </r>
  </si>
  <si>
    <r>
      <t xml:space="preserve">Presupuesto </t>
    </r>
    <r>
      <rPr>
        <b/>
        <vertAlign val="superscript"/>
        <sz val="7"/>
        <rFont val="Calibri (Cuerpo)"/>
      </rPr>
      <t>10</t>
    </r>
  </si>
  <si>
    <r>
      <t xml:space="preserve">Responsable </t>
    </r>
    <r>
      <rPr>
        <b/>
        <vertAlign val="superscript"/>
        <sz val="7"/>
        <rFont val="Calibri (Cuerpo)"/>
      </rPr>
      <t>11</t>
    </r>
  </si>
  <si>
    <r>
      <t xml:space="preserve">Observaciones/supuestos/ Limitaciones </t>
    </r>
    <r>
      <rPr>
        <b/>
        <vertAlign val="superscript"/>
        <sz val="7"/>
        <rFont val="Calibri (Cuerpo)"/>
      </rPr>
      <t>12</t>
    </r>
  </si>
  <si>
    <r>
      <t xml:space="preserve">Unidad de medida </t>
    </r>
    <r>
      <rPr>
        <b/>
        <vertAlign val="superscript"/>
        <sz val="7"/>
        <rFont val="Calibri (Cuerpo)"/>
      </rPr>
      <t>7</t>
    </r>
  </si>
  <si>
    <r>
      <t xml:space="preserve">Medios de Verificación </t>
    </r>
    <r>
      <rPr>
        <b/>
        <vertAlign val="superscript"/>
        <sz val="7"/>
        <rFont val="Calibri (Cuerpo)"/>
      </rPr>
      <t>8</t>
    </r>
  </si>
  <si>
    <r>
      <t xml:space="preserve">Meta por Trimestre </t>
    </r>
    <r>
      <rPr>
        <b/>
        <vertAlign val="superscript"/>
        <sz val="7"/>
        <rFont val="Calibri (Cuerpo)"/>
      </rPr>
      <t>9</t>
    </r>
  </si>
  <si>
    <t>Informe Resultados Ejecución PAI 2023 y estatus de las recomendaciones 2022 .</t>
  </si>
  <si>
    <t>Emisión del informe respectivo</t>
  </si>
  <si>
    <t xml:space="preserve">Fanny Arce
</t>
  </si>
  <si>
    <t>INF-EPT-INTA-001-2024 Resultados PAI 2023  y estatus de las recomendaciones Set-2023.</t>
  </si>
  <si>
    <t> </t>
  </si>
  <si>
    <t>Presentación a la Junta Directiva del Informe Resultados Ejecución PAI 2023 y estatus de las recomendaciones 2022 .</t>
  </si>
  <si>
    <t>N°acuerdos de Junta Directiva</t>
  </si>
  <si>
    <t>Acuerdos de Junta Directiva</t>
  </si>
  <si>
    <t>Autoevaluación de calidad de la Auditoria Interna 2022-2023.</t>
  </si>
  <si>
    <t>Fanny Arce
Jimmy Gómez</t>
  </si>
  <si>
    <t>INF-AC-INTA-001-2023 Resultados de la Autoevaluación de Calidad de la Auditoría Interna del período 2022</t>
  </si>
  <si>
    <t>Preparación del Informe de Autoevaluación de calidad de la Auditoria Interna 2022.</t>
  </si>
  <si>
    <t>Jimmy Gómez</t>
  </si>
  <si>
    <t>Revisión y aprobación del del Informe de Autoevaluación de calidad de la Auditoria Interna 2022</t>
  </si>
  <si>
    <t>Fanny Arce</t>
  </si>
  <si>
    <t>Desarrollo de papeles de trabajo de conformidad con la guía desarrollada por la C.ontraloría General de la República. (autoevaluación 2023)</t>
  </si>
  <si>
    <t>Trabajo de campo finalizado</t>
  </si>
  <si>
    <t>Trabajo de campo</t>
  </si>
  <si>
    <t>Revisión y aprobación de los papeles de trabajo e informe final de la Autoevaluación de calidad de la Auditoria Interna 2022.</t>
  </si>
  <si>
    <t>FAnny Arce</t>
  </si>
  <si>
    <t>Expediente N° 005-2023-Analísis de Admisibilidad y comunicado al denunciante</t>
  </si>
  <si>
    <t>JD-INTA-049-2024  Analísis de admisibilidad de Denuncia N°005-2023</t>
  </si>
  <si>
    <t>Expediente N°001-2023-Comunicado al denunciante</t>
  </si>
  <si>
    <t xml:space="preserve">Controles establecidos en diferentes procesos de la Estación Los Diamantes </t>
  </si>
  <si>
    <t>Planeación del Estudio</t>
  </si>
  <si>
    <t>Cantidad de planeaciones</t>
  </si>
  <si>
    <t>Papeles de trabajo</t>
  </si>
  <si>
    <t>Papeles de Trabajo</t>
  </si>
  <si>
    <t>Informe borrador discutido con la Administración</t>
  </si>
  <si>
    <t>Informe final enviado a la Administración</t>
  </si>
  <si>
    <t>Revisión de papeles de trabajo, informe borrador y final</t>
  </si>
  <si>
    <t>Expediente N°004-2023-Análisis de Admisibilidad</t>
  </si>
  <si>
    <t>Emisión del informe respectiovo</t>
  </si>
  <si>
    <t>Se trasladará para el 2025</t>
  </si>
  <si>
    <t>Expediente N°004-2023-Atención de denuncia</t>
  </si>
  <si>
    <t>Auditoria Operativa  del Organismo de Inspección</t>
  </si>
  <si>
    <t>Proceso de cédulas analíticas</t>
  </si>
  <si>
    <t xml:space="preserve">Proceso de entendimiento </t>
  </si>
  <si>
    <t>Planeación del estudio</t>
  </si>
  <si>
    <t>Canitdad de planeaciones</t>
  </si>
  <si>
    <t>Se traslada parte del estudio para el PAO 2025, debido a que para el 2024 se iniciaron una serie de capacitaciones, reuniones, sesiones de trabajo con la Unidad de Planificación Institucional del MAG, producto de la unificación de esas unidades en los órganos descentrados hacia el MAG, adicionalmente se programa un servicio preventivo sobre la administración de los bienes del INTA, a raíz del  traslado del instituto al 2° piso de Oficinas Centrales MAG, Sabana Sur, resultado de una consulta realizada ante la Asesoría Jurídica del MAG mediante oficio JD-INTA-101-2024 del 23 de julio 2024 y de la cual recibimos respuesta el pasado 07 de octubre por medio del oficio MAG-AJ-C-0029-2024; dichos tiempos no estaban contemplados en el PAO 2024</t>
  </si>
  <si>
    <t>Expediente N° 009-2022-Analísis de admisibilidad</t>
  </si>
  <si>
    <t>Expediente N° 009-2022-Servicio preventivo</t>
  </si>
  <si>
    <t>Expediente N° 002-2022 -Analísis de admisibilidad y cierre de la denuncia.</t>
  </si>
  <si>
    <t>Expediente N°007-2022-Analísis de admisibilidad  y cierre de la denuncia.</t>
  </si>
  <si>
    <t>Seguimiento a recomendaciones y disposiciones que emitan en el ámbito de sus competencias, la Auditoría Interna, la Contraloría General de la República, Despachos de CPA's, y  órganos de control y fiscalización externos; cuando sean de su conocimiento.</t>
  </si>
  <si>
    <t>Expediente N° 005-2021-Análisis de admisibilidad y cierre de denuncia</t>
  </si>
  <si>
    <t>Plan anual de trabajo 2025</t>
  </si>
  <si>
    <t>Servicio Preventivo - Eventual debilitamiento del Sistema de Control Interno a falta de reposición de plazas estratégicas para el INTA.</t>
  </si>
  <si>
    <t>Servicio Preventivo - Adopción de medidas cautelares en el marco de un procedimiento administrativo para el personal de las Auditorías Internas</t>
  </si>
  <si>
    <t>Preparación del servicio preventivo conforme procedimientos establecidos</t>
  </si>
  <si>
    <t>Revisión del informe de servicio preventivo</t>
  </si>
  <si>
    <t>Servicio Asesoría - Sobre el establecimiento de un eventual fideicomiso en el INTA.</t>
  </si>
  <si>
    <t>Servicio Asesoría - Conocimiento y valoración de dictamen de la Procuraduría General de la República C-117-2024 de fecha 10 de junio 2024</t>
  </si>
  <si>
    <t>Servicio Preventivo: Potestadas de la Junta Directiva para dar de baja bienes del INTA no son sujetas de delegación de competencias</t>
  </si>
  <si>
    <t>Se adiciona servicio de advertencia conforme criterío jurídico emitido por la Asesoría Jurídica del MAG, mediante oficio MAG-AJ-C-0029-2024 de fecha 07 de octubre 2024.</t>
  </si>
  <si>
    <r>
      <t xml:space="preserve">Actividades no programables </t>
    </r>
    <r>
      <rPr>
        <b/>
        <vertAlign val="superscript"/>
        <sz val="8"/>
        <rFont val="Calibri"/>
        <family val="2"/>
        <scheme val="minor"/>
      </rPr>
      <t>13</t>
    </r>
  </si>
  <si>
    <t>Capacitaciones</t>
  </si>
  <si>
    <t>Título obtenido</t>
  </si>
  <si>
    <t>Las capacitaciones programadas no fueron procesadas oportunamente por parte de la Proveeduría del MAG, por lo cual no se llevarán,</t>
  </si>
  <si>
    <t>Asistencia a reuniones de Junta Directiva</t>
  </si>
  <si>
    <t>Acta con el detalle de la participación</t>
  </si>
  <si>
    <t>Asisitencia a la Junta Directiva para presentación del informe -INF-EPT-INTA-001-2024 Resultados PAI 2023  y estatus de las recomendaciones Set-2023.</t>
  </si>
  <si>
    <t>Capacitación Autoevaluación de Control Interno INTA-</t>
  </si>
  <si>
    <t>Acta reunión</t>
  </si>
  <si>
    <t>Autoevaluación de Control Interno-SEVRIMAG</t>
  </si>
  <si>
    <t>Número de autoevaluaciones</t>
  </si>
  <si>
    <t>Informe en el sistema respectivo</t>
  </si>
  <si>
    <t>Capacitación Sistema SEVRI-MAG- Riesgos</t>
  </si>
  <si>
    <t>Inclusión se riesgos de la Auditoria Interna en Sistema SEVRI-MAG</t>
  </si>
  <si>
    <t>CUESTIONARIO PARA OBTENER INFORMACIÓN SOBRE LA AUDITORÍA INTERNA Y LA INSTITUCIÓN
Número de cuestionarios
Correo electrónico con información enviada</t>
  </si>
  <si>
    <t>Número de cuestionarios</t>
  </si>
  <si>
    <t>Formulario envío cuestinario</t>
  </si>
  <si>
    <t>Confección de la Autoevaluación de CI-SEVRI MAG-</t>
  </si>
  <si>
    <t>Autoevaluación en el Sistema</t>
  </si>
  <si>
    <t>Ficha de Macroproceso de la Auditoria Interna del INTA</t>
  </si>
  <si>
    <t>Número de fichas</t>
  </si>
  <si>
    <t>Ficha de macroproceso</t>
  </si>
  <si>
    <t>Fihas de Procesos de la Auditoria Interna del INTA</t>
  </si>
  <si>
    <t>Ficha de proceso</t>
  </si>
  <si>
    <t>Fanny Arce 
Jimmy Gómez</t>
  </si>
  <si>
    <t>Capacitación del uso del SIVIPLAN-Plan Anual Operativo</t>
  </si>
  <si>
    <t>Confección del PAO 2026 e Inclusion  en Sistema SIVIPLAN</t>
  </si>
  <si>
    <r>
      <rPr>
        <b/>
        <sz val="7"/>
        <color rgb="FF000000"/>
        <rFont val="Calibri"/>
        <family val="2"/>
        <scheme val="minor"/>
      </rPr>
      <t>Nombre del responsable:</t>
    </r>
    <r>
      <rPr>
        <sz val="7"/>
        <color rgb="FF000000"/>
        <rFont val="Calibri"/>
        <family val="2"/>
        <scheme val="minor"/>
      </rPr>
      <t xml:space="preserve"> </t>
    </r>
  </si>
  <si>
    <t>Fanny Arce Alvarado</t>
  </si>
  <si>
    <t>JD-INTA-035-2024</t>
  </si>
  <si>
    <r>
      <t xml:space="preserve">Corresponde a la vinculación de la actividad con uno de los </t>
    </r>
    <r>
      <rPr>
        <b/>
        <sz val="7"/>
        <color theme="1"/>
        <rFont val="Calibri"/>
        <family val="2"/>
        <scheme val="minor"/>
      </rPr>
      <t>Objetivos de Desarrollo Sostenible (ODS)</t>
    </r>
    <r>
      <rPr>
        <sz val="7"/>
        <color theme="1"/>
        <rFont val="Calibri"/>
        <family val="2"/>
        <scheme val="minor"/>
      </rPr>
      <t>. Para más detalle, ir a la hoja "Niveles de vinculación" y</t>
    </r>
    <r>
      <rPr>
        <sz val="7"/>
        <rFont val="Calibri (Cuerpo)"/>
      </rPr>
      <t xml:space="preserve"> acceder</t>
    </r>
    <r>
      <rPr>
        <sz val="7"/>
        <color theme="1"/>
        <rFont val="Calibri"/>
        <family val="2"/>
        <scheme val="minor"/>
      </rPr>
      <t xml:space="preserve"> (link) al icono o foto del ODS correspondiente.</t>
    </r>
  </si>
  <si>
    <t>Departamento de Administración de Recursos (DAR)</t>
  </si>
  <si>
    <t>Administración de los Recursos Financieros de la Institución</t>
  </si>
  <si>
    <t>Mónica Cachón Torres, Mariela Alfaro Soto, Berta Durán Quirós, Evelyn Méndez Arce</t>
  </si>
  <si>
    <t>Asistencia técnica a la Dirección Activa en la preparación del presupuesto institucional anual, según las directrices establecidas, de modo que el presupuesto refleje las prioridades y actividades estratégicas de la institución, en línea con el PAO institucional.</t>
  </si>
  <si>
    <t>Número de gestiones financieras</t>
  </si>
  <si>
    <t>Evelyn Méndez Arce, Monica Chacon Torres</t>
  </si>
  <si>
    <t>Presentación al ente rector, la DGCN, los Estados Financieros Institucionales, con calidad, oportunidad, confiabilidad ,de acuerdo a las leyes, directrices, reglamentos y el marco normativo establecido.</t>
  </si>
  <si>
    <t xml:space="preserve">, Mónica Chacón Torres, </t>
  </si>
  <si>
    <t xml:space="preserve">Cumplimiento de los lineamientos técnicos y operativos de la Tesorería Nacional, para la programación financiera, gestión de pagos, informes, traslado de recursos.  </t>
  </si>
  <si>
    <t>Berta Duran Quirós, Mariela Alfaro Soto,Monica Chacon Torres</t>
  </si>
  <si>
    <t>Presentación de informes Mensuales, Trimestrales o Semestrales sobre la ejecución presupuestaria de la institución según las directrices emitidas por el Ente rector y la Dirección Ejecutiva.</t>
  </si>
  <si>
    <t xml:space="preserve">Elaboración según el procedimiento establecido por la Dirección de Presupuesto Nacional , las  diferentes  Modificaciones Presupuestarias que se deben presentar durante el año </t>
  </si>
  <si>
    <t xml:space="preserve"> Evelyn Méndez arce, Monica Chacon Torres</t>
  </si>
  <si>
    <t>Consultar mensualmente la información que contiene el sistema de administración de bienes SIBINET, con la información registrada en la contabilidad, para la presentación de informes a la Contabilidad Nacional.</t>
  </si>
  <si>
    <t xml:space="preserve">Mónica Chacón Torres, </t>
  </si>
  <si>
    <t>Debido a que desde febrero y marzo están vacantes las plazas de contabilidad (encargadas de este proceso) la jefatura ha tenido que asumir este recargo por lo que el SIBINET solamente se está consultando unavez enel trimestre, claro está que el ajuste en librs contables incluye el trimestre comlpleto solamente que en lugar de hacerlo mes a mes se hace un acumulado 1 vez en el trimestre</t>
  </si>
  <si>
    <t>Falta de personal tanto en el área de proveeduría como en eldepartamento de administración de recursos</t>
  </si>
  <si>
    <t>Elaboración y análisis de las conciliaciones bancarias de las cuentas corrientes a nombre de la institución, autorizadas en la banca estatal y en la Tesorería Nacional.</t>
  </si>
  <si>
    <t>Berta Duran Quirós, Mariela Alfaro Soto, Mónica Chacón Torres, Monica Chacon Torres</t>
  </si>
  <si>
    <t>Cumplimiento de la presentación de Informes Financieros a la Tesorería Nacional , presentaciones formales de impuestos a la Dirección General de Tributación , informes de gestión a la Dirección, informes a la Dirección de crédito publico y otros requeridos por las diferentes autoridades del Estado</t>
  </si>
  <si>
    <t xml:space="preserve">Berta Duran Quirós, Mariela Alfaro Soto, Mónica Chacón Torres, </t>
  </si>
  <si>
    <t>Validación de la información para confeccionar certificaciones de retenciones de impuestos a los proveedores que las soliciten, según lo dispuesto en el artículo 23 de la Ley del Impuesto sobre la Renta, retenciones del 2%.</t>
  </si>
  <si>
    <t>Mariela Alfaro Soto, Mónica Chacón Torres.</t>
  </si>
  <si>
    <t>Asistencia técnicamente en materia financiera a la administración activa, redactar, revisar y firmar informes, procedimientos, oficios, y otros instrumentos técnicos y documentos similares que surgen como consecuencia de las actividades de la Unidad</t>
  </si>
  <si>
    <t xml:space="preserve">Berta Duran Quirós, Mariela Alfaro Soto, Mónica Chacón Torres, , Evelyn Méndez Arce, </t>
  </si>
  <si>
    <t>Elaboración de auxiliares contables para respaldar la información financiera  con el fin de mantener un adecuado control de las cuentas institucionales.</t>
  </si>
  <si>
    <t xml:space="preserve">Mariela Alfaro Soto, Mónica Chacón Torres, </t>
  </si>
  <si>
    <t>Debido a que desde febrero y marzo están vacantes las plazas de contabilidad (encargadas de este proceso) la jefatura ha tenido que asumir este recargo y no ha sido posibleponer al día los auxiliares contables</t>
  </si>
  <si>
    <t>Falta de personal en  el departamento de administración de recursos</t>
  </si>
  <si>
    <t>Servicios Generales</t>
  </si>
  <si>
    <t>Gestión, seguimiento y mantenimiento de los recursos y servicios generales Institucionales</t>
  </si>
  <si>
    <t>Mauricio Ocampo/ Gilda Torres</t>
  </si>
  <si>
    <t>se realiza de forma mensual. A cargo de la jefatura de servicios generales. Los funcionarios Jo´se Marenco, e Isabel Rodriguez no laboran en el Departamento. La funcionaria Carmen Ramirez se encuentra incapacitada</t>
  </si>
  <si>
    <t>Las metas desarrolladas durante el I trimestre, no correspondía a la realidad, por lo que a partir de mi asume de funciones en el INTA, se coordinó la modificación del PAO, ajustándolo a la realidad</t>
  </si>
  <si>
    <t>Realización del 100% de las actividades de seguimiento, supervisión, control y evaluación de las actividades contenidas en el plan, mediante acciones de coordinación, reuniones, valoración de informes, encerronas, entre otras.</t>
  </si>
  <si>
    <t>Número de gestiones servicios generales</t>
  </si>
  <si>
    <t xml:space="preserve">Gilda Torres </t>
  </si>
  <si>
    <t>Implementación del seguimiento a las recomendaciones establecidas por las Auditorías Internas y Externas.</t>
  </si>
  <si>
    <t>Actividad no cuantificable hasta que se realice un estudio de auditoría</t>
  </si>
  <si>
    <t>Mantención del buen estado de funcionamiento la flotilla vehicular, sus seguros y controles de uso adecuados y requeridos.</t>
  </si>
  <si>
    <t>funcionarios responsables: Mauricio Ocampo y Gilda Torres</t>
  </si>
  <si>
    <t>Gestión y trámite de solicitudes en el Sistema de Expediente Vehicular.</t>
  </si>
  <si>
    <t>Seguimiento respectivo y entrega de liquidaciones mensuales.</t>
  </si>
  <si>
    <t>Gilda Torres /Carmen Ramírez</t>
  </si>
  <si>
    <t>Realizar las citas respectivas de las unidades en RITEVE.</t>
  </si>
  <si>
    <t xml:space="preserve">Mauricio Ocampo  </t>
  </si>
  <si>
    <t>funcionario a cargo Mauricio Ocampo</t>
  </si>
  <si>
    <t>Clasificación adecuada de la documentación de acuerdo a la ley 7202 de archivo.</t>
  </si>
  <si>
    <t>se coordinó con Archivo Instituciona para que brindara un acompañamiento al departamento y se está en proceso de clasificación</t>
  </si>
  <si>
    <t>Debido al traslado el INTA al segundo piso, se realizó una clasificación de los documentos, en conjunto con Archivo Institucional del MAG</t>
  </si>
  <si>
    <t>Debido al ingreso de uso del sistema de gestión documental al INTA</t>
  </si>
  <si>
    <t>Analizar las actividades para tener un plan tentativo adecuado a las necesidades del Departamento.</t>
  </si>
  <si>
    <t>Responder de manera oportuna los correos electrónicos.</t>
  </si>
  <si>
    <t>gestión se realiza diariamente. Funcionarios a cargo: Mauricio Ocampo y Gilda Torres (jefatura)</t>
  </si>
  <si>
    <t>Realizar la revisión de las facturas en seguimiento al ingreso de unidades en la revisión técnica vehicular.</t>
  </si>
  <si>
    <t>Controlar la eficiencia del consumo de combustible por Unidad, presentando un informe trimestral a la Dirección Ejecutiva y Administrativa</t>
  </si>
  <si>
    <t>Carmen Ramírez</t>
  </si>
  <si>
    <t>se realiza de forma mensual   funcionarios a cargo Mauricio Ocampo y Gilda Torres</t>
  </si>
  <si>
    <t>se reliza un informe mensualmente. Una vez que se reincorporó la funcionaria Carmen Ramirez, se está realizando de forma mensual</t>
  </si>
  <si>
    <t>se realizaronn infoirmes mensuales de uso de combustible</t>
  </si>
  <si>
    <t>Brindar al usuario  servicios relacionados a trámites de combustible, tarjetas y otros en las plataformas</t>
  </si>
  <si>
    <t>se realiza de forma mensual, los funcionarios son Maurico Ocampo y la jefatura</t>
  </si>
  <si>
    <t>Realizar chequeos semanales del estado mecánico y de carrocería de la flotilla vehicular</t>
  </si>
  <si>
    <t>Dar seguimiento en la plataforma GPS a los vehículos institucionales.</t>
  </si>
  <si>
    <t>Mauricio Ocampo/ Gilda Torres/Carmen Ramirez</t>
  </si>
  <si>
    <t>Función tambien a cargo de Carmen Ramirez (una vez que se reincorporó a laborar)</t>
  </si>
  <si>
    <t>De conformidad con nuevos lineamientos, se indicó revisión de GPS y la elaboración de informes relacionados con uso de vehículos de forma semanal, lo que contribuyó a un aumento de la meta. Asi como solicitud del MAG para remisión de informes de GPS asociado al vehículo en préstamo</t>
  </si>
  <si>
    <t>Realizar trámites administrativos para marchamos 2024.</t>
  </si>
  <si>
    <t>Realizar el SCI del Departamento</t>
  </si>
  <si>
    <t>Sistema Control Interno Institucional</t>
  </si>
  <si>
    <t>la UPI tomó la decisión de realizar la autoevalución de control interno en el IV trimestre</t>
  </si>
  <si>
    <t>Realizar la valoración de riesgos del Departamento de Servicios Generales</t>
  </si>
  <si>
    <t>SEVRI</t>
  </si>
  <si>
    <t xml:space="preserve">De conformidad con la solicitud de la UPI y capacitación de uso del sistema SEVRI-MAG </t>
  </si>
  <si>
    <t>Charlas a funcionarios sobre Reglamento vehicular</t>
  </si>
  <si>
    <t>Número de charlas impartidas</t>
  </si>
  <si>
    <t>Cantidad funcionarios capacitados</t>
  </si>
  <si>
    <t>Contrato pólizas (seguimiento)</t>
  </si>
  <si>
    <t>Pólizas</t>
  </si>
  <si>
    <t>Contrato reparaciones vehiculares</t>
  </si>
  <si>
    <t>Vehículos reparados</t>
  </si>
  <si>
    <t>Debido a que se tuvo que atender varias reparaciones vehiculares</t>
  </si>
  <si>
    <t>debido a necesidades urgentes de reparación en vehículos del INTA así como en camiones</t>
  </si>
  <si>
    <t>Contrato purificadores de agua</t>
  </si>
  <si>
    <t>Ordenes de pedido</t>
  </si>
  <si>
    <t>Contrato reaparción de aires acondicionaos</t>
  </si>
  <si>
    <t>aires reparados</t>
  </si>
  <si>
    <t>Elaboración del presupuesto</t>
  </si>
  <si>
    <t>Presupuesto del Dpto</t>
  </si>
  <si>
    <t>Expectativas del desempeño</t>
  </si>
  <si>
    <t>Seguimiento presupuesto</t>
  </si>
  <si>
    <t>Realizar levantamiento y coordinar con el encargado la revisión de Archivo</t>
  </si>
  <si>
    <t>Archivo actualizado y depurado</t>
  </si>
  <si>
    <t>Actividades no programadas</t>
  </si>
  <si>
    <t>Traslado de oficinas. Levantamiento de activos, levantamiento de Archivo, acomodamiento oficina, entre otros</t>
  </si>
  <si>
    <t>Se realizó levantamiento de correos de funcionarios para firma del correo según lineamientos presidenciales, 2. se realizó levantamiento de información de cada uno de los funcionarios del INTA para el nuevo sistema de viáticos, 3. Investigación sobre vehículos institucionales (información solicitada por Hacienda), 4. Levantamiento de información solicitada por la oficialía mayor,5. Reuniones y trámityes relacionados con líneas de telecomunicaciones del INTA</t>
  </si>
  <si>
    <t>Reuniones sobre actividades realizadas en servicios generales, por el nuevo cambio de reestructura, rendición de cuentas del INTA</t>
  </si>
  <si>
    <t>Atención de las gestiones presentadas por las personas usuarias ante la Contraloría de Servicios, de conformidad con la Ley Reguladora del Sistema Nacional de Contralorías de Servicios, Ley 9158 y su reglamento, Decreto ejecutivo 39096-PLAN. Así como como Oficial de Acceso a la Información.</t>
  </si>
  <si>
    <t>Actividad no cuantificable hasta que se presente una situación</t>
  </si>
  <si>
    <t>No se han presentado situaciones de dicha índole</t>
  </si>
  <si>
    <t>Realización de las gestiones de cobro a funcionarios cuando se presenten excesos en los pagos de las tarifas establecidas para el consumo de uso de celulares institucionales.</t>
  </si>
  <si>
    <t>La actividad no es cuantificable hasta que se presenta una situación. Sin embargo, ya el I trimestre pasó por lo que durante mi ingreso no se hizo ninguna modificación al PAO.</t>
  </si>
  <si>
    <t xml:space="preserve">Gestionar y dar acompañamiento a los funcionarios involucrados en los accidentes e incidentes de tránsito. </t>
  </si>
  <si>
    <t>Actividad no cuantificable</t>
  </si>
  <si>
    <t>Se le dio acompañamiento a 2 compañeros que sufrieron incidentes con vehículos oficiales</t>
  </si>
  <si>
    <t>JOSÉ MARENCO SOLIS</t>
  </si>
  <si>
    <t>Investigación y Desarrollo Tencnológico - INTA</t>
  </si>
  <si>
    <t>Dir. Investigación y Desarrollo Tecnológico</t>
  </si>
  <si>
    <t>Informes anuales</t>
  </si>
  <si>
    <t>1.1</t>
  </si>
  <si>
    <t>El informe se presentará para el cuarto trimestre del año</t>
  </si>
  <si>
    <t>Hay un error en la meta programada. Esta meta está para el segundo trimestre del año</t>
  </si>
  <si>
    <t>1.2</t>
  </si>
  <si>
    <t>1.3</t>
  </si>
  <si>
    <t>Número de investigaciones</t>
  </si>
  <si>
    <t>Informes</t>
  </si>
  <si>
    <t>2.1</t>
  </si>
  <si>
    <t>Investigaciones en Cambio climático</t>
  </si>
  <si>
    <t>2.1.1</t>
  </si>
  <si>
    <t>Infomes semestrales o finales</t>
  </si>
  <si>
    <t>2.1.2</t>
  </si>
  <si>
    <t>Se debe corregir la información que aparece en las columnas I y J, ya que al ser informes semestrales, estos se van a presentar en junio</t>
  </si>
  <si>
    <t>2.2</t>
  </si>
  <si>
    <t>2.2.1</t>
  </si>
  <si>
    <t>2.2.2</t>
  </si>
  <si>
    <t>2.2.3</t>
  </si>
  <si>
    <t>2.2.4</t>
  </si>
  <si>
    <t>Investigaciones en Edafología</t>
  </si>
  <si>
    <t>Esta actividad se ejecuta según lo programado, el primer semestre tendrá el informe de un 50% de ejecución</t>
  </si>
  <si>
    <t>2.3.1</t>
  </si>
  <si>
    <t>Investigaciones en Pastos y forrajes</t>
  </si>
  <si>
    <t>2.4.1</t>
  </si>
  <si>
    <t>2.4.2</t>
  </si>
  <si>
    <t>2.4.3</t>
  </si>
  <si>
    <t>2.5</t>
  </si>
  <si>
    <t>2.5.1</t>
  </si>
  <si>
    <t>2.5.2</t>
  </si>
  <si>
    <t>2.6</t>
  </si>
  <si>
    <t>Investigaciones en Sensores remotos y teledetección</t>
  </si>
  <si>
    <t>De acuerdo a lo programado, esta meta se lleva a cabo entre el I y II trimestre entregando el producto descrito en el II trimestre</t>
  </si>
  <si>
    <t>2.6.1</t>
  </si>
  <si>
    <t>De acuerdo a lo programado, en esta actividad se entregó el correspondiente informe en tiempo y forma</t>
  </si>
  <si>
    <t>2.6.2</t>
  </si>
  <si>
    <t>2.6.3</t>
  </si>
  <si>
    <t>2.6.4</t>
  </si>
  <si>
    <t>La investigación se encuentra en la escritura del informe final</t>
  </si>
  <si>
    <t>Número de servicios</t>
  </si>
  <si>
    <t>4.1</t>
  </si>
  <si>
    <t>Número de semovientes</t>
  </si>
  <si>
    <t>Número de publicaciones</t>
  </si>
  <si>
    <t>5.1</t>
  </si>
  <si>
    <t>Número de publicaciones científicas</t>
  </si>
  <si>
    <t>Artículos científicos y similares</t>
  </si>
  <si>
    <t>Tal como se indicó en la modificación anterior, nunca se planteó esta cantidad de publicaciones para este año ni semestres, por lo que se solicita eliminar todos los rubros</t>
  </si>
  <si>
    <t>Hay un error en la columna J, ya que no hay publicaciones científicas para el primer semestre. Para el 2024, sólo hay una publicación para el cuarto trimestre (columna M)</t>
  </si>
  <si>
    <t>Hay un error en las columnas J y M, ya que, para el 2024, sólo hay una publicación (en el cuarto trimestre)</t>
  </si>
  <si>
    <t>5.2</t>
  </si>
  <si>
    <t>5.3</t>
  </si>
  <si>
    <t>Número de publicaciones cortas</t>
  </si>
  <si>
    <t>Manuales, guías y otros</t>
  </si>
  <si>
    <t>Hay un error en la columna que dice 4 ( lo programado es 1 en el cuarto trimestre</t>
  </si>
  <si>
    <t>5.4</t>
  </si>
  <si>
    <t>Número de actividades</t>
  </si>
  <si>
    <t>6.1</t>
  </si>
  <si>
    <t>Número de eventos de difusión</t>
  </si>
  <si>
    <t>Listas de asistencia</t>
  </si>
  <si>
    <t>7.1</t>
  </si>
  <si>
    <t>Número de eventos de formación</t>
  </si>
  <si>
    <t>7.2</t>
  </si>
  <si>
    <t>Gestiones Técnico-Administrativas</t>
  </si>
  <si>
    <t>8.1</t>
  </si>
  <si>
    <t>9.1</t>
  </si>
  <si>
    <t>Número de gestiones técnicas</t>
  </si>
  <si>
    <t>9.3</t>
  </si>
  <si>
    <t>Reuniones</t>
  </si>
  <si>
    <t>9.4</t>
  </si>
  <si>
    <t>9.5</t>
  </si>
  <si>
    <t>De acuerdo a lo programado, esta meta se lleva a cabo entre el I y II Trimestre, entregando el producto de la gestión técnica cartográfica de la Estación Carlos Durán en el II Trimestre</t>
  </si>
  <si>
    <t>Se realizó la verificación del plano catastrado de la Estación Carlos Durán. Se espera entregar un informe en el III Trimestre</t>
  </si>
  <si>
    <t>9.6</t>
  </si>
  <si>
    <t>Investigación y Desarrollo Tecnológico - INTA</t>
  </si>
  <si>
    <t>Unidad Gestión del Conocimiento</t>
  </si>
  <si>
    <t>Conjunto de proyectos planificados por la Unidad</t>
  </si>
  <si>
    <t>Laura Ramírez Cartín, Kathy Lines Gutiérrez</t>
  </si>
  <si>
    <t>Hay una propesta borrador elaborada</t>
  </si>
  <si>
    <t>Capacitación de los pequeños agricultores en la transición agroecológica mediante servicios participativos de asesoramiento rural (SAR)</t>
  </si>
  <si>
    <t>Laura Ramírez Cartín</t>
  </si>
  <si>
    <t>Se participa en el proceso de capacitación a técnicos y productores en agroecología. Financiado por GFRAS-FIDA-RELASER.</t>
  </si>
  <si>
    <t>Ejecución de acciones prospectivas con productores agrícolas de Sarapiquí como resultado de la identificación de demanda futura de Servicios ATER y agendas de trabajo al 2030.</t>
  </si>
  <si>
    <t>Kathy Lines Gutiérrez</t>
  </si>
  <si>
    <t>Se participa con proyecto de Innovación financiado por GFRAS-FIDA-RELASER.</t>
  </si>
  <si>
    <t>Conjunto de conservaciones de la Unidad</t>
  </si>
  <si>
    <t>Número de conservaciones</t>
  </si>
  <si>
    <t>No hay ejecusión</t>
  </si>
  <si>
    <t xml:space="preserve">Coordinación de la Unidad de Gestión e Información Técnica (UGIT) del INTA. </t>
  </si>
  <si>
    <t>Número de repositorios de información</t>
  </si>
  <si>
    <t>Repositorios de datos</t>
  </si>
  <si>
    <t>El desarrollo del repositorio está supeditado a la colaboración que pueda lograrse con el IICA y la gestión de pasantes con la UCR.</t>
  </si>
  <si>
    <t>Revista Alcances Tecnológicos actualizada y en línea.</t>
  </si>
  <si>
    <t>La actualización de la revista depende de la generación de artículos científicos generados por los investigadores del INTA.</t>
  </si>
  <si>
    <t>Articulos estan listos para ser publicada revista en octubre</t>
  </si>
  <si>
    <t>Plataforma PLATICAR actualizada y en línea.</t>
  </si>
  <si>
    <t>La actualización de PLATICAR depende de la generación de recursos de conocimiento  por parte de los funcionarios de investigación y Gestión del Conocimiento del INTA y su eficiente operación depende del soporte de la Unidad de Informática del MAG.</t>
  </si>
  <si>
    <t>Observatorio Prospectivo SER-Foro RELASER.</t>
  </si>
  <si>
    <t xml:space="preserve">Su alimentación esta sujeta a los insumos que los miembros del Foro Relaser en el marco de la colaboración. </t>
  </si>
  <si>
    <t>Desarrollar una primera etapa de creación de una base de datos con la información de UGIT ya digitalizada (histórico).</t>
  </si>
  <si>
    <t>Se está trabajando con una Bioinformática de un proyecto del INTA en la arquitectura del sistema de gestión de información técnica de UGIT-COTECA con un avance del 65%</t>
  </si>
  <si>
    <t>ELIMINAR ACTIVIDAD: Condicionado a la participación de pasantes (UCR) y la colaboración del IICA, lo cual no ha sido posible a la fecha por temas personales de la persona encargada de la UCR (incapacitada por temas de salud).</t>
  </si>
  <si>
    <t>revisar</t>
  </si>
  <si>
    <t>1.B.2.</t>
  </si>
  <si>
    <t>linea 26</t>
  </si>
  <si>
    <t>Digitalización y organización de archivo UGIT (en archivo central MAG)</t>
  </si>
  <si>
    <t>Número de repositoreos de información</t>
  </si>
  <si>
    <t>Repositoreo de datos</t>
  </si>
  <si>
    <t>Manrique Gómez</t>
  </si>
  <si>
    <t>JUSTIFICACION: esta línea debe estar en la línea 26. Esta actividad está en proceso. ES NUEVA</t>
  </si>
  <si>
    <t>Han habido nuevos sistemas y plataformas que han requirdo más reuniones de la UGC</t>
  </si>
  <si>
    <t>Conjunto de publicaciones de la Unidad</t>
  </si>
  <si>
    <t>Kathy Lines Gutiérrez, Laura Ramírez Cartín</t>
  </si>
  <si>
    <t>Para desarrollo videos se solcitó colaboración a Prensa MAG, no han tenido tiempo de apoyarnos. INTA va a asumir esta actividad sin esta colaboración el II trimestre</t>
  </si>
  <si>
    <t>Se tiene programado para el II Sem la diagramación y publicación. Ya se dispone de los articulos revisados y aprobados</t>
  </si>
  <si>
    <t>Gestión, Edición, diagramación y publicación de Artículos científicos</t>
  </si>
  <si>
    <t>Número de gestiones editoriales</t>
  </si>
  <si>
    <t xml:space="preserve">JUSTIFICACION:A pesar de los esfuerzos institucionales a la fecha solo se dispone de 7 artículos para ser publicados durante este año 2024. La cantidad de documentos técnicos depende de la publicación de los funcionarios de investigación y gestión del conocimiento del INTA.
El INTA debe mantener un  presupuesto mínimo total de tres millones de colones. </t>
  </si>
  <si>
    <t>De acuedo a programado</t>
  </si>
  <si>
    <t>Edición, diagramación de manuales y  guías técnicas</t>
  </si>
  <si>
    <t xml:space="preserve">La cantidad de documentos técnicos depende de la publicación de los funcionarios de investigación y gestión del conocimiento del INTA.
El INTA debe mantener un  presupuesto mínimo total de dos millones de colones. </t>
  </si>
  <si>
    <t>En proceso de diagramación y publicación</t>
  </si>
  <si>
    <t>Elaborar videos y podcats para plataformas y redes sociales</t>
  </si>
  <si>
    <t>Número de publicaciones audiovisual</t>
  </si>
  <si>
    <t>Videos, posteos, noticias, etc.</t>
  </si>
  <si>
    <t>La cantidad de recursos de conocimiento posteados depende de las acciones ejecutadas  por los funcionarios de investigación y gestión del conocimiento del INTA.</t>
  </si>
  <si>
    <t>Se retoma en II Trimestre, ya que se solitó apoyo de Prensa MAG y no tenían tiempo. Acción la liderará el INTA directamente.</t>
  </si>
  <si>
    <t>Se elaboraron posteos y videos en el marco PCCMCA</t>
  </si>
  <si>
    <t>Conjunto de actividades de difusión de la Unidad</t>
  </si>
  <si>
    <t>Se solicitó apoyo al IICA con una comunicadora para hacer posteos de las Ferias Tecnologicas del INTA</t>
  </si>
  <si>
    <t>Días de campo de proyección institucional en los CIA del INTA</t>
  </si>
  <si>
    <t>Numero de gestiones metodológicas</t>
  </si>
  <si>
    <t>Programa, listas de asistencia, webinar, etc.</t>
  </si>
  <si>
    <t>Sujeto a la demanda en capacitación y formación del sector agropecuario. Manrique Gómez esta apoyando estas actividades dado que se integró a la Unidad en el II Sem 2024 (a partir del 01 de agosto)</t>
  </si>
  <si>
    <t>Todos son en II Semestre</t>
  </si>
  <si>
    <t>Colaborar en el desarrollo de Encuentro Regional Proyecto CACCIA</t>
  </si>
  <si>
    <t xml:space="preserve">
Que la coordinación del proyecto colabore con el personal del proyecto en la gestión de la actividad.</t>
  </si>
  <si>
    <t>Conjunto de actividades de capacitación de la Unidad</t>
  </si>
  <si>
    <t>SE han realizado 3 actividades de actualización de conocimiento</t>
  </si>
  <si>
    <t>En total se realizaron 7 actividades (2 más de programadas) por la alta demanda en proyectos</t>
  </si>
  <si>
    <t>Colaborar en el desarrollo y facilitación del PCCMCA 2024.</t>
  </si>
  <si>
    <t>Número de gestiones metodológicas</t>
  </si>
  <si>
    <t>El éxito del PCCMCA está supeditado a la obtención de presupuesto, a la articulación con colaboradores, donantes y patrocinadores y a la eficiente gestión de los distintos Comités organizadores.</t>
  </si>
  <si>
    <t>Fue un exito  la actividad</t>
  </si>
  <si>
    <t>Implementar programa de capacitación a extensionistas (indicador PND)</t>
  </si>
  <si>
    <t>JUSTIFICACION: Esta actividad esta sujeta a la demanda de capacitación de los extensionistas, además, a que la DNEA trabaje de manera articulada con el INTA durante todo el proceso de gestión e implementación de este plan de capacitación. En esta actividad también está apoyando Manrique Gómez, quien se integró en el II Sem 2024.</t>
  </si>
  <si>
    <t>En I trimestre se desarrollaron 2 actualizaciones a extensionistas.</t>
  </si>
  <si>
    <t>Impartir capacitación en agroecología a técnicos y productores.</t>
  </si>
  <si>
    <t xml:space="preserve">
Que el coordinador del proyecto colabore con el personal del proyecto en la gestión de la actividad.</t>
  </si>
  <si>
    <t>Se han realizado sesiones virtuales y presenciales, según demanda</t>
  </si>
  <si>
    <t>Colaborar metodológicamente en capacitaciones proyecto Hortinnova</t>
  </si>
  <si>
    <t xml:space="preserve">
Que el coordinador de la región y el del proyecto colabore con el personal del proyecto en la gestión de la actividad.</t>
  </si>
  <si>
    <t>En I trimestre se desarrolló una actividad capacitación Poryecto INNOVA</t>
  </si>
  <si>
    <t>Gestiones Técnico-Administrativas de la Unidad</t>
  </si>
  <si>
    <t>3.11.1.1.</t>
  </si>
  <si>
    <t>1-A.3</t>
  </si>
  <si>
    <t>Actualizar los activos de la Unidad de Gestión de Conocimiento</t>
  </si>
  <si>
    <t>Informe semestral o final</t>
  </si>
  <si>
    <t>JUSTIFICACIÓN: esta línea forma parte del grupo de la línea 39 Número de Gestiones, es decir, va en la línea 48 es NUEVA.</t>
  </si>
  <si>
    <t>Coordinar y gestionar el Consejo Editorial del INTA</t>
  </si>
  <si>
    <t>Su gestión está supeditada al apoyo y participación activa de todos los miembros del Consejo Editorial.</t>
  </si>
  <si>
    <t>Se solicitó  eliminar proyecto de escalamiento,  as+i como las gestiones técnicas de este proyecto</t>
  </si>
  <si>
    <t>Coordinar Foro RELASER Costa Rica ( programa LPM, Agroecología)</t>
  </si>
  <si>
    <t>Informes semestrales o finales</t>
  </si>
  <si>
    <t>La coordinación esta sujeta a que el INTA siga manteniendo ese rol en el Foro Relaser.</t>
  </si>
  <si>
    <t>Se hizo reunión adicional debido al cierre de un proyecto e inicio de otro AERAS</t>
  </si>
  <si>
    <t>Coordinar la Secretaría Técnica de COTECA</t>
  </si>
  <si>
    <t>La coordinación de la secretaría técnica de COTECA esta sujeta a las directrices de la Dirección Ejecutiva del INTA.</t>
  </si>
  <si>
    <t>Coordinar gestiones de supervisión de la jefatura</t>
  </si>
  <si>
    <t>Este rol se mantiene mientras exista la Unidad de Gestión  del Conocimiento.</t>
  </si>
  <si>
    <t>Hubo 6 sesiones ordinarias  y 1 sesión extraordinaria</t>
  </si>
  <si>
    <t>Participar en representación INTA en Red Insterinstituconal de Juventudes Rurales (RELAIPOJUR)</t>
  </si>
  <si>
    <t>La coordinación esta sujeta a que el INTA siga manteniendo ese rol en RELAIPOJUR. A la fecha se ha particpado en 3 reuniones a nivel nacional.</t>
  </si>
  <si>
    <t>Se participa en Red Interinstitucional de apoyo a juventudes rurales</t>
  </si>
  <si>
    <t>El INTA froma parte de ssta Red de Juventudes Rurales</t>
  </si>
  <si>
    <t>LAURA RAMÍREZ CARTÍN</t>
  </si>
  <si>
    <t>DIDT-INTA-1862-2023</t>
  </si>
  <si>
    <t>Publicaciones</t>
  </si>
  <si>
    <t>Número de publicaciones técnicas</t>
  </si>
  <si>
    <t>Número de publicaciones audiovisuales</t>
  </si>
  <si>
    <t>Difusión</t>
  </si>
  <si>
    <t>Capacitación</t>
  </si>
  <si>
    <t>CIA-Central Unidad Pecuaria</t>
  </si>
  <si>
    <t>William Sánchez Ledezma, Sergio Abarca Monge, José Pablo Jiménez  Castro</t>
  </si>
  <si>
    <t>Durante el segundo II segundo se rtealizarán los ajustes necesarios según lo programado</t>
  </si>
  <si>
    <t>En el III trimestre se harna los ajustes necesarios</t>
  </si>
  <si>
    <t xml:space="preserve">Por error, algunas actividades se reportaron dos veces </t>
  </si>
  <si>
    <t xml:space="preserve">Innovación para la gestión de pastoreo y reservas forrajes </t>
  </si>
  <si>
    <t>William Sánchez Ledezma</t>
  </si>
  <si>
    <t>La actividad se rerportó dos veces</t>
  </si>
  <si>
    <t>Monitoreo satelital de pasturas con sensores remotos</t>
  </si>
  <si>
    <t>José Pablo Jiménez Castro</t>
  </si>
  <si>
    <t>Durante el I trimestre las labores se han concentrado en ejecución de presupuesto y se han realizado compras de equipos del plan de adquisición.</t>
  </si>
  <si>
    <t>Durante el III trimrestre se hará el ajuste necresario.</t>
  </si>
  <si>
    <t>Sistema para la medición registro y verificación de la acción de mitigación en ganadería bovina (MRV)</t>
  </si>
  <si>
    <t>Sergio Abarca Monge</t>
  </si>
  <si>
    <t>La activad se reportó dos veces</t>
  </si>
  <si>
    <t>1.4</t>
  </si>
  <si>
    <t xml:space="preserve">Secuestro de carbono orgánico en suelos de américa latina y el caribe: identificación de oportunidades y cuantificación de su impacto económico y ambiental.  </t>
  </si>
  <si>
    <t>La activiad se reportó dos veces</t>
  </si>
  <si>
    <t>Conjunto de Investigaciones de la Unidad</t>
  </si>
  <si>
    <t>William Sánchez Ledezma, Vidal Acuña Redondo, Argerie Cruz Méndez</t>
  </si>
  <si>
    <t>Validación del “software Tres R” en la gestión del pastoreo en fincas de ganadería bovina.</t>
  </si>
  <si>
    <t>La actividad se reportó dos veces</t>
  </si>
  <si>
    <r>
      <t>Evaluación de la producción y la calidad nutritiva del forraje y del grano de variedades de sorgo seleccionadas por el INTA-CR</t>
    </r>
    <r>
      <rPr>
        <b/>
        <sz val="12"/>
        <color theme="1"/>
        <rFont val="Calibri Light"/>
        <family val="2"/>
      </rPr>
      <t xml:space="preserve"> </t>
    </r>
  </si>
  <si>
    <t>2.1.3</t>
  </si>
  <si>
    <t xml:space="preserve">Producción de forraje y calidad nutritiva de dos variedades de sorgo bajo diferentes densidades de siembra </t>
  </si>
  <si>
    <t>2.1.4</t>
  </si>
  <si>
    <t>Evaluación de alternativas forrajeras para la alimentación del ganado región Central de Costa Rica</t>
  </si>
  <si>
    <t>2.1.5</t>
  </si>
  <si>
    <t xml:space="preserve">Estimación el consumo de pasto y la producción de leche a base de forraje en vacas holstein y Jedrsey de genética Neozelandesa </t>
  </si>
  <si>
    <t xml:space="preserve">La funcionaria Argewrie Cruz Méndez, corresponsables de la activida fue recientemente operada, por lo que la actividad ha sido cancelada.
Se deja sin efecto </t>
  </si>
  <si>
    <t>La funcionaria Argewrie Cruz Méndez, corresponsables de la activida fue recientemente operada, por lo que la actividad ha sido cancelada.
Se deja sin efecto para seguimiento.</t>
  </si>
  <si>
    <t>2.1.6</t>
  </si>
  <si>
    <t>Evaluación de especies de pastos de piso (pastoreo) en la Región Central Central.</t>
  </si>
  <si>
    <t>Vidal Acuña Redondo</t>
  </si>
  <si>
    <t>Se presentó un leve atraso en la adquisición de la semilla, la actividad se traslada al  IV trimestre</t>
  </si>
  <si>
    <t>Secuestro de carbono orgánico en suelos  cubiertos por pasturas en la Región Central de Costa Rica.</t>
  </si>
  <si>
    <t>Vidal Acuña Rodondo</t>
  </si>
  <si>
    <t>Investigaciones en Mejoramiento genético animal</t>
  </si>
  <si>
    <t>Argerie Cruz Méndez</t>
  </si>
  <si>
    <t>Estudios comparativo de la genética lechera Neozelandesa en pasturas, con líneas genéticas utilizadas en sistemas de producción de leche representativo en Costa Rica</t>
  </si>
  <si>
    <t>2.3.2</t>
  </si>
  <si>
    <t xml:space="preserve">Determinar la curva de crecimiernto de terneras holstein y Jersey de genética Neozelandesa </t>
  </si>
  <si>
    <t>Debido a la incapacidad de la compañera Argerie Cruz, la actividad se traslada al IV trimestre</t>
  </si>
  <si>
    <t>2.3.3</t>
  </si>
  <si>
    <t xml:space="preserve">Estimación de la producción de leche a base de forraje en vacas holstein y Jedrsey de genética Neozelandesa </t>
  </si>
  <si>
    <t>La funcionaria Argewrie Cruz Méndez, responsables de la activida fue recientemente operada, por lo que la actividad ha sido cancelada.
Se deja sin efecto</t>
  </si>
  <si>
    <t>Reuniones Conagebio</t>
  </si>
  <si>
    <t>2.3.4</t>
  </si>
  <si>
    <t>Análisis genómicos de la raza Brahman para el fortalecimiento del programa nacional de mejoramiento genético</t>
  </si>
  <si>
    <t>Númwero de investigaciones</t>
  </si>
  <si>
    <t>Informe semestral y anual</t>
  </si>
  <si>
    <t>La funcionaria Argewrie Cruz Méndez, responsables de la activida fue recientemente operada, por lo que la actividad ha sido cancelada.</t>
  </si>
  <si>
    <t>--</t>
  </si>
  <si>
    <t>Investigaciones en Especies pecuarias menores</t>
  </si>
  <si>
    <t xml:space="preserve">Caracterización de sistemas de producción en rumiantes menores  </t>
  </si>
  <si>
    <t>Debido a un leve atraso en la elaboración del formato, la actividad se traslada al IV trimestre</t>
  </si>
  <si>
    <t>Sergio Abarca Monge, William Sánchez Ledezma, Argerie Cruz Méndez, José Pablo Jiménez Castro, Valarie Salazar Castillo</t>
  </si>
  <si>
    <t>Fue necesario difundir otro de interés para el secto</t>
  </si>
  <si>
    <t>Ganadería sostenible</t>
  </si>
  <si>
    <t>Boletines y hojas informativas</t>
  </si>
  <si>
    <t>Pastos y forrajes</t>
  </si>
  <si>
    <t>Valeria Salazar Castillo</t>
  </si>
  <si>
    <t>La funcionaria ya no esta en la institución, por lo que la actividad se deja sin efecto</t>
  </si>
  <si>
    <t>5.5</t>
  </si>
  <si>
    <t>Mejoramiento genético</t>
  </si>
  <si>
    <t>5.6</t>
  </si>
  <si>
    <t>5.7</t>
  </si>
  <si>
    <t>5.8</t>
  </si>
  <si>
    <t>5.9</t>
  </si>
  <si>
    <t>5.10</t>
  </si>
  <si>
    <t xml:space="preserve">Tercer informe de país: situación de los Recursos Zoogenéticos para la Alimentación y la Agricultura </t>
  </si>
  <si>
    <t>Se reprogramó para el segundo trimestre</t>
  </si>
  <si>
    <t>Charla en pastos y forrajes</t>
  </si>
  <si>
    <t>Debido a una nueva programación con DNEA, la actividad se traslada al IV trimestre</t>
  </si>
  <si>
    <t>6.2</t>
  </si>
  <si>
    <t>Charla en mejoramiento genético</t>
  </si>
  <si>
    <t>6.3</t>
  </si>
  <si>
    <t>Debido a nueva programación con DNEA, la actividad se traslada al IV trimestre</t>
  </si>
  <si>
    <t>Participación en Congreso Leche .</t>
  </si>
  <si>
    <t xml:space="preserve">Sergio Abarca Monge, </t>
  </si>
  <si>
    <t>Capacitación a Extensionistas del MAG</t>
  </si>
  <si>
    <t>Número de capacitaciones</t>
  </si>
  <si>
    <t>William Sánchez Ledezma,, José Pablo Jiménez Castro.</t>
  </si>
  <si>
    <t>Sergio Abarca Monge, William Sánchez Ledezma, Argerie Cruz Méndez, José Pablo Jiménez Castro, Valerie Salazar Castillo</t>
  </si>
  <si>
    <t>Reuniones de la unidad pecuaria CIA Central</t>
  </si>
  <si>
    <t>Atraso del oficio de la nueva restructuración del INTA</t>
  </si>
  <si>
    <t>Número de Gestiones</t>
  </si>
  <si>
    <t>Sergio Abarca Monge, William Sánchez Ledezma, Argerie Cruz Méndez, José Pablo Jiménez Castro, Valerie Salazar Castillo, Vidal Acuña Redondo</t>
  </si>
  <si>
    <t>Charlas en temas vinculados con el sector pecuario</t>
  </si>
  <si>
    <t xml:space="preserve">Reuniones con entes nacionales e internacionales </t>
  </si>
  <si>
    <t xml:space="preserve"> Argerie Cruz Méndez, José Pablo Jiménez Castro, Valerie Salazar Castillo, Vidal Acuña Redondo</t>
  </si>
  <si>
    <t xml:space="preserve">5% del tiempo </t>
  </si>
  <si>
    <t xml:space="preserve">40% del tiempo </t>
  </si>
  <si>
    <t xml:space="preserve">50% del tiempo </t>
  </si>
  <si>
    <t>WILLIAM  SÁNCHEZ LEDEZMA</t>
  </si>
  <si>
    <t>CIA-Central</t>
  </si>
  <si>
    <t>Conjunto de proyectos planificados por el CIA-Central</t>
  </si>
  <si>
    <t>Cada líder de los proyectos</t>
  </si>
  <si>
    <t>Los proyectos están avanzando adecuadamente</t>
  </si>
  <si>
    <t>Conjunto de Investigaciones del CIA-Central</t>
  </si>
  <si>
    <t>Todo el equipo investigador</t>
  </si>
  <si>
    <t>ñ-ol</t>
  </si>
  <si>
    <t>Las investigaciones están avanzando de acuero a lo programado</t>
  </si>
  <si>
    <t>Conjunto de conservaciones de germoplasma del CIA-Central</t>
  </si>
  <si>
    <t>Cada custodio de los bancos de germoplasma</t>
  </si>
  <si>
    <t>Germoplasma de papa</t>
  </si>
  <si>
    <t>Conjunto de servicios del CIA-Central</t>
  </si>
  <si>
    <t>Cada responsable de producción de servicios</t>
  </si>
  <si>
    <t>Se presentaron inconvenientes por condiciones climáticas sobre los los invernaderos</t>
  </si>
  <si>
    <t>Conjunto de publicaciones del CIA-Central</t>
  </si>
  <si>
    <t>Cada responsable de las Publicaciones</t>
  </si>
  <si>
    <t>Fue necesario difundir otro de interés para el sector</t>
  </si>
  <si>
    <t>Publicaciones de Sergio, Stephanie y Jose Carlos</t>
  </si>
  <si>
    <t>Conjunto de actividades de difusión del CIA-Central</t>
  </si>
  <si>
    <t>Equipo  investigador y gestión del conocimiento</t>
  </si>
  <si>
    <t>El CIA Central es una unidad nueva que está terminando su conformación del equipo investigador en el primer trimestre</t>
  </si>
  <si>
    <t>Actividades del PCCMCA</t>
  </si>
  <si>
    <t>Conjunto de capacitaciones del CIA-Central</t>
  </si>
  <si>
    <t>Capacitaciones a DNEA en la Zona Sur</t>
  </si>
  <si>
    <t>Gestiones Técnico-Administrativas del CIA-Central</t>
  </si>
  <si>
    <t xml:space="preserve">Equipo técnico administrativo </t>
  </si>
  <si>
    <t>Gestiones administrativas</t>
  </si>
  <si>
    <t>Definición de las actividades de investigación con el personal científico del CIA</t>
  </si>
  <si>
    <t>Administración del patrimonio y  activos del CIA</t>
  </si>
  <si>
    <t>Supervisión de las labores agropecuarias desarrolladas en el CIA</t>
  </si>
  <si>
    <t>Administración y ejecución del presupuesto operativo para el CIA</t>
  </si>
  <si>
    <t>Número de gestiones presupuestarias</t>
  </si>
  <si>
    <t>DE-INTA-720-2023</t>
  </si>
  <si>
    <t>CIA-Central Unidad Agrícola</t>
  </si>
  <si>
    <t>Conjunto de Proyectos planificados por la Unidad</t>
  </si>
  <si>
    <t>Se está avanzando adecuadamente en las actividades de estos proyectos para el primer trimestre</t>
  </si>
  <si>
    <t>Avanzan adecuadamente</t>
  </si>
  <si>
    <r>
      <t xml:space="preserve">Estrategias de control biológico de </t>
    </r>
    <r>
      <rPr>
        <i/>
        <sz val="7"/>
        <color theme="1"/>
        <rFont val="Calibri"/>
        <family val="2"/>
        <scheme val="minor"/>
      </rPr>
      <t>Anthonomus eugenii</t>
    </r>
    <r>
      <rPr>
        <sz val="7"/>
        <color theme="1"/>
        <rFont val="Calibri"/>
        <family val="2"/>
        <scheme val="minor"/>
      </rPr>
      <t xml:space="preserve"> y </t>
    </r>
    <r>
      <rPr>
        <i/>
        <sz val="7"/>
        <color theme="1"/>
        <rFont val="Calibri"/>
        <family val="2"/>
        <scheme val="minor"/>
      </rPr>
      <t xml:space="preserve">Neosilba batesi </t>
    </r>
    <r>
      <rPr>
        <sz val="7"/>
        <color theme="1"/>
        <rFont val="Calibri"/>
        <family val="2"/>
        <scheme val="minor"/>
      </rPr>
      <t xml:space="preserve">en el cultivo de chile dulce en la Región Central Occidental </t>
    </r>
  </si>
  <si>
    <t>Stephanie Quirós Campos</t>
  </si>
  <si>
    <t>El informe anual corresponde al informe de la investigación liderada por Katherine Bonilla</t>
  </si>
  <si>
    <t>Avanza adecuadamente</t>
  </si>
  <si>
    <t xml:space="preserve">Producción de hortalizas en ambiente protegido en la Región Huetar Caribe </t>
  </si>
  <si>
    <t>El informe anual corresponde al informe de la investigación liderada por Javier Madriz</t>
  </si>
  <si>
    <t>Optimización de las condiciones climáticas internas en sistemas de producción hortícola en agricultura protegida</t>
  </si>
  <si>
    <t>Javier Madriz Arrieta</t>
  </si>
  <si>
    <t>Este proyecto fue pausado debido a que las estructuras fueron dañadas por el viento y por el momento no se cuentan con recursos institucionales par las reparaciones. Por lo anterior, este año no se ha logrado avanzar en este proyecto.</t>
  </si>
  <si>
    <t>Se avanzó con labores de preparación de los invernaderos y del suelo, sin embargo el viento destrozó los invernaderos, por lo que se está buscando un plan remedial o posposición de este proyecto</t>
  </si>
  <si>
    <t>Los invernaderos destinados para esta investigación fueron destruidos por el viento, por lo tanto esta investigación de debió pausar hasta tener presupuesto para el arreglo</t>
  </si>
  <si>
    <t>La actividad continúa pausada por el daño en las instalaciones por lo que no se pudo completar la actividad. En el 2025 se estará escribiendo el informe final. Si la actividad se continúa, pasa a cargo de personal de la EJN</t>
  </si>
  <si>
    <r>
      <t>Estrategias de propagación clonal del cultivo de aguacate (</t>
    </r>
    <r>
      <rPr>
        <i/>
        <sz val="7"/>
        <color theme="1"/>
        <rFont val="Calibri"/>
        <family val="2"/>
        <scheme val="minor"/>
      </rPr>
      <t>Persea americana</t>
    </r>
    <r>
      <rPr>
        <sz val="7"/>
        <color theme="1"/>
        <rFont val="Calibri"/>
        <family val="2"/>
        <scheme val="minor"/>
      </rPr>
      <t xml:space="preserve"> Mill).</t>
    </r>
  </si>
  <si>
    <t>Kenneth Retana Sánchez</t>
  </si>
  <si>
    <t>Disponibilidad oportuna de los recursos</t>
  </si>
  <si>
    <t>Se está avanzando adecuadamente en las investigación que se integra en este proyecto</t>
  </si>
  <si>
    <t>Se avanza de acuerdo con lo programado</t>
  </si>
  <si>
    <t>Desarrollo y Uso de Bioinsumos para una agricultura Sostenible en ALC de FONTAGRO</t>
  </si>
  <si>
    <t>Hugo Montero González</t>
  </si>
  <si>
    <t>Está en proceso de aprobación e inscripción en FONTAGRO, en dependencia de recursos adicionales</t>
  </si>
  <si>
    <t>Solamente se han hecho preparativos, pero el proyecto aún no ha sido aprobado por completo por FONTAGRO, se está en búsqueda de fondos adicionales</t>
  </si>
  <si>
    <t>El proyecto está en proceso de análisis y aprobación por parte de FONTAGRO</t>
  </si>
  <si>
    <t>Proyecto a punto de aprobarse</t>
  </si>
  <si>
    <t>Se sobrepasó por un error de suma total anual, pero debería ser un total de 1 (100%)</t>
  </si>
  <si>
    <t>Se está avanzando adecuadamente en las actividades de las investigaciones para el primer trimestre</t>
  </si>
  <si>
    <t>Las investigaciones están avanzando de acuerdo a lo programado</t>
  </si>
  <si>
    <t>Investigaciones en Ambientes protegidos</t>
  </si>
  <si>
    <t>Diseño de prototipos verticales para la producción de hortalizas</t>
  </si>
  <si>
    <t xml:space="preserve">Proyecto FONTAGRO-Componente 1. Validación técnica y agronómica de las alternativas tecnológicas de Agricultura Vertical en diferentes ambientes. Esta investigación está en proceso de ser inscrita. </t>
  </si>
  <si>
    <t xml:space="preserve">Proyecto FONTAGRO-Componente 1. Validación técnica y agronómica de las alternativas tecnológicas de Agricultura Vertical en diferentes ambientes. Esta investigación está en proceso de ser inscrita.
</t>
  </si>
  <si>
    <t>El diseño está avanzando de acuerdo a lo programado</t>
  </si>
  <si>
    <t>Se reportó en el II trimestre</t>
  </si>
  <si>
    <t>Evaluación de cultivos hortícolas en los prototipos verticales identificados</t>
  </si>
  <si>
    <t xml:space="preserve">Actividad llamada: Viabilidad técnica y económica de un sistema de torres hidropónicas y su eficiencia en el uso de agua para la producción de hortalizas de hoja en invernadero. </t>
  </si>
  <si>
    <t>Se está redactando el formato de investigación</t>
  </si>
  <si>
    <t>Se está en proceso de aprobación por COTECA. El presupuesto FONTAGRO se atrazó y esta actividad iniciará en el IV trimestre del 2024</t>
  </si>
  <si>
    <t xml:space="preserve">Se ajustó meta a 1 para el cumplimiento de la actividad anual </t>
  </si>
  <si>
    <t>Evaluación agronómica de un cultivo de hortalizas en ambientes protegidos en Guápiles</t>
  </si>
  <si>
    <t xml:space="preserve">Se pretende evaluar 1 de los 6 cultivos hortícolas a evaluar en 3 años del proyecto. </t>
  </si>
  <si>
    <t>Ya se inició con esta investigación y se cuentan con los materiales ya sembrados en los Invernaderos Climáticamente Inteligentes</t>
  </si>
  <si>
    <t>Se está evaluando el cultivo de tomate y se espera en el próximo trimestre terminar la evaluación</t>
  </si>
  <si>
    <t>Se continúa con la investigación</t>
  </si>
  <si>
    <t>Evaluación agroclimática de dos cultivos hortícolas con y sin sistema de nebulización en invernadero en Cañas, Guanacaste.</t>
  </si>
  <si>
    <t>Esta actividad fue pausada debido a que las estructuras fueron dañadas por el viento y por el momento no se cuentan con recursos institucionales par las reparaciones. Por lo anterior, este año no se ha logrado avanzar en esta actividad.</t>
  </si>
  <si>
    <t>Se avanzó con labores de preparación de los invernaderos y del suelo, sin embargo el viento destrozó los invernaderos, por lo que se está buscando un plan remedial o posposición de esta actividad</t>
  </si>
  <si>
    <t xml:space="preserve">Las estructuras para la evaluación fueron dañadas por el viento y esto impide la continuación de la investigación por este año, hasta que se pueda arreglar la estructura. </t>
  </si>
  <si>
    <t>La actividad continúa pausada por el daño en las instalaciones</t>
  </si>
  <si>
    <t>Mejoramiento ambiental y eficiencia hídrica en la producción hortícola bajo ambientes protegidos en la Región Central</t>
  </si>
  <si>
    <t>Corresponde a la escritura y aprobación de una actividad llamada: Análisis del rendimiento y rentabilidad del cultivo de cebolla utilizando fertirriego en Cartago</t>
  </si>
  <si>
    <t>Se está en proceso de escritura de esta actividad que se continuará posteriormente</t>
  </si>
  <si>
    <t>Se está avanzando con la escritura de la investigación, la cual estará lista para el tercer trimestre</t>
  </si>
  <si>
    <t>Se está en proceso de aprobación por COTEPRO</t>
  </si>
  <si>
    <t>Ya se aprobó por COTEPRO y está en aprobación por COTECA</t>
  </si>
  <si>
    <t>Investigaciones en Fitopatología</t>
  </si>
  <si>
    <t>Manejo biológico de enfermedades en cultivos frutícolas de la Región Central</t>
  </si>
  <si>
    <t>Actividad llamada: Uso de Methylobacterium symbioticum como controlador biológico de Enterobacter spp. en el cultivo de pitahaya (Hylocereus costaricensis)</t>
  </si>
  <si>
    <t>Se está en proceso de aprobación por COTECA.</t>
  </si>
  <si>
    <t>Investigaciones en Modelos agropecuarios sostenibles</t>
  </si>
  <si>
    <t>Se tomarán las medidas correspondientes para mejorar la ejecución</t>
  </si>
  <si>
    <t xml:space="preserve">Transformación del estiércol porcino en compost mediante la implementación de la tecnología de cama seca </t>
  </si>
  <si>
    <t>Katherine Bonilla Mora</t>
  </si>
  <si>
    <t xml:space="preserve">Actividad llamada: Transformación del estiércol porcino en compost mediante la implementación de la tecnología de cama seca </t>
  </si>
  <si>
    <t>Se han comprado los materiales a utilizar. Se coordino que la actividad inicia en julio-agosto, que será cuando nazcan los cerditos</t>
  </si>
  <si>
    <t xml:space="preserve">La investigación está avanzando de acuerdo con lo programado. </t>
  </si>
  <si>
    <t>La investigación se atrazó por la sincronización de las cerdas</t>
  </si>
  <si>
    <t>El ensayo esta en ejecución</t>
  </si>
  <si>
    <t>Efecto de la adición de fuentes de fosforo durante el proceso de compostaje de estiércol bovino</t>
  </si>
  <si>
    <t>Actividad llamada: Caracterización del compost de estiércol bovino enriquecido con dos fuentes de fósforo</t>
  </si>
  <si>
    <t xml:space="preserve">Esta actividad está en segunda revisión y tiene ya más de dos meses de estar en comité técnico de pecuario sin respuesta todavía. </t>
  </si>
  <si>
    <t>La investigación ya está escrita y está en el proceso de aprobación de COTECA</t>
  </si>
  <si>
    <t>Está por iniciar la investigación</t>
  </si>
  <si>
    <t>La investigación fue aprobada por COTECA a mediados de octubre</t>
  </si>
  <si>
    <t>Manejo Integrado de cultivos de bayas en la Región Central</t>
  </si>
  <si>
    <t>José Carlos Picado Romero</t>
  </si>
  <si>
    <t>Esta investigación se escribirá en el segundo semestre del 2024</t>
  </si>
  <si>
    <t>La investigación está en proceso de escritura, esstá avanzando de acuerdo con lo indicado</t>
  </si>
  <si>
    <t>Está para el IV trimestre</t>
  </si>
  <si>
    <t>Investigaciones en Control biológico</t>
  </si>
  <si>
    <r>
      <t xml:space="preserve">Determinación de 1 etapa del ciclo de vida de </t>
    </r>
    <r>
      <rPr>
        <i/>
        <sz val="7"/>
        <color theme="1"/>
        <rFont val="Calibri"/>
        <family val="2"/>
        <scheme val="minor"/>
      </rPr>
      <t xml:space="preserve">Anthonomus eugenii </t>
    </r>
    <r>
      <rPr>
        <sz val="7"/>
        <color theme="1"/>
        <rFont val="Calibri"/>
        <family val="2"/>
        <scheme val="minor"/>
      </rPr>
      <t>en el cultivo de chile dulce en condiciones de laboratorio</t>
    </r>
  </si>
  <si>
    <t xml:space="preserve">Actividad llamada: </t>
  </si>
  <si>
    <t>Se trasplanto el almácigo realizado de una F2. Estoy esperando que generen más follaje para montar el ensayo</t>
  </si>
  <si>
    <t>Se está ejecutando la investigación desde el inicio de año</t>
  </si>
  <si>
    <t>El ensayo de la etapa de adulto se realizó durante el tercer y cuarto trimestre</t>
  </si>
  <si>
    <t>Desarrollo de biocontroladores para el manejo de plagas de cultivos hortícolas en la Región Central</t>
  </si>
  <si>
    <t>Katherine Bonilla Mora y Stephanie Quirós Campos</t>
  </si>
  <si>
    <t>Actividad llamada: Plan de manejo agroecológico para los cultivos de chile dulce y tomate en la Región Central del país</t>
  </si>
  <si>
    <t>Se está esperando aprobación del proyecto FONTAGRO y se ha avanzado con Base Tecnológica</t>
  </si>
  <si>
    <t>Está en revisión de COTEPRO</t>
  </si>
  <si>
    <r>
      <t xml:space="preserve">Prueba preliminar de evaluación de la combinación de cebos impregnados con hongos entomopatógenos para el control de hormiga loca </t>
    </r>
    <r>
      <rPr>
        <i/>
        <sz val="7"/>
        <color theme="1"/>
        <rFont val="Calibri"/>
        <family val="2"/>
        <scheme val="minor"/>
      </rPr>
      <t>Nylanderia fulva</t>
    </r>
  </si>
  <si>
    <t>Con indicaciones de la Dirección Ejecutiva, esta actividad no se realizará durante el 2024</t>
  </si>
  <si>
    <t>Esta actividad se modificará en el PAO en abril, ya que se replanteará como un proyecto en conjunto con la UNA.</t>
  </si>
  <si>
    <t>La Dirección Ejecutiva indicó que está actividad no se va a realizar. Por lo tanto, debe eliminarse en la siguiente modificiación del PAO</t>
  </si>
  <si>
    <t>Actividad detenida por la DE-INTA</t>
  </si>
  <si>
    <t>Está investigación de replanteará durante el 2025</t>
  </si>
  <si>
    <t>Investigaciones en Nutrición vegetal</t>
  </si>
  <si>
    <t>Se tomarán las medidas correspondientes para mejorar la ejecución.</t>
  </si>
  <si>
    <t>Desarrollo de biofertilizantes para el manejo nutricional de cultivos hortícolas en la Región Central</t>
  </si>
  <si>
    <t>Actividad llamada: Evaluación de microorganismos solubilizadores de fósforo en cultivos indicadores en invernadero en la Región Central</t>
  </si>
  <si>
    <t>Actividad inmersa en el proyecto de FONTAGRO que está en proceso de aprobación</t>
  </si>
  <si>
    <t>Está en revisión de COTECA</t>
  </si>
  <si>
    <t>Desarrollo y validación de un plan de manejo nutricional del cultivo hortícola para mejorar la productividad y calidad del cultivo</t>
  </si>
  <si>
    <t xml:space="preserve">Esta actividad se estará desarrollando durante el 2025, con el objetivo de esperar los resultados de la actividad superior. </t>
  </si>
  <si>
    <t>Se trasladó para el 2025</t>
  </si>
  <si>
    <t>2.5.3</t>
  </si>
  <si>
    <r>
      <t>Análisis del crecimiento y absorción de nutrientes en el cultivo de abacá (</t>
    </r>
    <r>
      <rPr>
        <i/>
        <sz val="7"/>
        <color theme="1"/>
        <rFont val="Calibri"/>
        <family val="2"/>
        <scheme val="minor"/>
      </rPr>
      <t xml:space="preserve">Musa textilis </t>
    </r>
    <r>
      <rPr>
        <sz val="7"/>
        <color theme="1"/>
        <rFont val="Calibri"/>
        <family val="2"/>
        <scheme val="minor"/>
      </rPr>
      <t>Neé), en Guápiles-Pococí-Limón.</t>
    </r>
  </si>
  <si>
    <t>Francisco Arguedas Acuña (Unidad Pecuaria)</t>
  </si>
  <si>
    <t>Corresponde a la Unidad Pecuaria</t>
  </si>
  <si>
    <t>INFORMA Unidad Pecuaria</t>
  </si>
  <si>
    <t>Reporta la Unidad Pecuaria</t>
  </si>
  <si>
    <t>Investigaciones en Mejoramiento genético vegetal</t>
  </si>
  <si>
    <t>De acuerdo a lo programado</t>
  </si>
  <si>
    <t>Se han presentado problemas con la conservación de la bacteria, por lo que no se ha logrado avanzar</t>
  </si>
  <si>
    <t>Comparación agronómica de árboles de aguacate var. Hass (Californiano) injertados sobre materiales con potencial élite como patrón en la región Central</t>
  </si>
  <si>
    <t>Esta actividad se traslada a Luis Vega</t>
  </si>
  <si>
    <t>Las evaluaciones se han realizado en tiempo y forma.</t>
  </si>
  <si>
    <t>El avance es acorde a la meta anual.</t>
  </si>
  <si>
    <t>Se está ejecutando y se trasladó a Luis Vega</t>
  </si>
  <si>
    <t>Se está ejecutando y se trasladó a Luis Vega y él lo está avanzando en su propia línea</t>
  </si>
  <si>
    <t>Determinación de los aspectos tecnológicos requeridos para la formación de acodos en plantas de aguacate</t>
  </si>
  <si>
    <t>El ensayo no ha iniciado porque se contaminó la bacteria R. rhizogenes, necesaria para el desarrollo del ensayo. Se hicieron pruebas preliminares para modificar los tratamientos y ajustarlos.</t>
  </si>
  <si>
    <t>Se han presentado dificultades con problemas fitosanitarios en los árboles</t>
  </si>
  <si>
    <t>En ejecución desde inicio de año</t>
  </si>
  <si>
    <t>2.7.1</t>
  </si>
  <si>
    <t>Almacén de carbono en el suelo para diferentes usos y manejos de la tierra en Costa Rica</t>
  </si>
  <si>
    <t xml:space="preserve">Los muestreos se realizarán en mayo, pero las actividades de gestión se han realizado en tiempo y forma. </t>
  </si>
  <si>
    <t>2.7.2</t>
  </si>
  <si>
    <t>Almacén de carbono en el suelo para diferentes usos y manejos de la tierra en las regiones Central Occidental, Central Oriental, Chorotega, Pacífico Central, Caribe Norte, Caribe Sur y Brunca</t>
  </si>
  <si>
    <t>2.8.1</t>
  </si>
  <si>
    <r>
      <t>Estrategias de mitigación para disminuir la presencia de Cadmio en almendras de árboles de cacao (</t>
    </r>
    <r>
      <rPr>
        <i/>
        <sz val="7"/>
        <color theme="1"/>
        <rFont val="Calibri"/>
        <family val="2"/>
        <scheme val="minor"/>
      </rPr>
      <t>Theobroma cacao</t>
    </r>
    <r>
      <rPr>
        <sz val="7"/>
        <color theme="1"/>
        <rFont val="Calibri"/>
        <family val="2"/>
        <scheme val="minor"/>
      </rPr>
      <t xml:space="preserve"> L.)</t>
    </r>
  </si>
  <si>
    <t>Publicación sobre Bioinsumos</t>
  </si>
  <si>
    <t>En proceso de escritura</t>
  </si>
  <si>
    <t>Ya se inició con la escritura de este documento</t>
  </si>
  <si>
    <t>Se ejecutará en el IV trimestre</t>
  </si>
  <si>
    <t>Se continuará en el 2025</t>
  </si>
  <si>
    <t>Diseño de Guía de Descripción de Perfiles Modales de Costa Rica</t>
  </si>
  <si>
    <t>Ya esta guía se había publicado</t>
  </si>
  <si>
    <t>Documento ya se había realizado, por lo que deberá eliminarse de este PAO</t>
  </si>
  <si>
    <t>Documento realizado</t>
  </si>
  <si>
    <t>Ya se había realizado</t>
  </si>
  <si>
    <t xml:space="preserve">Artículo científico sobre investigación de termodinámica </t>
  </si>
  <si>
    <t>Investigación Tesis de licenciatura con Escuela de Biosistema de la UCR. Evaluación térmica de un invernadero no automatizado ubicado en la zona de Guápiles mediante el uso de Dinámica de fluidos computacional</t>
  </si>
  <si>
    <t>Se ha avanzado adecuadamente en la redacción de este artículo científico el cual ya pronto se enviará a revisión</t>
  </si>
  <si>
    <t>Proceso de redacción de artículo se continuará en el II Semestre.</t>
  </si>
  <si>
    <r>
      <t xml:space="preserve">Guía para la identificación de </t>
    </r>
    <r>
      <rPr>
        <i/>
        <sz val="7"/>
        <color theme="1"/>
        <rFont val="Calibri"/>
        <family val="2"/>
        <scheme val="minor"/>
      </rPr>
      <t>Anthonomus eugenii</t>
    </r>
    <r>
      <rPr>
        <sz val="7"/>
        <color theme="1"/>
        <rFont val="Calibri"/>
        <family val="2"/>
        <scheme val="minor"/>
      </rPr>
      <t xml:space="preserve"> y su daño en campo </t>
    </r>
  </si>
  <si>
    <t xml:space="preserve">Producto del proyecto: Estrategias de control biológico de Anthonomus eugenii y Neosilba batesi en el cultivo de chile dulce en la Región Central Occidental </t>
  </si>
  <si>
    <t>Se ha avanzado adecuadamente en la redacción de esta guía la cual ya pronto se enviará a revisión</t>
  </si>
  <si>
    <t>Se envió documento al Comité Editorial para revisión y diagramación</t>
  </si>
  <si>
    <r>
      <t xml:space="preserve">Relación biológica entre </t>
    </r>
    <r>
      <rPr>
        <i/>
        <sz val="7"/>
        <color theme="1"/>
        <rFont val="Calibri"/>
        <family val="2"/>
        <scheme val="minor"/>
      </rPr>
      <t>Bipolaris cactivora</t>
    </r>
    <r>
      <rPr>
        <sz val="7"/>
        <color theme="1"/>
        <rFont val="Calibri"/>
        <family val="2"/>
        <scheme val="minor"/>
      </rPr>
      <t xml:space="preserve"> e </t>
    </r>
    <r>
      <rPr>
        <i/>
        <sz val="7"/>
        <color theme="1"/>
        <rFont val="Calibri"/>
        <family val="2"/>
        <scheme val="minor"/>
      </rPr>
      <t>Hylocereus costaricensis</t>
    </r>
  </si>
  <si>
    <t>Disponibilidad oportuna de tiempo y de los recursos</t>
  </si>
  <si>
    <t>Se estará finalizando en el 3er trimestre</t>
  </si>
  <si>
    <t>Se realizará en el IV trimestre</t>
  </si>
  <si>
    <t>Se ajustó la ejeción a un 100% debido a un error de interpretación de la matriz del PAO</t>
  </si>
  <si>
    <t>Todo el equipo de la Unidad</t>
  </si>
  <si>
    <t>No se ha logrado avanzar ya que no se han obtenido resultados</t>
  </si>
  <si>
    <t>Evento informativo para compartir resultados de las actividades de investigación y proyectos realizados durante en el año</t>
  </si>
  <si>
    <t>PCCMCA 2024</t>
  </si>
  <si>
    <t>No se ha programado</t>
  </si>
  <si>
    <t>Se plantearon las capacitaciones pero aún no se define la fecha</t>
  </si>
  <si>
    <t>Ya se ejecutó en el II Trimestre</t>
  </si>
  <si>
    <t>Se ejecutó en su totalidad durante el II trimestre.</t>
  </si>
  <si>
    <t>Difusión relacionada a proyecto de transformación de estiércol</t>
  </si>
  <si>
    <t>No se tienen resultados. Pero se trabajó una difusión en culantro coyote</t>
  </si>
  <si>
    <t>Difusión relacionada a proyectos de investigación en fresa</t>
  </si>
  <si>
    <t>No se ha programado. Esta actividad pertenece a Jose Carlos Picado</t>
  </si>
  <si>
    <t>Se realizó la exposición de la caracterización en el PCCMCA 2024</t>
  </si>
  <si>
    <t>Feria: Manejo Integrado de Plagas y Enfermedades en el cultivo de aguacate de altura</t>
  </si>
  <si>
    <t>-</t>
  </si>
  <si>
    <t xml:space="preserve">Esta feria no se realizará, debido a que inicialmente se le había entendido a la Dirección Ejecutiva que se iba a realizar, sin embargo eran otras actividades estilo feria pero en otros rubros. </t>
  </si>
  <si>
    <t>No se ha programado.</t>
  </si>
  <si>
    <t>No se realizará por indicaciones de las Jefaturas</t>
  </si>
  <si>
    <t>Publicación en Facebook de actividades, resultados y gestiones relacionadas a la investigación y a la institución.</t>
  </si>
  <si>
    <t xml:space="preserve">Stephanie Quirós Campos 
Katherine Bonilla Mora
Javier Madriz Arrieta
Hugo Montero González
Kenneth Retana Sánchez
</t>
  </si>
  <si>
    <t>Se han realizado al menos 2 publicaciones</t>
  </si>
  <si>
    <t>Se han realizado al menos 4 publicaciones</t>
  </si>
  <si>
    <t>Se estableció una estrategia para el 2025</t>
  </si>
  <si>
    <t>La meta debe ser de 3 (la sumatoria está mal)</t>
  </si>
  <si>
    <t>Se estuvo cumpliendo en otros trimestres</t>
  </si>
  <si>
    <t>Definición de las actividades de investigación con el personal científico de la Unidad</t>
  </si>
  <si>
    <t>Seguimiento oportuno</t>
  </si>
  <si>
    <t>Administración del patrimonio y  activos en la Unidad</t>
  </si>
  <si>
    <t>En proceso de realización</t>
  </si>
  <si>
    <t>En proceso de actualización</t>
  </si>
  <si>
    <t>Supervisión de las labores agropecuarias desarrolladas en la Unidad</t>
  </si>
  <si>
    <t>Administración y ejecución del presupuesto operativo para la Unidad</t>
  </si>
  <si>
    <t>Reuniones mensuales de la Unidad</t>
  </si>
  <si>
    <t xml:space="preserve">Se disminuyeron las reuniones de la Unidad debido a que el avance ha sido positivo y se ha hecho un adecuado seguimiento, por lo qu realizar tantas reuniones no es viable. </t>
  </si>
  <si>
    <t>Se han realizado las reuniones de seguimiento</t>
  </si>
  <si>
    <t>Se aboradarán en el segundo semestre</t>
  </si>
  <si>
    <t>Se realizaron reuniones de coordinación</t>
  </si>
  <si>
    <t>2.A.3</t>
  </si>
  <si>
    <t xml:space="preserve">Apoyo en la capacitación a DNEA </t>
  </si>
  <si>
    <t>Se están planificando las capacitaciones</t>
  </si>
  <si>
    <t>No se tenía programado para el primer semestre</t>
  </si>
  <si>
    <t>Apoyo técnico en el desarrollo de las investigaciones</t>
  </si>
  <si>
    <t>José Luis Rivera Ramírez (Unidad Pecuaria)</t>
  </si>
  <si>
    <t>Unidad Pecuaria</t>
  </si>
  <si>
    <t>Secuestro de carbono orgánico en suelos cubiertos por cacao, caña de azúcar, banano y café en las regiones de Huetar norte, Brunca, Caribe y Centrales Occidental y Orienta</t>
  </si>
  <si>
    <t>Informes semestrales</t>
  </si>
  <si>
    <t>Luis Carrera Hidalgo</t>
  </si>
  <si>
    <t>Actividad llamada: Almacén de carbono en el suelo para diferentes usos y manejos en los cultivos de café, caña de azúcar, palma aceitera y cacao</t>
  </si>
  <si>
    <t>Se está en espera de aprobación del FORMATO de Investigación que está en COTECA</t>
  </si>
  <si>
    <t>Está en COTECA</t>
  </si>
  <si>
    <t>Desarrollo de la metodología para la Medición, Reporte y Verificación de las medidas para el secuestro de carbono del NAMA Café</t>
  </si>
  <si>
    <t>Se escribirá el Formato de Investigación y depende del visto bueno de las partes interesadas, entre ellas la DNEA</t>
  </si>
  <si>
    <t>Está en escritura del formato</t>
  </si>
  <si>
    <t>Se envío el documento a COTECA</t>
  </si>
  <si>
    <t>Luis Vega Soto</t>
  </si>
  <si>
    <t>Luis Vega continuará con la investigación y reporte de esta actividad</t>
  </si>
  <si>
    <t>Continúa la ejecución de la investigación</t>
  </si>
  <si>
    <t>Evaluación de materiales de aguacate con potencial élite de patrón y copa en la región del Pacifico Central</t>
  </si>
  <si>
    <t>Evaluación del efecto parasítico y coste económico en un ciclo de cosecha de mora Vino Espina Roja (Rubus adenotrichus Schlech) utilizando Spalangia endius en el control de pupas de Drosophila suzukii en una finca en la zona norte de Pérez Zeledón</t>
  </si>
  <si>
    <t>Esta investigación ya se envío a COTEPRO</t>
  </si>
  <si>
    <t>Está en COTEPRO</t>
  </si>
  <si>
    <t xml:space="preserve">Participación como expositor en una Estación de Exposición en la Feria del CIA-Los Diamantes. </t>
  </si>
  <si>
    <t>Redacción de un artículos científico dentro de la temática de hortalizas y ambientes protegidos</t>
  </si>
  <si>
    <t>Está en proceso de escritura</t>
  </si>
  <si>
    <t>Apoyo en el diagnóstico de nematología</t>
  </si>
  <si>
    <t>Katherine ha realizado 23 diagnósticos durante el 2024</t>
  </si>
  <si>
    <t>Apoyo en al menos 4 diagnósticos</t>
  </si>
  <si>
    <t>Revisión de documentos relacionados a actividades de investigación y proyectos</t>
  </si>
  <si>
    <t>Stephanie Quirós Campos
Javier Madriz Arrieta
Hugo Montero González</t>
  </si>
  <si>
    <t>Que no se soliciten revisar documentos</t>
  </si>
  <si>
    <t>Al menos se han revisado 4 documentos</t>
  </si>
  <si>
    <t>Documentos revisados en el COTEPRO y de la Revista Alcánces Tecnológicos</t>
  </si>
  <si>
    <t>Solicitudes de apoyo relacionadas con investigación, desarrollo de proyectos, estaciones y laboratorios de la institución.</t>
  </si>
  <si>
    <t>Que no realizan solicitudes de apoyo institucional</t>
  </si>
  <si>
    <t>Se han solicitado al menos 2 apoyos técnicos</t>
  </si>
  <si>
    <t xml:space="preserve">Se apoyó en actividades a Juan Carlos Hernández (1), Stephanie Quirós (1), Los Diamantes (3). </t>
  </si>
  <si>
    <t>Reuniones del Consejo Editorial 
(Revista Científica del INTA)</t>
  </si>
  <si>
    <t>Porcentaje de gestiones administrativas</t>
  </si>
  <si>
    <t>Francisco Arguedas Acuña</t>
  </si>
  <si>
    <t>Punto Focal en el tema de Microorganismos ante FAO</t>
  </si>
  <si>
    <t>No se han realizado reuniones de seguimiento</t>
  </si>
  <si>
    <t>HUGO YOEL MONTERO GONZÁLEZ</t>
  </si>
  <si>
    <t>CIA-Central Carlos Durán</t>
  </si>
  <si>
    <t>Conjunto de Investigaciones de la Estación</t>
  </si>
  <si>
    <t>Se presento documento para revision, pero aun no se ha aprobado a nivel de los comites tecnicos del INTA.</t>
  </si>
  <si>
    <t>Eduardo Quirós Redondo</t>
  </si>
  <si>
    <t>Inscrita en UGIT</t>
  </si>
  <si>
    <t>Retraso al momento de hacer la siembra porque no habia tractor agrícola en la estación para preparación de terreno, sin embargo ya se encuentra en ejecución y se esta cumpliendo según cronograma, no ha y riesgo.</t>
  </si>
  <si>
    <t>Se reporta el cumplimento de la actividad programada para I trimestre, misma se finalizo en este II trimestre.</t>
  </si>
  <si>
    <t>Inscripción ante COTECA/ UGIT I Trimestre del año 2024</t>
  </si>
  <si>
    <t>Se presentó un leve retraso porque al momento de establecer el ensayo, el inveradero aun estaba ocupado por plantas comerciales. Actualmente solo quedan 15 días para proceder a cosecha.</t>
  </si>
  <si>
    <t>El retraso en el cronograma se debe principalmente al momento en que entro el periodo lluvioso, que para este año 2024 fue bastante mas tardio de lo normal para la región.</t>
  </si>
  <si>
    <t>Evaluación de productividad bajo invernadero de plantas de papa provenientes del Sistema Autotrófico Hidropónico de tres distintas ciclos de corta</t>
  </si>
  <si>
    <t>Rosmary Quesada Ugarte</t>
  </si>
  <si>
    <t>Inscripción ante COTECA/ UGIT II Trimestre del año 2024</t>
  </si>
  <si>
    <t/>
  </si>
  <si>
    <t>Evaluación de tres sustratos en la producción de semilla prebásica de papa bajo invernadero</t>
  </si>
  <si>
    <t>Conservación de germoplasma de la Estación</t>
  </si>
  <si>
    <t>3.1</t>
  </si>
  <si>
    <t>Programar mantenimiento y renovación de banco de germoplasma de papa</t>
  </si>
  <si>
    <t>Número de bancos de germoplasma</t>
  </si>
  <si>
    <t>Bancos de germoplasma</t>
  </si>
  <si>
    <t>Conjunto de servicios de la Estación</t>
  </si>
  <si>
    <t>Una de las cosechas que se habia considerado para este I trimestre se retraso para la primera semana de abril porque el tubérculo aun no tenia madurez adecuada, por tanto se reportara en el II trimestre.</t>
  </si>
  <si>
    <t>Se ha sobrepasado la meta ya que se ha implementado una planificación direccionada hacia aumentar la disponibilidad de plantulas y tubérculos a los productores. Aprovechamiento máximo de la capacidad instalada en ambos sistemas.</t>
  </si>
  <si>
    <t>Esto fue resultado de todas las modificaciones al sistema de producción que se han reportado en trimestres anteriores.</t>
  </si>
  <si>
    <t>Número de semillas asexual</t>
  </si>
  <si>
    <t>Facturación/Boletas</t>
  </si>
  <si>
    <t>Se ha logrado  mximizar la capacidad instalada mediante el cumplimiento de los periodos de producción y evitando tiempos muertos.</t>
  </si>
  <si>
    <t>Se ha logrado maximizar la capacidad instalada mediante el cumplimiento de los periodos de producción y disminuyendo los tiempos muertos entre una actividad y otra.</t>
  </si>
  <si>
    <t>Se aprovechado la capacidad actual instalada y se han completado todos los pedidos de productores programados para el periodo.</t>
  </si>
  <si>
    <t>4.2</t>
  </si>
  <si>
    <t>Producción de semilla prebásica de papa bajo invernadero</t>
  </si>
  <si>
    <t>Una de las cosechas que se habia considerado para este I trimestre se retraso para la primera semana de abril porque el tuberculo aun no tenia madurez adecuada, por tanto se reportara en el II trimestre.</t>
  </si>
  <si>
    <t>Se completaron las cosechas programadas para este primer semestre del año,  se ha logrado tener una ocupación del 100% de los invernaderos y un amumento de la capacidad instalada en 2000 macetas, por el reacomodo a 6 macetas por linea y el acondicionamiento de camas que antes no se utilizaban.</t>
  </si>
  <si>
    <t>Se aumento el rendimiento por planta, se paso a producir 3 tuberculos por planta en el año 2023 a 6 tuberculos por planta durante lo que va del año 2024.</t>
  </si>
  <si>
    <t>Conjunto de publicaciones de la Estación</t>
  </si>
  <si>
    <t>Actualización de Manual de Manejo del cultivo de la papa</t>
  </si>
  <si>
    <t xml:space="preserve">-   </t>
  </si>
  <si>
    <t>Conjunto de actividades de difusión de la Estación</t>
  </si>
  <si>
    <t>Rosmary Quesada Ugarte- Eduardo Quirós Redondo</t>
  </si>
  <si>
    <t>Feria de celebración Día Nacional de la Papa</t>
  </si>
  <si>
    <t>Conjunto de actividades de capacitación de la Estación</t>
  </si>
  <si>
    <t>Capacitación a extensionistas en cultivo de papa</t>
  </si>
  <si>
    <t>Gestiones Técnico-Administrativas de la Estación</t>
  </si>
  <si>
    <t>Participación en actividades propias del puesto y las convocadas por los superiores (reuniones)</t>
  </si>
  <si>
    <t>Ejecutar las labores relacionadas a la producción de semilla prebásica programada en los invernaderos del CECD</t>
  </si>
  <si>
    <t>Luis Brenes</t>
  </si>
  <si>
    <t>Enrique Leitón</t>
  </si>
  <si>
    <t>Ejecutar las labores relacionadas con el establecimiento de actividades de investigación en el cultivo de papa</t>
  </si>
  <si>
    <t>Ejecutar  semanalmente las labores técnicas, especiales y cotidianas programadas en el laboratorio de cultivo de tejido</t>
  </si>
  <si>
    <t>Marisol Acuña</t>
  </si>
  <si>
    <t>Ejecutar  semanalmente las labores especiales y cotidianas programadas en el laboratorio de cultivo de tejido</t>
  </si>
  <si>
    <t>Jeannette Vega</t>
  </si>
  <si>
    <t>ROSSMERY QUESADA UGARTE</t>
  </si>
  <si>
    <t>CIA-Enrique Jiménez Núñez (EJN)</t>
  </si>
  <si>
    <t>Conjunto de proyectos planificados por el CIA-EJN</t>
  </si>
  <si>
    <t>Conjunto de Investigaciones del CIA-EJN</t>
  </si>
  <si>
    <t>Conjunto de conservaciones de germoplasma del CIA-EJN</t>
  </si>
  <si>
    <t>Conjunto de servicios del CIA-EJN</t>
  </si>
  <si>
    <t>Conjunto de publicaciones que del CIA-EJN</t>
  </si>
  <si>
    <t>En memoria PCCMCA</t>
  </si>
  <si>
    <t>Conjunto de difusiones del CIA-EJN</t>
  </si>
  <si>
    <t>Número de difusiones</t>
  </si>
  <si>
    <t>En ganaderia, granos básicos  y hortalizas</t>
  </si>
  <si>
    <t>Feria CIA EJN 2024</t>
  </si>
  <si>
    <t>Contenido presupuestario para la ejecución de la actividad.</t>
  </si>
  <si>
    <t>Conjunto de capacitaciones del CIA-EJN</t>
  </si>
  <si>
    <t>Plan de Capacitación DNEA-MAG 2024: Hortalizas para Trópico Bajo,  Ganadería sostenible, Granos Básicos.</t>
  </si>
  <si>
    <t>Gestiones Técnico-Administrativas del CIA-EJN</t>
  </si>
  <si>
    <t xml:space="preserve">Equipo Técnico, administrativo e investigador </t>
  </si>
  <si>
    <t>8,1</t>
  </si>
  <si>
    <t>Gestiones Técnico-Administrativas de la Dirección del CIA-EJN</t>
  </si>
  <si>
    <t>8,1,1</t>
  </si>
  <si>
    <t>Definición de las actividades de investigación con el personal científico de cada unidad en el CIA EJN</t>
  </si>
  <si>
    <t>Nevio Bonilla Morales</t>
  </si>
  <si>
    <t>8,1,2</t>
  </si>
  <si>
    <t>Administración del patrimonio y  activos en el CIA EJN</t>
  </si>
  <si>
    <t>8,1,3</t>
  </si>
  <si>
    <t>Dirección y supervisión de las labores agrícolas y pecuarias efectuadas en  CIA  EJN</t>
  </si>
  <si>
    <t>8,1,4</t>
  </si>
  <si>
    <t>Administración y ejecución del presupuesto operativo para el CIA EJN</t>
  </si>
  <si>
    <t>8,1,5</t>
  </si>
  <si>
    <t>Elaboración de reportes trimestrales de  ejecución presupuestaria</t>
  </si>
  <si>
    <t>8,1,6</t>
  </si>
  <si>
    <t>Coordinación con la Dirección Ejecutiva en diferentes temas de importancia para funcioamiento y desarrollo del CIA EJN</t>
  </si>
  <si>
    <t>8,2,1</t>
  </si>
  <si>
    <t>Ejecución de trámites varios de funcionarios y servicio al público.</t>
  </si>
  <si>
    <t>Rosa Romero Ordóñez</t>
  </si>
  <si>
    <t>8,2,2</t>
  </si>
  <si>
    <t>Elaboración de ordenes de pedido en SICOP, facturación y seguimiento ejecución del presupuesto</t>
  </si>
  <si>
    <t>Jessica Carranza Villarreal</t>
  </si>
  <si>
    <t>8,2,3</t>
  </si>
  <si>
    <t>Cumplimiento de jornada laboral y objetivos establecidos para oficinista administrativo</t>
  </si>
  <si>
    <t>8,2,4</t>
  </si>
  <si>
    <t>Elaboración de reportes mensuales del consumo de combustible y viáticos efectuado en la CIA EJN.</t>
  </si>
  <si>
    <t>8,2,5</t>
  </si>
  <si>
    <t>Elaboración de trámites de compra por caja chica requeridos en el  CIA EJN.</t>
  </si>
  <si>
    <t>No hubo caja chica disponible en II Trimestre</t>
  </si>
  <si>
    <t>8,2,6</t>
  </si>
  <si>
    <t>Control de inventario de insumos,  materiales y herramientas agrícola de la CIA EJN</t>
  </si>
  <si>
    <t>Verónica Espinoza Baltodao</t>
  </si>
  <si>
    <t>Contenido presupuestario para la ejecución del  plan de compras.</t>
  </si>
  <si>
    <t>Contenido presupuestario para la ejecución del plan de compras</t>
  </si>
  <si>
    <t>8,3</t>
  </si>
  <si>
    <t>Gestiones operativa</t>
  </si>
  <si>
    <t>8,3,1</t>
  </si>
  <si>
    <t>Cumplimiento de jornada laboral y objetivos establecidos para cada labor del area agícola agrícola</t>
  </si>
  <si>
    <t>Funcionarios asignados</t>
  </si>
  <si>
    <t>8,3,2</t>
  </si>
  <si>
    <t>Cumplimiento de jornada laboral y objetivos establecidos para cada labor del area agícola pecuaria</t>
  </si>
  <si>
    <t>8,3,3</t>
  </si>
  <si>
    <t>Cumplimiento de jornada laboral y objetivos establecidos para cada labor del CE La Managua.</t>
  </si>
  <si>
    <t>8,3,4</t>
  </si>
  <si>
    <t>Cumplimiento de jornada laboral y objetivos establecidos para el operador de maquinaria.</t>
  </si>
  <si>
    <t>Leonel Marchena  Núñez</t>
  </si>
  <si>
    <t>8,3,5</t>
  </si>
  <si>
    <t>Cumplimiento de jornada laboral y objetivos establecidos para el mecánico.</t>
  </si>
  <si>
    <t>Joel Espinoza Calvo</t>
  </si>
  <si>
    <t>8,3,6</t>
  </si>
  <si>
    <t>Cumplimiento de jornada laboral y objetivos establecidos para el chofer.</t>
  </si>
  <si>
    <t>Rafael Angel Rodrpiguez Salazar</t>
  </si>
  <si>
    <t>Actividades no programables</t>
  </si>
  <si>
    <t>Colaboración con el establecimiento y desarrollo de diferentes actividades de investigación, servicios, difusión y gestión que se realice en la CIA EJN y en otras dependencias de la institución.</t>
  </si>
  <si>
    <t>Personal operativo del CIA: misceláneos, conductores, entre otros.</t>
  </si>
  <si>
    <t>TOTAL</t>
  </si>
  <si>
    <t>PRESUPUESTO</t>
  </si>
  <si>
    <t>YORK QUIRÓS PÉREZ</t>
  </si>
  <si>
    <t>Diferencia</t>
  </si>
  <si>
    <t>DIDT-INTA-1876-2023</t>
  </si>
  <si>
    <t>CIA-EJN Unidad Agrícola</t>
  </si>
  <si>
    <t>Proyecto Alianza Centroamericana y Caribeña para el Mejoramiento Genético de Cultivos (CACCIA)</t>
  </si>
  <si>
    <t>Proyecto Cooperación Triangular para el Fortalecimiento de las Capacidades de Tecnología Hortícola en el Corredor Seco Centroamericano.</t>
  </si>
  <si>
    <t>Roberto Ramírez Matarrita</t>
  </si>
  <si>
    <t>Evaluación de la respuesta agronómica del cultivo de la chile dulce producida bajo túneles, empleando cuatro tipos de plásticos con aditivos térmicos.</t>
  </si>
  <si>
    <t>Formato no ha sido aprobado por COTECA. Formato fue presentado por el funcionario el día  21 de marzo a COTEPRO Hortalizas y el 17 de junio    ante COTECA</t>
  </si>
  <si>
    <t>Respuesta agronómica del cultivo de chile dulce (Capsicum annum L) var Polaris a dos propuestas nutricionales y tres densidades de siembra bajo casa malla en Cañas, Guanacaste.</t>
  </si>
  <si>
    <t>Determinar la absorción de nutrientes en la planta de pepino durante el ciclo de cultivo en casa de malla</t>
  </si>
  <si>
    <t xml:space="preserve">Evaluación de la eficiencia de cuatro niveles de nutrición sobre el rendimiento del cultivo de chile dulce a partir de una curva de absorción </t>
  </si>
  <si>
    <t>Curva de absorción de elementos en el cultivo de maíz (Zea mais), para las variedades EJN2 y Diamantes 8843 en Cañas, Guanacaste.</t>
  </si>
  <si>
    <t>Noé Salazar Medina</t>
  </si>
  <si>
    <t>Utilización de abonos verdes como alternativa sostenible para la nutrición de cultivos agronómicos del Trópico Seco.</t>
  </si>
  <si>
    <t>2.2.5</t>
  </si>
  <si>
    <t>Bioinsumos como alternativas para el manejo nutricional de cultivos hortícolas en el Trópico Seco</t>
  </si>
  <si>
    <t>Investigaciones en Entomología</t>
  </si>
  <si>
    <t>Utilización de microorganismos para el control de plagas cultivos del Trópico Seco</t>
  </si>
  <si>
    <t>Melvin Madrigal  Alfaro</t>
  </si>
  <si>
    <r>
      <t xml:space="preserve">Prueba preliminar de evaluación de la combinación de diferentes composiciones de cebo para atracción de </t>
    </r>
    <r>
      <rPr>
        <i/>
        <sz val="7"/>
        <color theme="1"/>
        <rFont val="Calibri"/>
        <family val="2"/>
        <scheme val="minor"/>
      </rPr>
      <t>Nylanderia fulva</t>
    </r>
  </si>
  <si>
    <t>Según manifiesta el funcionario la DE le autorizó  el traslado de esta actividad para el 2025.</t>
  </si>
  <si>
    <t>Se trasladó para 2025 por indicación de la Dirección Ejecutiva</t>
  </si>
  <si>
    <t>Implementación de nivelación em pendiente variable como una estrategia de conservación del recurso suelo en los sistema productivos.</t>
  </si>
  <si>
    <t>York Quirós Pérez</t>
  </si>
  <si>
    <t>Disponibilidad de recursos, época y condiciones de clima favorables</t>
  </si>
  <si>
    <t>Secuestro de carbono orgánico en el suelo de América Latina y el Caribe: identificación de oportunidades y cuantificación de su impacto económico y ambiental.</t>
  </si>
  <si>
    <t>2.7</t>
  </si>
  <si>
    <t>Interacción genotipo ambiente de líneas de arroz con tolerancia a  bajo uso de insumos para ser consideradas en la agricultura familiar</t>
  </si>
  <si>
    <t>Por el traslado mediante oficio DE-INTA-143-2024 al CIA-Central, Unidad Agrícola, esta actividad quedará sin efecto para el compañeros Luis Carrera</t>
  </si>
  <si>
    <t>Evaluación de líneas experimentales de arroz como parcelas de observación y rendimiento regional para su potencial uso comercial en Costa Rica</t>
  </si>
  <si>
    <t>Hannia Vásquez Cerdas</t>
  </si>
  <si>
    <t>2.7.3</t>
  </si>
  <si>
    <t>Caracterización morfológica y agronómica de materiales de arroz acriollados en el Trópico Seco</t>
  </si>
  <si>
    <t>Melvin Madrigal Alfaro</t>
  </si>
  <si>
    <t xml:space="preserve">Formato no ha sido aprobado por COTECA. </t>
  </si>
  <si>
    <t>2.7.4</t>
  </si>
  <si>
    <t xml:space="preserve">Evaluación de variedades promisorias de maíz para condiciones de estrés hídrico </t>
  </si>
  <si>
    <t>Nevio Bonilla Morales/Cesar Pizarro Tellez</t>
  </si>
  <si>
    <t>Contenido presupuestario para realizar las actividades</t>
  </si>
  <si>
    <t>El item W37 tiene un dato que no corresponde. El dato correcto es 1</t>
  </si>
  <si>
    <t>2.7.5</t>
  </si>
  <si>
    <t>Evaluación del potencial forrajero de nuevas variedades de maíz bajo condiciones del trópico bajo de Costa Rica</t>
  </si>
  <si>
    <t>Nevio Bonilla Morales/César Pizarro Tellez</t>
  </si>
  <si>
    <t>El nombre correcto de la actividad es Introducción de variedades e híbridos de maíz para uso en  forraje y grano</t>
  </si>
  <si>
    <t>2.7.6</t>
  </si>
  <si>
    <t xml:space="preserve">Validación de variedades de maíz con adaptación a la variabilidad climática, uso en forraje y grano </t>
  </si>
  <si>
    <t>2.7.7</t>
  </si>
  <si>
    <t>Desarrollo de germoplasma de maíz mediante técnicas convencionales de fitomejoramiento</t>
  </si>
  <si>
    <t>César Pizarro Téllez</t>
  </si>
  <si>
    <t>Debido a un atraso en el envío de la semilla proveniente de Guatemala. Se inciará en III Trimestre</t>
  </si>
  <si>
    <t>La fórmula de la columna AJ40 es errónea</t>
  </si>
  <si>
    <t>2.7.8</t>
  </si>
  <si>
    <t>Selección de germoplasma de sorgo forrajero para condiciones del trópico seco y húmedo de Costa Rica</t>
  </si>
  <si>
    <t>2.7.9</t>
  </si>
  <si>
    <t>Desarrollo de germoplasma de sorgo forrajero mediante técnicas convencionales de fitomejoramiento</t>
  </si>
  <si>
    <t xml:space="preserve">Nevio Bonilla Morales </t>
  </si>
  <si>
    <t>2.7.10</t>
  </si>
  <si>
    <t>Desarrollo de variedades de frijol con adaptación a condiciones de sequía terminal o alta temperatura</t>
  </si>
  <si>
    <t>Juan Carlos Hernández Fonseca</t>
  </si>
  <si>
    <t>Disponibilidad oportuna de los recursos. Pérdida de la investigación por factores bióticos y abióticos.</t>
  </si>
  <si>
    <t>2.7.11</t>
  </si>
  <si>
    <t xml:space="preserve">Evaluación fenómica de germoplasma de frijol en condiciones de sequía y altas temperaturas </t>
  </si>
  <si>
    <t>Las casillas AI 44 y AJ 44 no realizan el calculo correcto</t>
  </si>
  <si>
    <t>2.7.12</t>
  </si>
  <si>
    <t>Evaluación de viveros  internacionales  para adaptación y rendimiento de frijol grano rojo y negro en tres regiones de Costa Rica</t>
  </si>
  <si>
    <t>Disponibilidad oportuna de los recursos. Pérdida de la investigación por factores climáticos.</t>
  </si>
  <si>
    <t>2.7.13</t>
  </si>
  <si>
    <t>Identificación de germoplasma de frijol común con aptitud para cosecha mecánica</t>
  </si>
  <si>
    <t>2.7.14</t>
  </si>
  <si>
    <t>Evaluación de viveros  nacionales  para adaptación y rendimiento de frijol grano rojo y negro en tres regiones de Costa Rica</t>
  </si>
  <si>
    <t>2.7.15</t>
  </si>
  <si>
    <t>Efecto del estrés por saturación hídrica en el cultivo de frijol</t>
  </si>
  <si>
    <t>2.7.16</t>
  </si>
  <si>
    <t>Evaluación del potencial forrajero de líneas introducidas de soya</t>
  </si>
  <si>
    <t>La semilla no ha ingresado al país proveniente de Africa</t>
  </si>
  <si>
    <t>Conjunto de conservaciones de germoplasma de la Unidad</t>
  </si>
  <si>
    <t>Conservación e incremento de banco de semillas del CIA-EJN</t>
  </si>
  <si>
    <t>Conjunto de servicios de la Unidad</t>
  </si>
  <si>
    <t xml:space="preserve">Incremento de semilla genética de variedades de maíz producto del avance de las investigaciones  </t>
  </si>
  <si>
    <t>Número de kilogramos de semilla</t>
  </si>
  <si>
    <t xml:space="preserve">Incremento de semilla genética de variedades de arroz producto del avance de las investigaciones  </t>
  </si>
  <si>
    <t xml:space="preserve">Incremento de semilla genética de variedades de sorgo producto del avance  de las investigaciones  </t>
  </si>
  <si>
    <t xml:space="preserve">Incremento de semilla de variedades nativas y líneas promisorias de frijol producto del avance  de las investigaciones  </t>
  </si>
  <si>
    <t>Disponibilidad de recursos para ejecución de las actividades.</t>
  </si>
  <si>
    <t>Producción de semilla de arroz categoría fundación  y registrada para atender las demandas del sector semillerista nacional</t>
  </si>
  <si>
    <t>Yerlin Moreira Durán</t>
  </si>
  <si>
    <t>El funcionario fue trasladado a investigación en frijo y soya. El funcionario Armando Cardenas  asumió a partir de mayo 2024 según informe del funcionario Yerlin Morerira de 03 de junio 2024</t>
  </si>
  <si>
    <t>Producción de semilla de maíz categoría fundación  y registrada para atender las demandas del sector semillerista nacional</t>
  </si>
  <si>
    <t>Paolo Delgado Chavarría</t>
  </si>
  <si>
    <t>Producción de semilla de sorgo categoría fundación  y registrada para atender las demandas del sector semillerista nacional</t>
  </si>
  <si>
    <t xml:space="preserve"> Solamente Nevio Bonilla reporta la única publicación. Las otras tres pertenecen al funcionario trasladado.</t>
  </si>
  <si>
    <t>Contribuir científicamente con un artículo a la actividad de chile dulce</t>
  </si>
  <si>
    <t>Se utilizarán fondos del proyecto de Koica</t>
  </si>
  <si>
    <t>Elaboración y actualización del manual de producción de arroz de riego y secano</t>
  </si>
  <si>
    <t>Articulo científico variedades de sorgo.</t>
  </si>
  <si>
    <t>Articulo científico variedades de maíz.</t>
  </si>
  <si>
    <t>Disponibilidad recurso económico para la ejecución de la actividad</t>
  </si>
  <si>
    <t>Borrador final corregido y entregado. Falta diagramación y publicación</t>
  </si>
  <si>
    <t>Elaboración de fichas técnicas de seis materiales acriollados de arroz para agricultura familiar</t>
  </si>
  <si>
    <t>Desarrollo de productos digitales (video) para el apoyo del sector productor arrocero.</t>
  </si>
  <si>
    <t xml:space="preserve">Divulgación de tecnologías relacionados con adaptación a la variabilidad climática, nuevas variedades, recursos genéticos, reservas comunitarias de semilla, concepto semilla de calidad  y manejo  agronómico del cultivo </t>
  </si>
  <si>
    <t>Boletín técnico nuevas variedades de maíz.</t>
  </si>
  <si>
    <t xml:space="preserve">Divulgación de tecnologías relacionados con adaptación a la variabilidad climática, nuevas variedades, recursos genéticos, reservas comunitarias de semilla, concepto semilla de calidad y manejo  agronómico del cultivo </t>
  </si>
  <si>
    <t>En los trimetres anteriores no aparecen los datos correspondientes, por lo que se reportan en el IV trimestre por lo que da una porcentaje superior al 100 %</t>
  </si>
  <si>
    <t>Validar y transmitir conocimientos científicos en producción intensiva, escalonada y sostenible de hortalizas en 3 sistemas productivos</t>
  </si>
  <si>
    <t>Capacitación de técnicos y productores vinculados con el cultivo del maíz para diferentes usos</t>
  </si>
  <si>
    <t>En III trimestre se continuará con el proceso de capacitación.</t>
  </si>
  <si>
    <t>Talleres de capacitación dirigidos a extensionista y productores de las agencias de Abangares, Tilarán, Bagaces y Cañas.</t>
  </si>
  <si>
    <t>Asistencia técnica en el área agrícola en el desarrollo de investigaciones relacionadas con el cultivo de arroz.</t>
  </si>
  <si>
    <t>José Armando Cárdenas Flores</t>
  </si>
  <si>
    <t xml:space="preserve">Asistencia técnica en el área pecuaria en el establecimiento y mantenimiento de pasturas y potreros. </t>
  </si>
  <si>
    <t>Olger Jiménez Jiménez</t>
  </si>
  <si>
    <t>Asistencia técnica en el área agrícola en el desarrollo de investigaciones relacionadas con el cultivo de maíz y sorgo.</t>
  </si>
  <si>
    <t>Geovanni Chávez Alvarado</t>
  </si>
  <si>
    <t>Evaluación de híbridos de arroz en condicioes de producción de riego y secano de Costa Rica.</t>
  </si>
  <si>
    <t>La semillas importadas llegaron posteriormente a la fecha establecida inicialmente, por lo que se define el segundo semestre del 2024 y primer semestre del 2025 para el establecimiento del cultivo.   El titulo de la acticidad se  modifica  de la siguiente forma:  Evaluación agrónómica de diez híbridos promisorios de arroz (Oriza sativa) con potencial de producción para las condciiones agroecologícas de Guanacaste bajo sistema de riego.</t>
  </si>
  <si>
    <t>Debido a un atraso en el envío de la semilla proveniente de China. Se inciará en III Trimestre</t>
  </si>
  <si>
    <t>Implementación de estrategias de manejo de los sistemas productivos: Ganadería, granos básicos y  producción de heno, a partir de la determinación de las propiedades físicas del suelo, como adaptación a los efectos del cambio climático.</t>
  </si>
  <si>
    <t>Actividad definida recientemente.  Para esta actividad se modificó el cronograma de muestreos. Para el  cuarto trimestre se van  realizar los muestreos en el área de producción de heno y las restantes dos áreas se mustrean en el 1 y 2 trimestre 2025.</t>
  </si>
  <si>
    <t>Formato 4 en proceso de elaboración</t>
  </si>
  <si>
    <t>Esta actividad se trasladó para ejecutarse en el 2025. El dato de la casilla W80 no corresponde</t>
  </si>
  <si>
    <t>Desarrollo de germoplasma de arroz mediante  técnicas de mejoramiento genético convencional bajo las condiciones del tropico seco de Costa Rica.</t>
  </si>
  <si>
    <t>Limitación  ejecución de la actividad por la cantiddad de semilla recibida. Limitación presupuestaria para controlar   plagas y enfermedades en el cultivo.</t>
  </si>
  <si>
    <t>El dato de la casilla W81 no corresponde</t>
  </si>
  <si>
    <t>Elaboración de un informe situacional del cultivo de maíz en las zonas productoras del país.</t>
  </si>
  <si>
    <t>Cesar Pizarro Tellez</t>
  </si>
  <si>
    <t>Dsiponobilidad de de materiales  en la diferentes zonas productivas.</t>
  </si>
  <si>
    <t>El dato de la casilla W82 no corresponde</t>
  </si>
  <si>
    <t>Plan de manejo agroecológico para cultivos estratégicos: chile dulce, tomate y maíz"</t>
  </si>
  <si>
    <t>numero de investigaciones</t>
  </si>
  <si>
    <t>Disponbilidad de recursos y materiales.</t>
  </si>
  <si>
    <t>Fortalecimiento de la gestión institucional en el ámbito nacional e internacional</t>
  </si>
  <si>
    <t>Actividades sujetas a cancelación imprevista.</t>
  </si>
  <si>
    <t>Asistencia a reuniones y atención técnicos, productores y estudiantes.</t>
  </si>
  <si>
    <t>Reuniones de coordinación de los procesos de investigación y transferencia de tecnología</t>
  </si>
  <si>
    <t>Capacitación de productores y técnicos sobre tecnologías para la mejora en la producción de sorgo</t>
  </si>
  <si>
    <t>Participar en comisiones y designaciones de parte de INTA</t>
  </si>
  <si>
    <t xml:space="preserve">Escalamiento de la actividad arrocera a pequeña escala para mejorar la calidad de vida de los productores de agricultura familiar en el Pacifico seco de Costa Rica </t>
  </si>
  <si>
    <t>Luis Carrera Hidalgo/programas nacionales/ONGs/INDER</t>
  </si>
  <si>
    <t>Proyecto de fondo semilla “IntegraSem: Integración de los bancos y sistemas locales de semillas para contribuir a la conservación y seguridad alimentaria en América Latina”</t>
  </si>
  <si>
    <t>Luis Carrera Hidalgo/Nevio Bonilla Morales/FONTAGRO</t>
  </si>
  <si>
    <t>Seminario Anual Proyecto CACCIA</t>
  </si>
  <si>
    <t>Congreso Anual del PCCMCA</t>
  </si>
  <si>
    <t>9.10</t>
  </si>
  <si>
    <t>Ferias de Semillas de Granos Básicos</t>
  </si>
  <si>
    <t>Transferencia tecnológica según demanda sobre tecnologías para la mejora en la producción de granos básicos</t>
  </si>
  <si>
    <t>Melvin Madrigal</t>
  </si>
  <si>
    <t>Sujetos a disponibilidad y demanda.</t>
  </si>
  <si>
    <t>Asistencia reuniones COSEL</t>
  </si>
  <si>
    <t>Atención técnicos, productores y estudiantes</t>
  </si>
  <si>
    <t>CIA-EJN La Managua</t>
  </si>
  <si>
    <t>Evaluación agronómica del cultivo de papaya “Suerre” bajo las condiciones agroclimáticas de Estación Experimental Enrique Jiménez Núñez</t>
  </si>
  <si>
    <t>Catalina Ruiz Campos</t>
  </si>
  <si>
    <t>Evaluación de materiales de aguacate con potencial élite de patrón y copa, en la región Pacífico Central de Costa Rica</t>
  </si>
  <si>
    <t>Validación y transferencia de tecnología de papaya (Carica papaya) y guayaba (Psidium guajava) como alternativa para productores de la Región Pacífico Central</t>
  </si>
  <si>
    <t>Identificación molecular de hongos patógenos en frutos de aguacate de bajura</t>
  </si>
  <si>
    <t>sujeto a la aprobación del convenio INTA-UCR (Laboratorio Postcosecha del CIA)</t>
  </si>
  <si>
    <t>Verificación de la residualidad del Imidacloprid en los cultivos, melón (Cucumis melo) chayote, fresa (Fragaria spp) y café (Coffea arabica).</t>
  </si>
  <si>
    <t xml:space="preserve">La presente actividad pertenece a un proyecto del Despacho del Ministro titulado "Estudio sobre los efectos en la salud, la biodiversidad y el ambiente de Costa Rica, del uso de agroquímicos que contengan neonicotinoides y su afectación en la población de abejas melíferas", en el cual se me nombró junto a la compañera Ana Cubero, compañeros del SFE y DNEA para su ejecución. </t>
  </si>
  <si>
    <t>Secuestro de carbono orgánico en suelos de América Latina y el Caribe: identificación de oportunidades y cuantificación de su impacto económico y ambiental en la Región Brunca</t>
  </si>
  <si>
    <t>Victoria Arronis</t>
  </si>
  <si>
    <t>Disponibilidad de recursos para el ejecución de la investigación.</t>
  </si>
  <si>
    <t>La funcionaria se jubiló recientemente´. Se procederá a la modificación para asignar otro funcionario que se haga responsable</t>
  </si>
  <si>
    <t>Sistema para la medición registro y verificación de acción de mitigación en ganadería bovina (MRV)</t>
  </si>
  <si>
    <t>Conjunto de conservaciones de germoplasma de la Estación</t>
  </si>
  <si>
    <t>Banco de germoplasma de forrajeras de alta calidad para productores ganaderos de todo el país</t>
  </si>
  <si>
    <t>Disponibilidad de recursos para  el mantenimiento del banco.</t>
  </si>
  <si>
    <t>Capacitación: Elaboración de brochures</t>
  </si>
  <si>
    <t>Día de campo CE La Managua</t>
  </si>
  <si>
    <t>Disponibilidad de recursos para  la realización de la actividad.</t>
  </si>
  <si>
    <t>Capacitación Charlas presenciales</t>
  </si>
  <si>
    <t>Charlas de sensibilización</t>
  </si>
  <si>
    <t xml:space="preserve">Esta actividad pertenece al proyecto INTA-051, y esta financiado por FLNC </t>
  </si>
  <si>
    <t xml:space="preserve">Reuniones / Charlas </t>
  </si>
  <si>
    <t xml:space="preserve">sujeto a cancelación y reprogramación de reuniones </t>
  </si>
  <si>
    <t>Coordinación administrativa y operativa del CE La Managua.</t>
  </si>
  <si>
    <t>Concierne las actividades de seguimiento  de las diferentes labores realizadas en la estación.</t>
  </si>
  <si>
    <t>CIA-EJN Unidad Pecuaria</t>
  </si>
  <si>
    <t>Debido a que 1 formato  esta en etapa de redacción y revión aun no se presenta el informe y se informara para el IV trimestre, además una de las actiivades se va eliminar del PAO 2024 con su respectivo proceso administrativo</t>
  </si>
  <si>
    <t>Investigaciones en Especies pecuarias mayores</t>
  </si>
  <si>
    <t>Silvia Rivas González</t>
  </si>
  <si>
    <t>Por deciciones administrativas esta actiivdad no se llevará a cabo este año, y en la proxima  modificación del PAO 2024, se realizará el proceso administrativo para eliminarla</t>
  </si>
  <si>
    <t>Seguimiento de parámetros productivos y reproductivos del hato bovino de la Estación Experimental Enrique Jiménez Núñez.</t>
  </si>
  <si>
    <t>Sujeto a aprobación presupuestaria</t>
  </si>
  <si>
    <t>|</t>
  </si>
  <si>
    <t>Investigaciones en Nutrición animal</t>
  </si>
  <si>
    <t xml:space="preserve">Silvia Rivas González/Carlos Rojas Navarro </t>
  </si>
  <si>
    <t>Respuesta a la suplementación de sorgo forrajero en bovinos post-destete Brahman en Cañas, Guanacaste.</t>
  </si>
  <si>
    <t>Respuesta a la suplementación de sorgo forrajero en bovinos F1 post-destete  en Cañas, Guanacaste.</t>
  </si>
  <si>
    <t>Carlos Rojas Navarro/ Silvia Rivas González</t>
  </si>
  <si>
    <t xml:space="preserve">esta actividad se eliminara del PAO 2024, debido a  cambios en las lineas de investigación,  ya que los animales F1 serán trasladados a otros CIAS para diferentes investigaciones en estos recintos. </t>
  </si>
  <si>
    <t>Se encuntra en étapa de redacción de formato para presentar ante COTEPRO, se informará en el IV trimestre</t>
  </si>
  <si>
    <t>Integración del componente de cercas vivas en la producción ganadera del Trópico Seco</t>
  </si>
  <si>
    <t>Ebed Villalobos Vargas</t>
  </si>
  <si>
    <t>Contenido presupuestario para realizar la actividad</t>
  </si>
  <si>
    <t>El formato de investigación se encuantra en COTEPRO. La actividad iniciará el cuarto trimestre.</t>
  </si>
  <si>
    <t>Aún se encuentra en proceso de correcciones</t>
  </si>
  <si>
    <t>Mejoramiento Genético y conservación de la Raza bovina Brahman en el trópico húmedo</t>
  </si>
  <si>
    <t>3.10.1.1</t>
  </si>
  <si>
    <t>Medición de la ganancia de peso diario en novillas de raza brahaman previo al primer servicio</t>
  </si>
  <si>
    <t xml:space="preserve">Sujeto a aprobación , no se presentará informe trimestral porque la actividad esta en revisión </t>
  </si>
  <si>
    <t xml:space="preserve">Olger Jiménez Jiménez </t>
  </si>
  <si>
    <t xml:space="preserve">Contenido presupuestario para realizar la actividad. La medida de evaluación sera las 12 hectareas de pasto mejorado sembarado </t>
  </si>
  <si>
    <t>La siembra  restante se realizará en el IV trimestre</t>
  </si>
  <si>
    <t>Por manejo de hato en disponibilidad de pasturas esta actividad se completará en 2026.</t>
  </si>
  <si>
    <t>Elaboración de dietas bovinos del hato CIA-EJN</t>
  </si>
  <si>
    <t>Carlos Rojas Navarro</t>
  </si>
  <si>
    <t xml:space="preserve">Contenido presupuestario para realizar la actividad. </t>
  </si>
  <si>
    <t>La columna  AH 27  refleja un 50 % debido a que la actividad se realizó en II Trimestre del 2024</t>
  </si>
  <si>
    <t xml:space="preserve">Ebed Villalobos Vargas/ Silvia Rivas GonzálezE/ Carlos Rojas Navarro </t>
  </si>
  <si>
    <t>Reuniones puede cancelarse.</t>
  </si>
  <si>
    <t>Atención estudiantes, técnicos y público en general</t>
  </si>
  <si>
    <t>La cantidad de asistentes no puede estimarse.</t>
  </si>
  <si>
    <t>CIA-LD Unidad Pecuaria</t>
  </si>
  <si>
    <r>
      <t xml:space="preserve">Vinculación o alineamiento de objetivos e intervenciones </t>
    </r>
    <r>
      <rPr>
        <b/>
        <vertAlign val="superscript"/>
        <sz val="7"/>
        <color rgb="FF000000"/>
        <rFont val="Calibri (Cuerpo)"/>
      </rPr>
      <t>1</t>
    </r>
  </si>
  <si>
    <r>
      <t xml:space="preserve">ODS </t>
    </r>
    <r>
      <rPr>
        <b/>
        <vertAlign val="superscript"/>
        <sz val="7"/>
        <color rgb="FF000000"/>
        <rFont val="Calibri (Cuerpo)"/>
      </rPr>
      <t>2</t>
    </r>
  </si>
  <si>
    <r>
      <t xml:space="preserve">PS </t>
    </r>
    <r>
      <rPr>
        <b/>
        <vertAlign val="superscript"/>
        <sz val="7"/>
        <color rgb="FF000000"/>
        <rFont val="Calibri (Cuerpo)"/>
      </rPr>
      <t>3</t>
    </r>
  </si>
  <si>
    <r>
      <t xml:space="preserve">PEI </t>
    </r>
    <r>
      <rPr>
        <b/>
        <vertAlign val="superscript"/>
        <sz val="7"/>
        <color rgb="FF000000"/>
        <rFont val="Calibri (Cuerpo)"/>
      </rPr>
      <t>4</t>
    </r>
  </si>
  <si>
    <r>
      <t xml:space="preserve">POI </t>
    </r>
    <r>
      <rPr>
        <b/>
        <vertAlign val="superscript"/>
        <sz val="7"/>
        <color rgb="FF000000"/>
        <rFont val="Calibri (Cuerpo)"/>
      </rPr>
      <t>5</t>
    </r>
  </si>
  <si>
    <t>₡0,00</t>
  </si>
  <si>
    <t>Allan Villegas Loaiza</t>
  </si>
  <si>
    <t>1,1</t>
  </si>
  <si>
    <t>Innovación tecnológica para la Ganadería Sostenible en el Trópico Húmedo</t>
  </si>
  <si>
    <t>Elaboración de la propuesta sujeta a aprobación, recursos INTA, COMCURE y NAMA Ganadería</t>
  </si>
  <si>
    <t>Seguimiento de parámetros productivos y reproductivos del hato bovino del CIA-LD</t>
  </si>
  <si>
    <t>Ronin  Gerardo Hurtado Palacios</t>
  </si>
  <si>
    <t>Elaboración de la propuesta sujeta a aprobación</t>
  </si>
  <si>
    <t>Establecimiento de un sistema de levante de terneras destetadas en pastoreo con híbridos de brachiaria para el Trópico Húmedo</t>
  </si>
  <si>
    <t>Moisés Hernández Chaves</t>
  </si>
  <si>
    <t>Efecto del cruzamiento de razas bovinas y de animales criollos adaptados al trópico húmedo</t>
  </si>
  <si>
    <t xml:space="preserve">          -  </t>
  </si>
  <si>
    <t xml:space="preserve">         -  </t>
  </si>
  <si>
    <t>Utilización de bioinsumos para el establecimiento, mantenimiento y recuperación de potreros en Ganadería tropical</t>
  </si>
  <si>
    <t>Almacén de carbono en el suelo para diferentes usos y manejos de la tierra en la Regiones Huetar Caribe y Huetar Norte.</t>
  </si>
  <si>
    <t>Recursos Externos</t>
  </si>
  <si>
    <t>2,3</t>
  </si>
  <si>
    <t>Uso de Tecnologías aplicadas al manejo de residuos en granja porcina</t>
  </si>
  <si>
    <t xml:space="preserve">                  -  </t>
  </si>
  <si>
    <t>Evaluación de una dieta basada raíz de camote  (Ipomea batatas) para alimentación de cerdos en la Estación Experimental Los Diamantes, Guápiles, Pococí, Limón.</t>
  </si>
  <si>
    <t xml:space="preserve">                -  </t>
  </si>
  <si>
    <t>Edgar Josué Solano Herrera</t>
  </si>
  <si>
    <t>Establecimiento de sistemas rotacionales de pastoreo en ganadería sostenible.</t>
  </si>
  <si>
    <t>Formato duplicado en el segundo y cuarto trimestre. El correcto es para el cuarto trimestre.</t>
  </si>
  <si>
    <t>Existe un error de marcación en el segundo trimestre y la propuesta corresponde al cuarto trimestre lo cual si hubo cumplimiento del 100%</t>
  </si>
  <si>
    <t>Efectos de la alimentación complementaria con ensilajes de especies forrajeras tropicales</t>
  </si>
  <si>
    <t>2.4.4</t>
  </si>
  <si>
    <t>Efecto del incremento del nitrógeno en el suelo en híbridos de brachiarias con uso de maní forrajero en un sistema de levante de novillas</t>
  </si>
  <si>
    <t xml:space="preserve">Elaboración de la propuesta </t>
  </si>
  <si>
    <t>La actividad se presentó bajo el nombre  de recarbonización y nitrógeno en suelos de pasturas</t>
  </si>
  <si>
    <t>2.4.5</t>
  </si>
  <si>
    <t>Efecto de la alimentación bovina con especies forrajeras de corte en el trópico húmedo</t>
  </si>
  <si>
    <t>Moisés Hernández Chaves, Edgar Josué Solano Herrera, Ronin  Gerardo Hurtado Palacios, Moisés Hernández Chaves</t>
  </si>
  <si>
    <t>3,1</t>
  </si>
  <si>
    <t>Multiplicación y conservación de especies forrajeras</t>
  </si>
  <si>
    <t>Sujeto a factores financieros, biológicos y ambientales</t>
  </si>
  <si>
    <t>3,2</t>
  </si>
  <si>
    <t>Mejoramiento Genético y conservación de la Razas porcinas Duroc, Landrace, York y Hampshire en el trópico húmedo</t>
  </si>
  <si>
    <t>3,3</t>
  </si>
  <si>
    <t xml:space="preserve">   2 116</t>
  </si>
  <si>
    <t xml:space="preserve">           4 152</t>
  </si>
  <si>
    <t xml:space="preserve">  2 036</t>
  </si>
  <si>
    <t xml:space="preserve">  2 116</t>
  </si>
  <si>
    <t xml:space="preserve">         4 152</t>
  </si>
  <si>
    <t>Moisés Hernández Chaves, Ronin  Gerardo Hurtado Palacios, Edgar Josué Solano Herrera</t>
  </si>
  <si>
    <t>4,1</t>
  </si>
  <si>
    <t>Producción de Semilla asexual de especies forrajeras</t>
  </si>
  <si>
    <t xml:space="preserve">   2 000</t>
  </si>
  <si>
    <t>Mayor demanda de productores</t>
  </si>
  <si>
    <t>Aumento de demanda y cambios en la métrica de medición</t>
  </si>
  <si>
    <t>La demanda aumentó considerablemente y la métrica de cálculo hacen que sea mayor las cantidades</t>
  </si>
  <si>
    <t>4,2</t>
  </si>
  <si>
    <t>Bovinos destetes</t>
  </si>
  <si>
    <t>Sujeto a factores biológicos y ambientales</t>
  </si>
  <si>
    <t>Mayor porcentaje de presñes</t>
  </si>
  <si>
    <t>4,3</t>
  </si>
  <si>
    <t>Bovinos descartes</t>
  </si>
  <si>
    <t>Depuración del hato, animales viejos</t>
  </si>
  <si>
    <t xml:space="preserve">Debido a las condiciones de la finca y a una mayor oferta de semovientes con condiciones de descarte se descartó mayor cantidad </t>
  </si>
  <si>
    <t>Los animales de descarte unicamente fueron seleccionados más no vendidos</t>
  </si>
  <si>
    <t>4,4</t>
  </si>
  <si>
    <t>Bovinos Reemplazos</t>
  </si>
  <si>
    <t>Sujeto a factores biológicos y ambientales, semovientes para uso en investigaciones internas</t>
  </si>
  <si>
    <t>Selección genotípica de reemplazos.</t>
  </si>
  <si>
    <t>4,5</t>
  </si>
  <si>
    <t xml:space="preserve">Extracción de semen porcino para los productores </t>
  </si>
  <si>
    <t>Número de ampollas de semen</t>
  </si>
  <si>
    <t>4,6</t>
  </si>
  <si>
    <t xml:space="preserve">Lechones disponibles para productores y proyectos </t>
  </si>
  <si>
    <t>5,1</t>
  </si>
  <si>
    <t>Ganadería Sostenible</t>
  </si>
  <si>
    <t>PCCMCA Resumen y Agronomía Costarricense</t>
  </si>
  <si>
    <t>5,2</t>
  </si>
  <si>
    <t>PCCMCA Resumen</t>
  </si>
  <si>
    <t>5,3</t>
  </si>
  <si>
    <t>Los formatos de las investigaciones no han sido aprobadas</t>
  </si>
  <si>
    <t>5,4</t>
  </si>
  <si>
    <t>Evaluación de una dieta basada raíz de camote (Ipomea batatas) para alimentación de cerdos en el CIA-LD</t>
  </si>
  <si>
    <t>5,5</t>
  </si>
  <si>
    <t>6,1</t>
  </si>
  <si>
    <t>Feria Tecnológica INTA y Agrotransformación  Procomer</t>
  </si>
  <si>
    <t>6,2</t>
  </si>
  <si>
    <t>Manejo técnico de los Porcinos en condiciones tropicales</t>
  </si>
  <si>
    <t>7,1</t>
  </si>
  <si>
    <t>Actividad INTA- CORFOGA</t>
  </si>
  <si>
    <t>7,2</t>
  </si>
  <si>
    <t>Métrica para estimar los GEI en Fincas Agropecuarias</t>
  </si>
  <si>
    <t>8,8</t>
  </si>
  <si>
    <t>Reportes SIBINET BOVINOS</t>
  </si>
  <si>
    <t>8,9</t>
  </si>
  <si>
    <t>Reportes SIBINET PORCINOS</t>
  </si>
  <si>
    <t>8,10</t>
  </si>
  <si>
    <t>Supervisión del personal y del cumplimiento de las actividades Pecuarias en el Centro de Innovación Agropecuaria los Diamantes</t>
  </si>
  <si>
    <r>
      <t xml:space="preserve">Actividades no programables </t>
    </r>
    <r>
      <rPr>
        <b/>
        <vertAlign val="superscript"/>
        <sz val="8"/>
        <color rgb="FF000000"/>
        <rFont val="Calibri"/>
        <family val="2"/>
      </rPr>
      <t>13</t>
    </r>
  </si>
  <si>
    <t>Reportes de labores, Itinerarios, Informes</t>
  </si>
  <si>
    <t>9,2</t>
  </si>
  <si>
    <t>9,3</t>
  </si>
  <si>
    <t>9,4</t>
  </si>
  <si>
    <t>9,5</t>
  </si>
  <si>
    <t>9,6</t>
  </si>
  <si>
    <t>Representación Institucional ante el sector Agropecuario</t>
  </si>
  <si>
    <r>
      <t>Nombre del responsable:</t>
    </r>
    <r>
      <rPr>
        <sz val="7"/>
        <color rgb="FF000000"/>
        <rFont val="Calibri"/>
        <family val="2"/>
      </rPr>
      <t xml:space="preserve"> </t>
    </r>
  </si>
  <si>
    <r>
      <t xml:space="preserve">Corresponde a la vinculación de la actividad con uno de los </t>
    </r>
    <r>
      <rPr>
        <b/>
        <sz val="7"/>
        <color rgb="FF000000"/>
        <rFont val="Calibri"/>
        <family val="2"/>
      </rPr>
      <t>Objetivos de Desarrollo Sostenible (ODS)</t>
    </r>
    <r>
      <rPr>
        <sz val="7"/>
        <color rgb="FF000000"/>
        <rFont val="Calibri"/>
        <family val="2"/>
      </rPr>
      <t>. Para más detalle, ir a la hoja "Niveles de vinculación" y</t>
    </r>
    <r>
      <rPr>
        <sz val="7"/>
        <color rgb="FF000000"/>
        <rFont val="Calibri (Cuerpo)"/>
      </rPr>
      <t xml:space="preserve"> acceder</t>
    </r>
    <r>
      <rPr>
        <sz val="7"/>
        <color rgb="FF000000"/>
        <rFont val="Calibri"/>
        <family val="2"/>
      </rPr>
      <t xml:space="preserve"> (link) al icono o foto del ODS correspondiente.</t>
    </r>
  </si>
  <si>
    <r>
      <t xml:space="preserve">Corresponde a la vinculación de la actividad con uno de los indicadores del </t>
    </r>
    <r>
      <rPr>
        <b/>
        <sz val="7"/>
        <color rgb="FF000000"/>
        <rFont val="Calibri"/>
        <family val="2"/>
      </rPr>
      <t>Plan Sectorial (PS)</t>
    </r>
    <r>
      <rPr>
        <sz val="7"/>
        <color rgb="FF000000"/>
        <rFont val="Calibri"/>
        <family val="2"/>
      </rPr>
      <t>. Para más detalle, ir a la hoja "Niveles de vinculación" y revisar el indicador correspondiente. En la hoja "Desglose de niveles de vinculación "encontrará mayor detalle de información.</t>
    </r>
  </si>
  <si>
    <r>
      <t xml:space="preserve">Corresponde a la vinculación de la actividad con uno de los indicadores del </t>
    </r>
    <r>
      <rPr>
        <b/>
        <sz val="7"/>
        <color rgb="FF000000"/>
        <rFont val="Calibri"/>
        <family val="2"/>
      </rPr>
      <t>Plan Estratégico Institucional (PEI)</t>
    </r>
    <r>
      <rPr>
        <sz val="7"/>
        <color rgb="FF000000"/>
        <rFont val="Calibri"/>
        <family val="2"/>
      </rPr>
      <t>. Para más detalle, ir a la hoja "Niveles de vinculación" y revisar el indicador correspondiente. En la hoja "Desglose de niveles de vinculación "encontrará mayor desglose de información.</t>
    </r>
  </si>
  <si>
    <r>
      <t xml:space="preserve">Corresponde a la vinculación con uno de los indicadores del </t>
    </r>
    <r>
      <rPr>
        <b/>
        <sz val="7"/>
        <color rgb="FF000000"/>
        <rFont val="Calibri (Cuerpo)"/>
      </rPr>
      <t>Plan Operativo Institucional (POI)</t>
    </r>
    <r>
      <rPr>
        <sz val="7"/>
        <color rgb="FF000000"/>
        <rFont val="Calibri"/>
        <family val="2"/>
      </rPr>
      <t>. Para más detalle, ir a la hoja "Niveles de vinculación" y revisar el indicador correspondiente. En la hoja "Desglose de niveles de vinculación "encontrará mayor desglose de información.</t>
    </r>
  </si>
  <si>
    <t>CIA-Los Diamantes (LD)</t>
  </si>
  <si>
    <t>Conjunto de proyectos planificados por las Unidades Agrícola y Pecuaria del CIA-LD</t>
  </si>
  <si>
    <t>Costos operativos y de mantenimiento asociados a desarrollo de cada proyecto.</t>
  </si>
  <si>
    <t>Conjunto de Investigaciones de las Unidades Agrícola y Pecuaria del CIA-LD</t>
  </si>
  <si>
    <t>Costos operativos y de mantenimiento asociados a desarrollo de cada investigación.</t>
  </si>
  <si>
    <t>Conjunto de conservaciones de germoplasma del CIA-LD</t>
  </si>
  <si>
    <t>Porcinos, bovinos y bancos de germoplasma</t>
  </si>
  <si>
    <t>Conjunto de servicios del CIA-LD</t>
  </si>
  <si>
    <t>Costos asociados a la producción de los diferentes servicios</t>
  </si>
  <si>
    <t>Disminución de areas de siembra por parte de Nippon Papper, se debe ajusr la meta.</t>
  </si>
  <si>
    <t>Disminución de las areas de siembra de Nippon Paper</t>
  </si>
  <si>
    <t>Conjunto de publicaciones del CIA-LD</t>
  </si>
  <si>
    <t>Recursos asociados a la actividad</t>
  </si>
  <si>
    <t>En proceso de redacción y edición</t>
  </si>
  <si>
    <t>Conjunto de difusiones del CIA-LD</t>
  </si>
  <si>
    <t>Recursos necesarios para realizar las difusiones y la feria anual de la CIA</t>
  </si>
  <si>
    <t>Feria al público general CIA Los Diamantes</t>
  </si>
  <si>
    <t>Conjunto de capacitaciones del CIA-LD</t>
  </si>
  <si>
    <t>Recursos necesarios para realizar las capacitaciones a los extensionistas</t>
  </si>
  <si>
    <t>Conjunto de Gestiones Técnico-Administrativas de las Unidades</t>
  </si>
  <si>
    <t>Costos asociados a las actividades como útiles materiales y suministros</t>
  </si>
  <si>
    <t>Gestiones Técnico-Administrativas de la Dirección del CIA-LD</t>
  </si>
  <si>
    <t>8.2.1</t>
  </si>
  <si>
    <t>3.1.1.3</t>
  </si>
  <si>
    <t>Definición de las actividades de investigación con el personal científico de cada unidad en el CIA</t>
  </si>
  <si>
    <t>José Fabián Jiménez Morales</t>
  </si>
  <si>
    <t>8.2.2</t>
  </si>
  <si>
    <t>Administración del patrimonio y  activos en el CIA</t>
  </si>
  <si>
    <t>8.2.3</t>
  </si>
  <si>
    <t>Dirección y supervisión de las labores agropecuarias desarrolladas en el CIA</t>
  </si>
  <si>
    <t>8.2.4</t>
  </si>
  <si>
    <t>8.2.5</t>
  </si>
  <si>
    <t>Administración y ejecución del presupuesto de inversión para el CIA</t>
  </si>
  <si>
    <t>Presupuesto destinado a la remodelación de las estructuras CIA Los Diamantes</t>
  </si>
  <si>
    <t>Servicios administrativos</t>
  </si>
  <si>
    <t>8.3.1</t>
  </si>
  <si>
    <t>Cumplimiento de jornada laboral y objetivos establecidos para secretaria</t>
  </si>
  <si>
    <t>Seidy Otárola Zúñiga</t>
  </si>
  <si>
    <t>8.3.2</t>
  </si>
  <si>
    <t>Adina Hernández Salazar</t>
  </si>
  <si>
    <t>8.3.3</t>
  </si>
  <si>
    <t>Carlos Ramírez</t>
  </si>
  <si>
    <t>Gestiones operativas</t>
  </si>
  <si>
    <t>8.4.1</t>
  </si>
  <si>
    <t>Cumplimiento de jornada laboral y objetivos establecidos para cada labor agropecuaria</t>
  </si>
  <si>
    <t>Gabriel Araya, José Jiménez, Luis Rojas, Sergio León, José Esquivel, Ronald Berrocal, Jorge Hernández Y Cinthia Siles.</t>
  </si>
  <si>
    <t>8.4.2</t>
  </si>
  <si>
    <t>Cumplimiento de jornada laboral y objetivos establecidos para oficiales de seguridad</t>
  </si>
  <si>
    <t>Geovanny, Vargas, Carlos M, Porras y Ronny J</t>
  </si>
  <si>
    <t>8.4.3</t>
  </si>
  <si>
    <t>Cumplimiento de jornada laboral y objetivos establecidos para Mecánico</t>
  </si>
  <si>
    <t>Leonel Arias Lemaitre</t>
  </si>
  <si>
    <t>8.4.4</t>
  </si>
  <si>
    <t>Cumplimiento de jornada laboral y objetivos establecidos para chofer de maquinaria agrícola</t>
  </si>
  <si>
    <t xml:space="preserve">Mauricio y Gabriel </t>
  </si>
  <si>
    <t>8.4.5</t>
  </si>
  <si>
    <t xml:space="preserve">Cumplimiento de jornada laboral y objetivos establecidos para chofer </t>
  </si>
  <si>
    <t>Adolfo</t>
  </si>
  <si>
    <t>Producción de semilla híbrida de papaya</t>
  </si>
  <si>
    <t>Antonio Bogantes Arias</t>
  </si>
  <si>
    <t>Disponibilidad oportuna de los recursos (combustible, vehículo, viáticos, maquinaria, mano de obra, insumos agrícolas)</t>
  </si>
  <si>
    <t>No hay Programación</t>
  </si>
  <si>
    <t>Producción in vitro de cultivos de interés agrícola</t>
  </si>
  <si>
    <t>Gaudy Ortíz Rivera</t>
  </si>
  <si>
    <t>Menor demanda por parte de los productores. Se ajusta la meta a 15 mil unidades en el año,</t>
  </si>
  <si>
    <t>Producción de plantas in vitro de clones de abacá</t>
  </si>
  <si>
    <t>Disminución de areas de siembra por parte de Nippon Papper, se ajusta la meta a 50 mil platas en el año</t>
  </si>
  <si>
    <t>Establecimiento de lote productivo de camote para alimentación porcina</t>
  </si>
  <si>
    <t>Hazel Mena Venegas</t>
  </si>
  <si>
    <t>Producción de árboles de vivero</t>
  </si>
  <si>
    <t>Número de plantas de vivero</t>
  </si>
  <si>
    <t>Luis Fernando Solano Jiménez</t>
  </si>
  <si>
    <t>Producción de semilla limpia in vitro de yuca (Manihot esculenta) cv. valencia y señorita en campo de EELD</t>
  </si>
  <si>
    <t>Se aumenta la meta a 8500 unidades.</t>
  </si>
  <si>
    <t>4,7</t>
  </si>
  <si>
    <t>4,8</t>
  </si>
  <si>
    <t>Se descartaron algunos que no se requirieron para las investigaciones.</t>
  </si>
  <si>
    <t>Gestiones Técnico-Administrativas del CIA-LD</t>
  </si>
  <si>
    <t>Participación en reuniones de comisiones</t>
  </si>
  <si>
    <t>Atención de visitantes al CIA</t>
  </si>
  <si>
    <t>Presupuesto</t>
  </si>
  <si>
    <t>JOSÉ FABIÁN JIMÉNEZ MORALES</t>
  </si>
  <si>
    <t>CIA-LD Unidad Agrícola</t>
  </si>
  <si>
    <t>Investigación para el desarrollo del cultivo de abacá en Costa Rica</t>
  </si>
  <si>
    <t>Gil De Diego Salas</t>
  </si>
  <si>
    <t>Fortalecimiento de capacidades para la prevención y el manejo de marchitez por Fusarium de la musáceas en América Latina y el Caribe</t>
  </si>
  <si>
    <r>
      <t>Estabilización de líneas y producción validación de variedades híbridas de papaya (</t>
    </r>
    <r>
      <rPr>
        <i/>
        <sz val="7"/>
        <color theme="1"/>
        <rFont val="Calibri"/>
        <family val="2"/>
        <scheme val="minor"/>
      </rPr>
      <t>Carica papaya</t>
    </r>
    <r>
      <rPr>
        <sz val="7"/>
        <color theme="1"/>
        <rFont val="Calibri"/>
        <family val="2"/>
        <scheme val="minor"/>
      </rPr>
      <t xml:space="preserve">). </t>
    </r>
  </si>
  <si>
    <t>Producción de clones de guayaba Garita</t>
  </si>
  <si>
    <t>Establecimiento y comparación de materiales promisorios de cacao en la EELD.</t>
  </si>
  <si>
    <t>Evaluación de estrategias de reproducción in vitro de en palmáceas</t>
  </si>
  <si>
    <t>II semestre</t>
  </si>
  <si>
    <t>Establecimiento de un protocolo de reproducción in vitro de abacá</t>
  </si>
  <si>
    <t>II</t>
  </si>
  <si>
    <r>
      <t xml:space="preserve">Introducción y evaluación de materiales de </t>
    </r>
    <r>
      <rPr>
        <i/>
        <sz val="7"/>
        <color theme="1"/>
        <rFont val="Calibri"/>
        <family val="2"/>
        <scheme val="minor"/>
      </rPr>
      <t>Cocos nucífera</t>
    </r>
  </si>
  <si>
    <t>Jessica Castillo Cruz</t>
  </si>
  <si>
    <t>El documento es un formato de investigación. Listo para el 2 semestre</t>
  </si>
  <si>
    <t>Evaluación de rendimiento de cinco clones de rambután</t>
  </si>
  <si>
    <t>2.1.7</t>
  </si>
  <si>
    <r>
      <t xml:space="preserve">Evaluación de germoplasma de </t>
    </r>
    <r>
      <rPr>
        <i/>
        <sz val="7"/>
        <color theme="1"/>
        <rFont val="Calibri"/>
        <family val="2"/>
        <scheme val="minor"/>
      </rPr>
      <t>Manihot esculenta</t>
    </r>
    <r>
      <rPr>
        <sz val="7"/>
        <color theme="1"/>
        <rFont val="Calibri"/>
        <family val="2"/>
        <scheme val="minor"/>
      </rPr>
      <t xml:space="preserve"> para uso humano y producción animal en Los Diamantes</t>
    </r>
  </si>
  <si>
    <t>2.1.8</t>
  </si>
  <si>
    <t>Evaluación de rendimiento en tres materiales de yuca Valencia, origen in vitro en Los Diamantes.</t>
  </si>
  <si>
    <t>2.1.9</t>
  </si>
  <si>
    <t>Establecimiento de parcelas en 3 zonas geográficas del Atlántico y zona Norte para la validación de materiales de yuca promisorios</t>
  </si>
  <si>
    <t>Programado II semestre</t>
  </si>
  <si>
    <t>2.1.10</t>
  </si>
  <si>
    <r>
      <t>Recolección y producción en campo de semilla  limpia (in vitro) de tiquisque (</t>
    </r>
    <r>
      <rPr>
        <i/>
        <sz val="7"/>
        <color theme="1"/>
        <rFont val="Calibri"/>
        <family val="2"/>
        <scheme val="minor"/>
      </rPr>
      <t>Xanthosoma sagittifolium</t>
    </r>
    <r>
      <rPr>
        <sz val="7"/>
        <color theme="1"/>
        <rFont val="Calibri"/>
        <family val="2"/>
        <scheme val="minor"/>
      </rPr>
      <t>), malanga (</t>
    </r>
    <r>
      <rPr>
        <i/>
        <sz val="7"/>
        <color theme="1"/>
        <rFont val="Calibri"/>
        <family val="2"/>
        <scheme val="minor"/>
      </rPr>
      <t>Colocasia esculenta</t>
    </r>
    <r>
      <rPr>
        <sz val="7"/>
        <color theme="1"/>
        <rFont val="Calibri"/>
        <family val="2"/>
        <scheme val="minor"/>
      </rPr>
      <t>) y ñame (</t>
    </r>
    <r>
      <rPr>
        <i/>
        <sz val="7"/>
        <color theme="1"/>
        <rFont val="Calibri"/>
        <family val="2"/>
        <scheme val="minor"/>
      </rPr>
      <t>Discorea</t>
    </r>
    <r>
      <rPr>
        <sz val="7"/>
        <color theme="1"/>
        <rFont val="Calibri"/>
        <family val="2"/>
        <scheme val="minor"/>
      </rPr>
      <t xml:space="preserve"> spp.) </t>
    </r>
  </si>
  <si>
    <t>Luis Antonio Orozco Cárdenas</t>
  </si>
  <si>
    <t>2.1.11</t>
  </si>
  <si>
    <t xml:space="preserve">Adaptabilidad agronómica fenotipo x ambiente para líneas de camote provenientes del CIP. </t>
  </si>
  <si>
    <t>Determinación de las curvas de crecimiento y absorción de nutrientes en cacao durante la etapa de desarrollo</t>
  </si>
  <si>
    <t xml:space="preserve">Respuesta de plantas de pejibaye de Diamantes 10 a fitohormonas AIB en campo. </t>
  </si>
  <si>
    <t>Informe en proceso de elaboración, se estima para el siguinete trimestre.</t>
  </si>
  <si>
    <r>
      <t>Determinación de los factores asociados al enraizamiento de estacas de materiales de aguacate (</t>
    </r>
    <r>
      <rPr>
        <i/>
        <sz val="7"/>
        <color theme="1"/>
        <rFont val="Calibri"/>
        <family val="2"/>
        <scheme val="minor"/>
      </rPr>
      <t>Persea americana</t>
    </r>
    <r>
      <rPr>
        <sz val="7"/>
        <color theme="1"/>
        <rFont val="Calibri"/>
        <family val="2"/>
        <scheme val="minor"/>
      </rPr>
      <t xml:space="preserve"> Mill) con aptitud para patrón.</t>
    </r>
  </si>
  <si>
    <r>
      <t xml:space="preserve">Evaluación en invernadero de estrategias de biocontrol de </t>
    </r>
    <r>
      <rPr>
        <i/>
        <sz val="7"/>
        <color theme="1"/>
        <rFont val="Calibri"/>
        <family val="2"/>
        <scheme val="minor"/>
      </rPr>
      <t xml:space="preserve">Trichoderma </t>
    </r>
    <r>
      <rPr>
        <sz val="7"/>
        <color theme="1"/>
        <rFont val="Calibri"/>
        <family val="2"/>
        <scheme val="minor"/>
      </rPr>
      <t>para</t>
    </r>
    <r>
      <rPr>
        <i/>
        <sz val="7"/>
        <color theme="1"/>
        <rFont val="Calibri"/>
        <family val="2"/>
        <scheme val="minor"/>
      </rPr>
      <t xml:space="preserve"> Fusarium</t>
    </r>
  </si>
  <si>
    <r>
      <t>Evaluación de microorganismos benéficos para el control de Fusarium FocR1T en plantas de plátano (</t>
    </r>
    <r>
      <rPr>
        <i/>
        <sz val="7"/>
        <color theme="1"/>
        <rFont val="Calibri"/>
        <family val="2"/>
        <scheme val="minor"/>
      </rPr>
      <t>Musa</t>
    </r>
    <r>
      <rPr>
        <sz val="7"/>
        <color theme="1"/>
        <rFont val="Calibri"/>
        <family val="2"/>
        <scheme val="minor"/>
      </rPr>
      <t xml:space="preserve"> spp.) en invernadero</t>
    </r>
  </si>
  <si>
    <t>Evaluación de bioinsumos en el rendimiento de palmito de pejibaye</t>
  </si>
  <si>
    <t>Esta actividad no se hará durante el 2024.</t>
  </si>
  <si>
    <r>
      <t>Evaluación de cuatro densidades de siembra para dos variedades de abacá (</t>
    </r>
    <r>
      <rPr>
        <i/>
        <sz val="7"/>
        <color theme="1"/>
        <rFont val="Calibri"/>
        <family val="2"/>
        <scheme val="minor"/>
      </rPr>
      <t>Musa textilis</t>
    </r>
    <r>
      <rPr>
        <sz val="7"/>
        <color theme="1"/>
        <rFont val="Calibri"/>
        <family val="2"/>
        <scheme val="minor"/>
      </rPr>
      <t>) en el Atlántico de Costa Rica</t>
    </r>
  </si>
  <si>
    <t>Formato aprobado en dicembre (establecido)</t>
  </si>
  <si>
    <r>
      <t>Evaluación de dos métodos de deshija para dos variedades de abacá (</t>
    </r>
    <r>
      <rPr>
        <i/>
        <sz val="7"/>
        <color theme="1"/>
        <rFont val="Calibri"/>
        <family val="2"/>
        <scheme val="minor"/>
      </rPr>
      <t>Musa textilis</t>
    </r>
    <r>
      <rPr>
        <sz val="7"/>
        <color theme="1"/>
        <rFont val="Calibri"/>
        <family val="2"/>
        <scheme val="minor"/>
      </rPr>
      <t>) en el Atlántico de Costa Rica</t>
    </r>
  </si>
  <si>
    <t>Formato aprobado en diciembre (establecido)</t>
  </si>
  <si>
    <t>2.5.4</t>
  </si>
  <si>
    <r>
      <t>Modelo sostenible de producción para el cultivo de plátano (</t>
    </r>
    <r>
      <rPr>
        <i/>
        <sz val="7"/>
        <color theme="1"/>
        <rFont val="Calibri"/>
        <family val="2"/>
        <scheme val="minor"/>
      </rPr>
      <t>Musa</t>
    </r>
    <r>
      <rPr>
        <sz val="7"/>
        <color theme="1"/>
        <rFont val="Calibri"/>
        <family val="2"/>
        <scheme val="minor"/>
      </rPr>
      <t xml:space="preserve"> spp)</t>
    </r>
  </si>
  <si>
    <t>Sin formato. Formato para 2025</t>
  </si>
  <si>
    <r>
      <t xml:space="preserve">Evaluación de organismos biológicos para el combate de </t>
    </r>
    <r>
      <rPr>
        <i/>
        <sz val="7"/>
        <color theme="1"/>
        <rFont val="Calibri"/>
        <family val="2"/>
        <scheme val="minor"/>
      </rPr>
      <t xml:space="preserve">Cytonemus mirabilis </t>
    </r>
    <r>
      <rPr>
        <sz val="7"/>
        <color theme="1"/>
        <rFont val="Calibri"/>
        <family val="2"/>
        <scheme val="minor"/>
      </rPr>
      <t>en yuca</t>
    </r>
  </si>
  <si>
    <t>Programado Para  semestre</t>
  </si>
  <si>
    <t>Mantenimiento de colecciones de germoplasma ex-situ</t>
  </si>
  <si>
    <t>%</t>
  </si>
  <si>
    <r>
      <t>Renovación y mantenimiento de jardín clonal de pejibaye (</t>
    </r>
    <r>
      <rPr>
        <i/>
        <sz val="7"/>
        <color theme="1"/>
        <rFont val="Calibri"/>
        <family val="2"/>
        <scheme val="minor"/>
      </rPr>
      <t>Bactris gaspaes</t>
    </r>
    <r>
      <rPr>
        <sz val="7"/>
        <color theme="1"/>
        <rFont val="Calibri"/>
        <family val="2"/>
        <scheme val="minor"/>
      </rPr>
      <t>)</t>
    </r>
  </si>
  <si>
    <t>Refrescamiento de yuca in vitro a nivel de campo de la EELD</t>
  </si>
  <si>
    <r>
      <t>Manteamiento en campo de dos bancos de germoplasma de camote (</t>
    </r>
    <r>
      <rPr>
        <i/>
        <sz val="7"/>
        <color theme="1"/>
        <rFont val="Calibri"/>
        <family val="2"/>
        <scheme val="minor"/>
      </rPr>
      <t>Ipomobea batata</t>
    </r>
    <r>
      <rPr>
        <sz val="7"/>
        <color theme="1"/>
        <rFont val="Calibri"/>
        <family val="2"/>
        <scheme val="minor"/>
      </rPr>
      <t>) de CACCIA y de la EELD</t>
    </r>
  </si>
  <si>
    <t>Fabián Jiménez</t>
  </si>
  <si>
    <t>Mantenimiento de banco de germoplasma de musáceas</t>
  </si>
  <si>
    <r>
      <t>Recolección y establecimiento de banco de germoplasma de pipas y cocos (</t>
    </r>
    <r>
      <rPr>
        <i/>
        <sz val="7"/>
        <color theme="1"/>
        <rFont val="Calibri"/>
        <family val="2"/>
        <scheme val="minor"/>
      </rPr>
      <t>Cocos nucifera</t>
    </r>
    <r>
      <rPr>
        <sz val="7"/>
        <color theme="1"/>
        <rFont val="Calibri"/>
        <family val="2"/>
        <scheme val="minor"/>
      </rPr>
      <t xml:space="preserve"> L) en el Centro de Investigación los Diamantes</t>
    </r>
  </si>
  <si>
    <t>Formato aprobado en diciembre (ejecución 2025)</t>
  </si>
  <si>
    <t>Menor demanda por parte de los productores</t>
  </si>
  <si>
    <t>Menor demanda de los productores</t>
  </si>
  <si>
    <r>
      <t>Producción de semilla limpia in vitro de yuca (</t>
    </r>
    <r>
      <rPr>
        <i/>
        <sz val="7"/>
        <color theme="1"/>
        <rFont val="Calibri"/>
        <family val="2"/>
        <scheme val="minor"/>
      </rPr>
      <t>Manihot esculenta</t>
    </r>
    <r>
      <rPr>
        <sz val="7"/>
        <color theme="1"/>
        <rFont val="Calibri"/>
        <family val="2"/>
        <scheme val="minor"/>
      </rPr>
      <t>) cv. valencia y señorita en campo de EELD</t>
    </r>
  </si>
  <si>
    <t>Adelanto de coecha</t>
  </si>
  <si>
    <t>Hubo un mejor apovechamiento en la calidad de los tallos, por lo que salieron más estacas (rindió un 17% más)..</t>
  </si>
  <si>
    <t>Caracterización de cinco clones de rambután en el Trópico Húmedo</t>
  </si>
  <si>
    <t>Disponibilidad oportuna de los recursos (aceptación y tiempo de edición en la revista)</t>
  </si>
  <si>
    <t>Informe final en adelanto para publicación</t>
  </si>
  <si>
    <t>Absorción de cadmio de variedades de cacao en hidroponía</t>
  </si>
  <si>
    <t xml:space="preserve">Prácticas de mitigación de Cadmio en plantaciones de cacao en Costa Rica </t>
  </si>
  <si>
    <t>Disponibilidad oportuna de los recursos (aceptación y tiempo de edición)</t>
  </si>
  <si>
    <t>Hermaphrodite-to-female: a novel mutation in papaya suggests a carpelodic route for the derivation of the pistillate flower</t>
  </si>
  <si>
    <t>Artículo aún en edición por parte de la revista (internacional)</t>
  </si>
  <si>
    <t>Guía para el cultivo de papaya en Costa Rica (2da. Edición)</t>
  </si>
  <si>
    <t>Disponibilidad oportuna de los recursos (envío oportuno de la información por parte de otros autores de la guía)</t>
  </si>
  <si>
    <t>Guía aún en edición por parte de investigador de UCR (coautor)</t>
  </si>
  <si>
    <t>Gestión del conocimiento a extensionistas y productores</t>
  </si>
  <si>
    <t>Se hizo en tercer trimestre</t>
  </si>
  <si>
    <t>Gestión del conocimiento para estudiantes y profesores de colegios técnicos, sobre producción in vitro</t>
  </si>
  <si>
    <t>Capacitación extensionistas y productores en frutales del trópico húmedo</t>
  </si>
  <si>
    <t>Antonio Bogantes Arias, Jessica Castillo y Luis Fernando Solano Jiménez</t>
  </si>
  <si>
    <t>Capacitación extensionistas y productores en raíces tropicales</t>
  </si>
  <si>
    <t>Hazel Mena Venegas y Luis Antonio Orozco Cárdenas</t>
  </si>
  <si>
    <r>
      <t>Apoyo técnico a la siembra, manejo y evaluación de líneas e híbridos de papaya (</t>
    </r>
    <r>
      <rPr>
        <i/>
        <sz val="7"/>
        <color theme="1"/>
        <rFont val="Calibri"/>
        <family val="2"/>
        <scheme val="minor"/>
      </rPr>
      <t>Carica papaya</t>
    </r>
    <r>
      <rPr>
        <sz val="7"/>
        <color theme="1"/>
        <rFont val="Calibri"/>
        <family val="2"/>
        <scheme val="minor"/>
      </rPr>
      <t xml:space="preserve">). </t>
    </r>
  </si>
  <si>
    <t>Gabriela Palma Montano</t>
  </si>
  <si>
    <t>Seguimiento técnico a producción de clones de guayaba Garita</t>
  </si>
  <si>
    <t>Apoyo técnico a la producción de semilla híbrida de papaya</t>
  </si>
  <si>
    <t xml:space="preserve">Seguimiento a parcelas de campo de vitroplantas </t>
  </si>
  <si>
    <t>Acciones administrativas y de gestión de laboratorio</t>
  </si>
  <si>
    <t>Apoyo a actividades relacionadas con producción de vitro-plantas</t>
  </si>
  <si>
    <t>María Teresa Aguilar</t>
  </si>
  <si>
    <t>Roy Mendoza Sánchez</t>
  </si>
  <si>
    <t>Carlos Salazar</t>
  </si>
  <si>
    <t>Apoyo a actividades relacionadas con el vivero de frutales</t>
  </si>
  <si>
    <t>Cindy Castillo Rojas</t>
  </si>
  <si>
    <t>Asistencia en investigación de Camote</t>
  </si>
  <si>
    <t>Inventario general de agroquímicos y consumibles</t>
  </si>
  <si>
    <t>Silvia Quirós Jiménez</t>
  </si>
  <si>
    <t>Inventario de activos por funcionario de EELD</t>
  </si>
  <si>
    <t>Registro de ventas de laboratorio de cultivo de tejidos EELD</t>
  </si>
  <si>
    <t xml:space="preserve">Actividades administrativas y de gestión </t>
  </si>
  <si>
    <t>Apoyo técnico a actividades de investigación en pejibaye, rambután y bioinsumos</t>
  </si>
  <si>
    <t xml:space="preserve">Siembra, manejo y evaluación de líneas de musáceas </t>
  </si>
  <si>
    <t>Desarrollo coordinado de lineamiento para mejora de laboratorios INTA (Sistema gestión calidad)</t>
  </si>
  <si>
    <t>Participación en Comisiones especiales (NICSP, control internos, auditoría, otros)</t>
  </si>
  <si>
    <t>Apoyo en solicitud de cotizaciones para proyectos</t>
  </si>
  <si>
    <t>Apoyo en la administración de bienes: Inventario activos INTA</t>
  </si>
  <si>
    <t>Apoyo en elaboración de órdenes de pedido de SICOP</t>
  </si>
  <si>
    <t>Talleres sobre elaboración de bioinsumos</t>
  </si>
  <si>
    <t>Elaboración de bioinsumos</t>
  </si>
  <si>
    <t>Charlas sobre manejo del cultivo de yuca</t>
  </si>
  <si>
    <t>Gestión y administración financiera de proyectos</t>
  </si>
  <si>
    <t>Atención a clientes en general</t>
  </si>
  <si>
    <t xml:space="preserve">Participación en Comisiones especiales </t>
  </si>
  <si>
    <t>Dpto. Laboratorios</t>
  </si>
  <si>
    <t>Conjunto de proyectos planificados por el Departamento</t>
  </si>
  <si>
    <t>Estas actividades se cumplieron en el II y III trimestre, al entregar el informe final correspondiente</t>
  </si>
  <si>
    <r>
      <t xml:space="preserve">Proyecto Fusarium, INTA-Universidad de Missouri, USDA-FAS: Enfrentando la amenaza de la marchitez del banano por </t>
    </r>
    <r>
      <rPr>
        <i/>
        <sz val="7"/>
        <color theme="1"/>
        <rFont val="Calibri"/>
        <family val="2"/>
        <scheme val="minor"/>
      </rPr>
      <t>Fusarium</t>
    </r>
    <r>
      <rPr>
        <sz val="7"/>
        <color theme="1"/>
        <rFont val="Calibri"/>
        <family val="2"/>
        <scheme val="minor"/>
      </rPr>
      <t xml:space="preserve"> utilizando estrategias de biocontrol por </t>
    </r>
    <r>
      <rPr>
        <i/>
        <sz val="7"/>
        <color theme="1"/>
        <rFont val="Calibri"/>
        <family val="2"/>
        <scheme val="minor"/>
      </rPr>
      <t>Trichoderma</t>
    </r>
    <r>
      <rPr>
        <sz val="7"/>
        <color theme="1"/>
        <rFont val="Calibri"/>
        <family val="2"/>
        <scheme val="minor"/>
      </rPr>
      <t xml:space="preserve"> en Costa Rica</t>
    </r>
  </si>
  <si>
    <t>Ruth Castro Vásquez</t>
  </si>
  <si>
    <t>El presupuesto que se indica será proporcionado por el proyecto para los experimentos a realizar y visitas de capacitación a EEUU</t>
  </si>
  <si>
    <t>Esta actividad de cumplió en un 100%  en el II trimestre, donde el informe final se entregó y aprobó por parte de COTECA,por lo tanto para el IV trimestres no se requirió hacer nada más</t>
  </si>
  <si>
    <t>Proyecto INTA, CORFOGA: Análisis genómicos de la raza Brahman para el fortalecimiento del programa nacional de mejoramiento genético</t>
  </si>
  <si>
    <t>El presupuesto que se indica será proporcionado por el proyecto para los análisis genómicos</t>
  </si>
  <si>
    <t>Esta actividad de cumplió en un 100%  en el III trimestre, donde el informe final se entregó y aprobó por parte de COTECA,por lo tanto para el IV trimestres no se requirió hacer nada más</t>
  </si>
  <si>
    <t>Conjunto de Investigaciones de el Departamento</t>
  </si>
  <si>
    <t>Por error involuntario se colocó presentación de informe semestral en el primer trimestre y no corresponde. Por lo tanto no hay incumplimiento, debería aparecer: No hay programación. Esto se va a corregir en la primer modificación de la PAO.</t>
  </si>
  <si>
    <t>Investigaciones en Biología molecular</t>
  </si>
  <si>
    <t>Caracterización molecular de bioinsumos promisorios para el fortalecimiento de una agricultura sostenible</t>
  </si>
  <si>
    <t>Esta actividad depende de la aprobación por parte de COTECA  y del grupo de financiamiento (FONTAGRO), por lo tanto se traslada al 4 trimestre del año, esperando que se de la aprobación de la actividad, de lo contrario esta será trasladada al año 2025.</t>
  </si>
  <si>
    <t>No hay programación</t>
  </si>
  <si>
    <t>Esta actividad depende de la aprobación del proyecto de FONTAGRO, por lo que al no haber aprobación no se puede presentar la actividad.</t>
  </si>
  <si>
    <t>Esta actividad dependía del incio del proyecto, el cual ya fue aprobado, pero la actividad inicia en el 2025, cuando el financiamiento esté disponible por la entidad correspondiente, pues eso no es controlado por el INTA</t>
  </si>
  <si>
    <t>Análisis genómicos y bioinformáticos para el mejoramiento genético del frijol y el sorgo</t>
  </si>
  <si>
    <t>Forma parte del proyecto CACCIA, este es el componente en Biología Molecular</t>
  </si>
  <si>
    <t>Caracterización molecular de hongos entomopatógenos para el control de HLB.</t>
  </si>
  <si>
    <t>Ruth Castro Vásquez (corresponsable con Argerie Cruz)</t>
  </si>
  <si>
    <t xml:space="preserve">Dejar sin efecto esta actividad de investigación, ya que la actividad no se ejecutará tal cual debido a cambios de origen de la propuesta, lo cual está fuera del alcance de la investigadora y de la institución. En adición se traslada su cumplimeinto para el 4 trimestre, ya que en esas fechas la funcionaria participará en Panamá brindando el tema en cuestión como una charla programada, por lo tanto se debe pasar a la sección de difusión y como medio de verificación es "charla". </t>
  </si>
  <si>
    <t>Esta actividad no se ejcutó como se planeó inicialmente por el ente del proyecto, por lo que pasó a ser una actividad de charla virtual por parte de la compañera Ruth Castro.</t>
  </si>
  <si>
    <t>Esta actividad se convirtió en una charla, por solicitud de la entidad responsable, por lo que la colaboración de la compañera se incluyó como una actividad de difusión, por lo cual sí se cumplió</t>
  </si>
  <si>
    <t>La actividad en atraso depende de otra actividad que se encuentra en ejecución, por lo que en la próxima modificación se realizará el ajuste correspondiente.</t>
  </si>
  <si>
    <r>
      <t xml:space="preserve">Determinación de la supresión de </t>
    </r>
    <r>
      <rPr>
        <i/>
        <sz val="7"/>
        <color theme="1"/>
        <rFont val="Calibri"/>
        <family val="2"/>
        <scheme val="minor"/>
      </rPr>
      <t>Fusarium oxysporum</t>
    </r>
    <r>
      <rPr>
        <sz val="7"/>
        <color theme="1"/>
        <rFont val="Calibri"/>
        <family val="2"/>
        <scheme val="minor"/>
      </rPr>
      <t xml:space="preserve"> f.sp. cubense raza 1 tropical, mediante el uso de bioinsumos FR35EE701-4-23</t>
    </r>
  </si>
  <si>
    <t>María Cristina Vargas Chacón</t>
  </si>
  <si>
    <t>Proyecto financiado por FONTAGRO.  Depende del depósito de dinero y ejecución presupuestaria.</t>
  </si>
  <si>
    <r>
      <t xml:space="preserve">Evaluación agronómica de cuatro cepas de </t>
    </r>
    <r>
      <rPr>
        <i/>
        <sz val="7"/>
        <color theme="1"/>
        <rFont val="Calibri"/>
        <family val="2"/>
        <scheme val="minor"/>
      </rPr>
      <t>Trichoderma</t>
    </r>
    <r>
      <rPr>
        <sz val="7"/>
        <color theme="1"/>
        <rFont val="Calibri"/>
        <family val="2"/>
        <scheme val="minor"/>
      </rPr>
      <t xml:space="preserve"> sp. como bioestimulante en el cultivo de camote (</t>
    </r>
    <r>
      <rPr>
        <i/>
        <sz val="7"/>
        <color theme="1"/>
        <rFont val="Calibri"/>
        <family val="2"/>
        <scheme val="minor"/>
      </rPr>
      <t>Ipomoea batatas</t>
    </r>
    <r>
      <rPr>
        <sz val="7"/>
        <color theme="1"/>
        <rFont val="Calibri"/>
        <family val="2"/>
        <scheme val="minor"/>
      </rPr>
      <t xml:space="preserve"> (L))</t>
    </r>
  </si>
  <si>
    <t>Se encuentra en redacción del informe correspondiente.</t>
  </si>
  <si>
    <t>Bioprospección de microorganismos con capacidad bioestimulante de cultivos</t>
  </si>
  <si>
    <t>Número de microorganismos</t>
  </si>
  <si>
    <t xml:space="preserve">Actividad aprobada por COTECA. Se actualizó el nombre a: Aislamiento y caracterización de microorganismos con capacidad bioestimulante de cultivos
</t>
  </si>
  <si>
    <t>COTECA ya dio el visto bueno de la actividad.</t>
  </si>
  <si>
    <r>
      <t>Evaluacion in vivo de cepas de</t>
    </r>
    <r>
      <rPr>
        <i/>
        <sz val="7"/>
        <color theme="1"/>
        <rFont val="Calibri"/>
        <family val="2"/>
        <scheme val="minor"/>
      </rPr>
      <t xml:space="preserve"> Beauveria bassiana </t>
    </r>
    <r>
      <rPr>
        <sz val="7"/>
        <color theme="1"/>
        <rFont val="Calibri"/>
        <family val="2"/>
        <scheme val="minor"/>
      </rPr>
      <t xml:space="preserve">en el control del picudo del la piña </t>
    </r>
    <r>
      <rPr>
        <i/>
        <sz val="7"/>
        <color theme="1"/>
        <rFont val="Calibri"/>
        <family val="2"/>
        <scheme val="minor"/>
      </rPr>
      <t>Metamasius dimidiatipennis</t>
    </r>
  </si>
  <si>
    <t>Arturo Solórzano Arroyo</t>
  </si>
  <si>
    <t>Esta actividad se sustituye dado a que no se logró obtener suficientes insectos en invierno para su evaluación.  En su lugar se realiza la actividad aprobada por COTECA:Efectividad de 3 sales en la modificación de las características físicas y químicas del rastrojo de la piña, para el control de los estados inmaduros de la mosca del establo (Stomoxys sp) en Pital, Costa Rica. Que inició en el tercer trimestre del 2024 y es parte de un estudio de tesis del TEC</t>
  </si>
  <si>
    <r>
      <t xml:space="preserve">Evaluacion en campo de cepas promisorias de </t>
    </r>
    <r>
      <rPr>
        <i/>
        <sz val="7"/>
        <color theme="1"/>
        <rFont val="Calibri"/>
        <family val="2"/>
        <scheme val="minor"/>
      </rPr>
      <t>Beauveria bassiana</t>
    </r>
    <r>
      <rPr>
        <sz val="7"/>
        <color theme="1"/>
        <rFont val="Calibri"/>
        <family val="2"/>
        <scheme val="minor"/>
      </rPr>
      <t xml:space="preserve"> en el control del picudo del la piña </t>
    </r>
    <r>
      <rPr>
        <i/>
        <sz val="7"/>
        <color theme="1"/>
        <rFont val="Calibri"/>
        <family val="2"/>
        <scheme val="minor"/>
      </rPr>
      <t>Methamisus dimidiatipennis</t>
    </r>
  </si>
  <si>
    <t>Esta actividad se sustituye dado a que depende de la actividad de laboratorio y en campo hay dificultad para establecer un foco de impacto de la plaga.  En su lugar se realizará la actividad "Evaluacion de parasitoides en el control de pupas de mosca del establo en cultivo de banano en el Caribe de Costa Rica" Actividad pendiente de aprobacion por COTECA al ser parte de un estudio de tesis de la UCR</t>
  </si>
  <si>
    <t>Esta actividad depende de las pruebas in vivo, por las condiciones ambientales, debe trasladarse de semestre para su inicio.</t>
  </si>
  <si>
    <t>El compañero Arturo Solórzano dejó de formar parte del INTA en junio del 2024, por lo que esta actividad ce cerró</t>
  </si>
  <si>
    <t>2.2.6</t>
  </si>
  <si>
    <r>
      <t>Evaluación del manejo del integral de la mosca del establo</t>
    </r>
    <r>
      <rPr>
        <i/>
        <sz val="7"/>
        <color theme="1"/>
        <rFont val="Calibri"/>
        <family val="2"/>
        <scheme val="minor"/>
      </rPr>
      <t xml:space="preserve"> Stomoxys calcitrans</t>
    </r>
  </si>
  <si>
    <t xml:space="preserve">Esta actividad está planificada para que inicie en el tercer trimestre del 2024 a la espera de aprobacion por COTECA y la disponibilidad de recursos del INTA y del sector Privado.  </t>
  </si>
  <si>
    <t>2.2.7</t>
  </si>
  <si>
    <t>Evaluación de nemátodos entomopatógenos en el control de insectos</t>
  </si>
  <si>
    <t>Yinnel Soto Araya</t>
  </si>
  <si>
    <t xml:space="preserve"> Esta actividad se traslada al 4 tirmestre, ya que se debe recibir la aprobación por parte de COTECA, hasta no contar con dicha aprobación no es posible presentar informes. Se actualiza el título de la actividad: Estandarización de la PCR en la identificación molecular de nematodos entomopatógenos (NEPs) para su uso como controladores biológicos de insectos plaga.</t>
  </si>
  <si>
    <t>Se encuentra en proceso de revisión.</t>
  </si>
  <si>
    <r>
      <t xml:space="preserve">Determinación de la presencia de </t>
    </r>
    <r>
      <rPr>
        <i/>
        <sz val="7"/>
        <color theme="1"/>
        <rFont val="Calibri"/>
        <family val="2"/>
        <scheme val="minor"/>
      </rPr>
      <t>Ralstonia solanacearum</t>
    </r>
    <r>
      <rPr>
        <sz val="7"/>
        <color theme="1"/>
        <rFont val="Calibri"/>
        <family val="2"/>
        <scheme val="minor"/>
      </rPr>
      <t xml:space="preserve"> en el cultivo de piña y su impacto en el cultivo</t>
    </r>
  </si>
  <si>
    <t>Inicia en el segundo semestre, bajo la aporbación de COTECA</t>
  </si>
  <si>
    <t>Se encuentra en la fase inicial de ejecución. Procesamiento de aislamiento de la bacteria.</t>
  </si>
  <si>
    <t>Evaluación de cuatro cepas de trichoderma para el control de fusariosis en el cultivo de fresa en ambiente protegido en la región de Vra Blanca</t>
  </si>
  <si>
    <t xml:space="preserve">Daniel Vargas </t>
  </si>
  <si>
    <t>Se traslada al 4 trimestre por espera de aprobación por parte de COTECA. Por favor dejar sin efecto el nombre de la actividad, ya que se deben realizar cambios en el cultivo y la zona de ejecución, quedando la actividad de la siguiente manera: Resistencia de Bulkorderia glumae en forma endofita en semillas de arroz en condiciones in vitro y de invernadero</t>
  </si>
  <si>
    <t>Evaluacion de la efectividad de aplicación insumos químicos y biológicos empleando VANT en cultivo de piña sobre variables productivas y ambientales</t>
  </si>
  <si>
    <t>Esta actividad se traslada al 3° trimestre pendiente de la aprobacion por COTECA y la Disponibilidad de recursos del INTA y del sector Privado para la compra de materiales que no estan en el país.</t>
  </si>
  <si>
    <t>Esta actividad se había solicitado trasladar al 4 trimestre, ya que se depende de la aprobación por parte de COTECA. Por lo que no está en riesgo de cumplimiento.</t>
  </si>
  <si>
    <t>Por error involuntario se colocó presentación de informe semestral en el primer trimestre y no corresponde. Por lo tanto no hay incumplimiento, debería aparecer: No hay programación. Esto va a corregir en la primer modificación de la PAO.</t>
  </si>
  <si>
    <t>Afectación de hongos benéficos por la aplicación de dos fungicidas de uso comercial</t>
  </si>
  <si>
    <t>Esta actividad se traslada al 4 tirmestre a la espera de la aprobación de COTECA. Se  detalla el título de la actividad: Evaluación ecotoxicológica de fungicidas comerciales sobre hongos fitopatógenos y benéficos para el control de enfermedades en hortalizas.</t>
  </si>
  <si>
    <r>
      <t>Evaluación de abonos verdes en la producción de yuca (</t>
    </r>
    <r>
      <rPr>
        <i/>
        <sz val="7"/>
        <color theme="1"/>
        <rFont val="Calibri"/>
        <family val="2"/>
        <scheme val="minor"/>
      </rPr>
      <t>Manihot esculenta </t>
    </r>
    <r>
      <rPr>
        <sz val="7"/>
        <color theme="1"/>
        <rFont val="Calibri"/>
        <family val="2"/>
        <scheme val="minor"/>
      </rPr>
      <t>Crantz</t>
    </r>
    <r>
      <rPr>
        <i/>
        <sz val="7"/>
        <color theme="1"/>
        <rFont val="Calibri"/>
        <family val="2"/>
        <scheme val="minor"/>
      </rPr>
      <t>)</t>
    </r>
    <r>
      <rPr>
        <sz val="7"/>
        <color theme="1"/>
        <rFont val="Calibri"/>
        <family val="2"/>
        <scheme val="minor"/>
      </rPr>
      <t> variedad Valencia, Estación Experimental los Diamantes, Pococí</t>
    </r>
  </si>
  <si>
    <t>María José Elizondo Alvarado</t>
  </si>
  <si>
    <t>Trasladar el indicador 1 al segundo trimestre, los informes son semestrales y no trimestrales, fue un error involuntario indicarlo en el 1 trimestre.</t>
  </si>
  <si>
    <t>Estimación del valor nutricional de pastos através de la técnica de espectofotometría infrarroja cercana (NIR) y validación de la curva de calibración</t>
  </si>
  <si>
    <t>Ricardo Noguera P</t>
  </si>
  <si>
    <t>Esta actividad se debe trasladar al 4 trimestre, en espera de la aprobación por parte de COTECA.</t>
  </si>
  <si>
    <t>Trasladada al 4 trimestre, por lo que está de acuerdo a lo programado</t>
  </si>
  <si>
    <t xml:space="preserve">Implementación de la solución extractora Melich III en el análisis químico de los elementos disponibles en suelos de diferente órdenes </t>
  </si>
  <si>
    <t>Alejandro Ureña, Mariela Martínez</t>
  </si>
  <si>
    <t>Por favor, dejar sin efecto la actividad con el nombre original. esta actividad se separa en dos actividades, una a cargo del compañero Alejandro Ureña con el nombre: Validación del método analítico para la determinación de la conductividad eléctrica y la segunda actividad de la funcionaria Mariela Martínez, con el nombre: Validación del método espectrofotómetro para la determinación cuantitativa de ácido Cianhídrico. Ámbas actividades programadas para el 4 trimestre, ya que se debe obtener aprobación por parte de COTECA.</t>
  </si>
  <si>
    <t>2.6.5</t>
  </si>
  <si>
    <t>Determinación del periodo de quiebre de tolerancia a nematodos de quiste en el cultivo de la papa</t>
  </si>
  <si>
    <t>Rolbin Castillo Matamoros</t>
  </si>
  <si>
    <t xml:space="preserve">Esta actividad se debe trasladar al 4 trimestre, en espera de la aprobación por parte de COTECA. Además, dejar sin efecto el título inicial de la actividad, ya que al no contar con nematólogo profesional en la institución, no es recomendable una actividad de tal naturaleza. En su lugar, se propone la actividad: Determinación de virus en camote por métodos qPCR
</t>
  </si>
  <si>
    <t>Conjunto de conservaciones de germoplasma del Departamento</t>
  </si>
  <si>
    <t>Dar mantenimiento a la colección de microorganismos</t>
  </si>
  <si>
    <t>Bancos de germoplasta</t>
  </si>
  <si>
    <t>Se refiere al número de accesiones en la colección las cuales se almacenan en varias temperaturas. La actividad requiere tiempo y apoyo del personal técnico además de la adquisición de insumos y reactivos necesarios</t>
  </si>
  <si>
    <t>Esta actividad de cumlipió en un 100%, el dato del III trimestre no se ve reflejado</t>
  </si>
  <si>
    <t>Conjunto de servicios del Departamento</t>
  </si>
  <si>
    <t>La cantidad de muestras incrementó debido a la alta demanda de análisis.</t>
  </si>
  <si>
    <t>La meta trimestral era de 4050 muestras y se procesaron 5633, po lo que no puede estar en atraso leve, hay un error en la fórmula.</t>
  </si>
  <si>
    <t>Servicios de análisis de laboratorio de Biología Molecular</t>
  </si>
  <si>
    <t>Número de análisis de laboratorio</t>
  </si>
  <si>
    <t>Ruth Castro, Yinnel Soto</t>
  </si>
  <si>
    <t xml:space="preserve">Se realizó un ajuste en la cantidad de muestras a procesar por parte del LBM, esto por cuanto a la demanda presentada por los servicios del laboratorio. Los cuales son mucho más altos de lo indicado inicialmente </t>
  </si>
  <si>
    <t>De acuerdo al nuevo formato de planificación, las muestras procesadas en los proyectos de investigación se reflejarán en los servicios del Laboratorio de Biología Molecular. En la primera modificación de la PAO se realizará el ajuste del número de muestras. Esto no pone en riesgo el cumplimiento de la actividad, por el contartio se incrementará la meta.</t>
  </si>
  <si>
    <t>Se recibieron más muestras de las que se programaron, esto porque el ingreso de dos lotes grandes de muestras coincidieron para el II trimestre.</t>
  </si>
  <si>
    <t>Esta actividad depende del ingreso de muestras para su análisis, la mayoría que estaban estipuladas para el 3er trimestre ingresarán en el 4° trimestre, por lo que no será un inconveniente.</t>
  </si>
  <si>
    <t>Debido al ingreso de  dos lotes grandes de muestras de proyectos nuevos de investigadores de otros departamentos, elevó la ejecución de este trimiestre</t>
  </si>
  <si>
    <t>Servicios de análisis de laboratorio de Fitoprotección</t>
  </si>
  <si>
    <t>Daniel Vargas, Cristina Vargas, María José Elizondo</t>
  </si>
  <si>
    <t>Esta actividad depende de la demanda, en este caso ingresaron más muestras de ahí que el porcentaje fue superior.</t>
  </si>
  <si>
    <t>Ha habido una alta demanda de análisis en fitoprotección, esto ha permitido atender más muestras de las programadas incialmente.</t>
  </si>
  <si>
    <t>Esta actividad depende de la demanda de los servicios,para el 3er trimestre ingresaron un poco más de muestras de las que se programaron, de ahí que la meta sobrepasa el 100%</t>
  </si>
  <si>
    <t xml:space="preserve">Hubo una alta demanda en los servicios de Fitoprotección, una de las posibles razones fue por el cambio en las condiciones del clima que se agrabaron en ests último trimestre, además por el ingreso de eficacias biológicas que es un servicio muy impredecible </t>
  </si>
  <si>
    <t>Servicios de análisis de laboratorio de Nutrición Animal</t>
  </si>
  <si>
    <t>Se ha atendido más muestras de proyectos, por esa razón el incremento en la ejecución.</t>
  </si>
  <si>
    <t>Aunque en el IV trimestre, por temas de demanda hubo menos procesamiento de muestras, la meta total anual, fue mayor a la programada</t>
  </si>
  <si>
    <t>Servicios de análisis de laboratorio de Suelos, Plantas y Aguas</t>
  </si>
  <si>
    <t>Los proyectos de mapeo y NAMA han  incrementado su muestreo, por lo tanto se ha atendido un mayor volumen de muestras analizadas.</t>
  </si>
  <si>
    <t>La fórmula está mal,  nóstese que la meta para el 3er trimestre es 2250 y se analizaron 3913, por lo que se sobrepasó la meta, la cual depende de la demanda de los usuarios. en este caso es más del 100%, pero nótese que se indica que se cumplió con un 87%, Por favor revisar eso.</t>
  </si>
  <si>
    <t>Con la implementación de los NAMA y el ajuste del proyecto de mapeo de suelos, hubo un incremento en la demanda de los servicios</t>
  </si>
  <si>
    <t>Conjunto de publicaciones del Departamento</t>
  </si>
  <si>
    <t>Publicaciones científicas</t>
  </si>
  <si>
    <t>Mariela Martínez Arroyo, Ruth Castro, María Cristina Vargas Chacón, Arturo Solórzano Arroyo</t>
  </si>
  <si>
    <t>El cumplimiento de la meta va a depender de la aceptación del documento por parte de las revistas respectivas. El documento de Cristina Vargas se traslada al 2025, ya que no hay tiempo para redactarlo ya que hay que hacer un cambio para no incluir información confidencial.  Se debe restar 1</t>
  </si>
  <si>
    <t>El trámite se concretará en el 4° trimestre, pues esta actividad depende de la aceptación y tiempos de procesos por parte de las revistas receptoras</t>
  </si>
  <si>
    <t>Conjunto de actividades de difusión del Departamento</t>
  </si>
  <si>
    <t>Una de las actividades de Ruth Castro se trasladó a este apartado, ya que se brindó la colaboración como una charla</t>
  </si>
  <si>
    <t>Charlas sobre regencia química, métodos, muestreos e interpretación de resultados a estudiantes, investigadores, productores, extensionistas</t>
  </si>
  <si>
    <t>Alejandro Ureña Sánchez, Ricardo Noguera, Daniel Vargas y Ruth Castro</t>
  </si>
  <si>
    <t>La actividad que era de investigación y pasó a ser de difusión de Ruth Castro sobre HLB, ya se ha incluido acá. Por eso pasó de ser 1 a 2 en el 4to trimestre.</t>
  </si>
  <si>
    <t>Se presentó la necesidad de realizar más charlas, ante la solicitud de funcionarios interesados en temas de importancia técnica y de regencia química</t>
  </si>
  <si>
    <t>El porcentaje indicado está mal, sí se ha cumplido con la cantidad y el % del 100%, hay un error en la fórmula.</t>
  </si>
  <si>
    <t>Conjunto de actividades de capacitación del Departamento</t>
  </si>
  <si>
    <t>Capacitación a extensionistas y técnicos sobre Biologia y control de la mosca del establo</t>
  </si>
  <si>
    <t>La capacitacion se trasladó para el mes de abril, por choque en marzo con Semana Santa, por lo que no respresenta riesgo de incumplimiento.</t>
  </si>
  <si>
    <t>Gestiones Técnico-Administrativas del Departamento</t>
  </si>
  <si>
    <t>Por la atención a la alta demanda de análisis, se ha reprogramado esta actividad para el III trimestre, sí se cumplirá con la meta inidicada.</t>
  </si>
  <si>
    <t xml:space="preserve">Fórmula con error, el % no es correcto. </t>
  </si>
  <si>
    <t>Validación de Métodos analíticos</t>
  </si>
  <si>
    <t>Mariela Martínez Arroyo</t>
  </si>
  <si>
    <t>Esta actividad será completada en el 4° trimestre, ya que se ha requerido atender y ordenar otras actividades, esto no implica ningún riesgo de imcumplimiento.</t>
  </si>
  <si>
    <t>Por motivos de incapacidades de la compañera, la actividad se traladó al IV trimestre para su cumplimiento</t>
  </si>
  <si>
    <t>8.2</t>
  </si>
  <si>
    <t>Control Metrológico de pHmetros y Balanzas</t>
  </si>
  <si>
    <t>8.3</t>
  </si>
  <si>
    <t>Trámites y gestiones relacionadas a compras por SICOP del Departamento de Laboratorios</t>
  </si>
  <si>
    <t>Rolbin Castillo, Alejandro Ureña Sánchez, Ricardo Noguera, Daniel Vargas</t>
  </si>
  <si>
    <t>Se solicita hacer un cambio en la forma de determinación, en lugar de indicar la cantidad de procedimientos, lo importante es el procentaje de ejecución, en nuestro caso, el objetivo es un 95% anual distribuidos de la siguiente forma por trimestre: 20% 1er trimestre, 25% 2do trimestre, 30% er trimestre y  25% 4to trimestre.</t>
  </si>
  <si>
    <t>Falta lo de Daniel</t>
  </si>
  <si>
    <t>8.4</t>
  </si>
  <si>
    <t>Revisión de resultados y reportes de análisis de los clientes externos y proyectos INTA</t>
  </si>
  <si>
    <t>Rolbin Castillo, Daniel Vargas, Mariela Martínez, Alejandro Ureña, Ricardo Noguera, Ruth Castro, María Cristina Vargas</t>
  </si>
  <si>
    <t xml:space="preserve">Esta actividad depende de la demanda, en este caso ingresaron más muestras de ahí que el porcentaje fue superior. En adición se va a eliminar en la primer moficicación, ya que estos reportes forman parte de la actividad de los servicios brindados. </t>
  </si>
  <si>
    <t>Ha habido una alta demanda de análisis, de ahí el incremento de reportes.</t>
  </si>
  <si>
    <t>Hubo una alta demanda en la solicitud de servicios de laboratorios, lo que se ve reflejado en la alta ejecución</t>
  </si>
  <si>
    <t>8.5</t>
  </si>
  <si>
    <t>Elaboración de informe mensual de precursores ante ICD</t>
  </si>
  <si>
    <t>8.6</t>
  </si>
  <si>
    <t>Gestión administrativa asociada a la coordinación de los laboratorios</t>
  </si>
  <si>
    <t>Rolbin Castillo, Daniel Vargas, Alejandro Ureña, Ruth Castro, Ricardo Noguera</t>
  </si>
  <si>
    <t>8.7</t>
  </si>
  <si>
    <t>Apoyo en labores misceláneas del quehacer de los laboratorios</t>
  </si>
  <si>
    <t>Jessica Alvarado Félix, Erick Delagdo, María Aguilar, Jessica Ávalos, Jorge Brenes, Ana Flores</t>
  </si>
  <si>
    <t>8.8</t>
  </si>
  <si>
    <t>Apoyo técnico a los profesionales de los laboratorios</t>
  </si>
  <si>
    <t>Jeudy Montoya, Keilyn Gómez, Gustavo Aguilar, Viviana Mena, Alexanser Salazar</t>
  </si>
  <si>
    <t>Estudio molecular de los principales virus en el cultivo de camote.</t>
  </si>
  <si>
    <t>Rolbin Castillo</t>
  </si>
  <si>
    <t xml:space="preserve">Esta actividad viene de dejar sin efecto la actividad sobre nematodo en papa. Se programa para el 4to trimestre para esperar la aprobación por parte de COTECA, bajo el nombre: Determinación de virus en camote por métodos qPCR
</t>
  </si>
  <si>
    <t>Validacón del método analítico para la determinación del pH del suelo</t>
  </si>
  <si>
    <t>Mariela Martínez</t>
  </si>
  <si>
    <t>ESta es la actividad que proviene de la actividad  Melich III, pero corresponde al nombre: Validación del método espectrofotómetro para la determinación cuantitativa de ácido Cianhídrico.</t>
  </si>
  <si>
    <t>3.6.1.2</t>
  </si>
  <si>
    <t>Validacón del método analítico para la determinación de la conductivdad eléctrica</t>
  </si>
  <si>
    <t>Informe semestral</t>
  </si>
  <si>
    <t>Alejandro Ureña Sánchez</t>
  </si>
  <si>
    <t>Esta actividad viene de dejar sin efecto la actividad de Melich III. Se programa en el 4to trimestre a la espera de la aprobación por parte de COTECA</t>
  </si>
  <si>
    <t>Reuniones convocadas por jefaturas superiores</t>
  </si>
  <si>
    <t>Rolbin Castillo, Mariela Martínez Arroyo, Alejandro Ureña, Ricardo Noguera, Ruth Castro, Daniel Vargas, Arturo Solórzano Arroyo, María Cristina Vargas Chacón, Yinnel Soto Araya, Jessica Alvarado, Jessica Ávalos, Jorge Brenes, Ana Flores, María Aguilar, Erick Delgado, Jeudy Montoya, Keilyn Gómez, Alexander Salazar, Gustavo Aguilar, Viviana Mena, María José Elizondo Alvarado</t>
  </si>
  <si>
    <t>El cumplimiento de la meta va a depender de la convocatoria de las jefaturas</t>
  </si>
  <si>
    <t>Inducción internas con el personal</t>
  </si>
  <si>
    <t>Mariela Martínez Arroyo, Alejandro Ureña Sánchez</t>
  </si>
  <si>
    <t>El cumplimiento de la meta va a depender de la programación de las capacitaciones</t>
  </si>
  <si>
    <t xml:space="preserve">Participación en comisiones nacionales e internacionales de laboratorios homólogos </t>
  </si>
  <si>
    <t>Programa, listas de asistencia, webinar, etc</t>
  </si>
  <si>
    <t xml:space="preserve">Cumplimiento de la meta dependerá de las convocatorias hechas por el ente internacional </t>
  </si>
  <si>
    <t>Desarrollo coordinado de lineamientos para la mejora de los laboratorios del INTA: Gestión de Calidad</t>
  </si>
  <si>
    <t>Ruth Castro Vásquez, Mariela Martínez Arroyo, Ricardo Noguera</t>
  </si>
  <si>
    <t>Esto incluye  el apoyo a las labores asociadas al sistema de gestión de calidad del Depto Laboratorios</t>
  </si>
  <si>
    <t>Brindar apoyo a actividades de campo</t>
  </si>
  <si>
    <t>Jessica Alvarado Félix, Erick Delgado, María Aguilar, Jessica Ávalos, Jorge Brenes, Ana Flores, Jeudy Montoya, Viviana Mena, Gustavo Aguilar, Erick Delgado, Jessica Ávalos</t>
  </si>
  <si>
    <t>Depende de las necesidades requeridas por el personal profesional</t>
  </si>
  <si>
    <t>Caracterización molecular del banco de microorganimos del INTA</t>
  </si>
  <si>
    <t>Actividad ordinaria autorizada por la DE NO hay dinero por lo que no procede y si es del caso le corresponde a la encargada del Banco de microorganismos definir lo que se va a identificar molecularmente</t>
  </si>
  <si>
    <t>ROLBIN ESTEBAN CASTILLO MATAMOROS</t>
  </si>
  <si>
    <t>DIDT-INTA-1853-2023</t>
  </si>
  <si>
    <t>Dpto. Estudios Básicos de Tierras</t>
  </si>
  <si>
    <t>Se realizó la mayor parte de los mapas para la generación de los informes en el IV trimestre</t>
  </si>
  <si>
    <t xml:space="preserve">Debido a un error de reporte en la casilla W16 se tuvo que reportar 4 en ves de 3.61 </t>
  </si>
  <si>
    <t>Cartografía Digital de Capacidad de Uso de las Tierras de los Cantones Costeros de Costa Rica</t>
  </si>
  <si>
    <t>José Carlos Lacayo Vega, Alejandro Bermúdez Salguero,  José Luis Dittel Tortós y Maikol Vargas.</t>
  </si>
  <si>
    <t>El infome de mapeo corresponde un set de 12 mapas (7 de fertilidad, 1 de capacidad de uso y 1 de taxonomía), distribuidos de la siguiente forma: 2do trimestre Informe-SantaCruz-Carrillo-Liberia, 3er trimestre Informe-LaCruz-Abangares, 4to trimestre Informe-Puntarenas. Mapeo de fertilidad química comprende las siguientes variables: pH, MO, P, SB, % SA y acidez, en tanto que los niveles taxonómicos son: orden, suborden, grangurpo y suborden.</t>
  </si>
  <si>
    <t>Se siguíó recibiendo datos de campo y laboratorio de Carrillo y revisando datos almacenados de Santa Cruz. La preparación de los datos, el modelaje, la elaboración cartográfica y la publicación web está programada para el segundo semestre.</t>
  </si>
  <si>
    <t xml:space="preserve">Justificación por incumplimiento del 39%; los recursos necesarios para la implementación del nuevo proyecto fue mayor de lo planificado, por lo tanto, hubo que ralentizar el avance en producción cartográfica. </t>
  </si>
  <si>
    <t>La estrategia para el  modelaje y la cartografía se replanteó para el último trimestre cuando se cuente con los resultados de laboratorio de la primera y segunda ronda de muestreo de suelos.</t>
  </si>
  <si>
    <t>Se dejo la realización de los informes para el último trimestre debido a las implicaciones logisticas del cambio de metodología de muestreo implementada a partir de abril del 2024</t>
  </si>
  <si>
    <t>Evaluación de muestreo Hipercubo Latino Condicionado para representar la variabilidad espacial en estudios de suelos</t>
  </si>
  <si>
    <t xml:space="preserve">José Carlos Lacayo Vega, Alejandro Bermúdez Salguero, José Luis Dittel Tortós </t>
  </si>
  <si>
    <t>Investigación se inició en el 2023 y se concluirá en el 2024</t>
  </si>
  <si>
    <t>Se tiene un avance aproximado del 50%, el plazo para el informe final programado para el 2do trimestre.</t>
  </si>
  <si>
    <t>Se tiene un avance 100%, falta finiquitar el informe final.</t>
  </si>
  <si>
    <t>La presentación del informe final de la investigación quedará para el último trimestre, dado que que tuvo que priorizar la implementación de la nueva metodología de muestreo en proyecto MADITIC.</t>
  </si>
  <si>
    <t>Debido en los errores de reportes de la casilla W18 referente a II trimestre ,respecto a lo repoortado en la casilla AA18  del segundo trimestre se debió reportar 1 en la casilla AE 18 referente al Vi trimestre</t>
  </si>
  <si>
    <t>Conjunto de conservaciones de información del Departamento</t>
  </si>
  <si>
    <t>Alejandro Bermúdez Salguero</t>
  </si>
  <si>
    <t>Repositorio de información de suelos y tierras para la gestión de territorio</t>
  </si>
  <si>
    <t>Se revisaron 1058 certificados de primera y segunda revisión; además de 12 estudios detallados de suelos</t>
  </si>
  <si>
    <t>Se revisaron 1530 certificados de primera y segunda revisión; además de 12 estudios detallados de suelos. Es mas del 100% debido a que es un servicio y a presentado mas demanda.</t>
  </si>
  <si>
    <t>La sumatoria de los cuatro trimestres debería dar 5710 (1070+1542+1433+1665), no obstante se reportó 1433 revisiones realizadas en eltercer trimestre en la casilla AA21</t>
  </si>
  <si>
    <t xml:space="preserve">Gestión del Organismo de Inspección (para conformidad de procesos y documentos (OI) según D.E. N°30636-MAG) </t>
  </si>
  <si>
    <t>Número de autorizaciones de certificado de uso conforme de suelos</t>
  </si>
  <si>
    <t>Carlomagno Salazar Calvo, Dinier Arias Masis, José Carlos Lacayo Vega y Edgar Vindas</t>
  </si>
  <si>
    <t>Incluye la revisión certifcados de uso conforme de la tierra, estudíos detallados y semidetallados de suelos, e informes de giras de campo aleatorias de supervisión. Esta tarea la realizarán Dinier Arias Masis, José Carlos Lacayo Vega y Edgar Vindas. Por indicaciones de Roberto Camacho, respecto a la extensión del proyecto de levantamiento de suelos en los cantones costeros y la inclusión de nuevas actividades, se exoneró de esta responsabilidad a Alejandro Bermúdez y se redujo la carga para José Carlos Lacayo, por el contrario se asignó responsabilidad a tiempo completo a Edgar Vindas.</t>
  </si>
  <si>
    <t>Se revisaron 1427 certificados de primera y segunda revisión; además de 6  estudios detallados de suelos. Es mas del 100% debido a que es un servicio y a presentado mas demanda.</t>
  </si>
  <si>
    <t>La sumatoria de los cuatro trimestres debería dar 5710 (1070+1542+1433+1665), no obstante se reportó lo realizado erroneamente en la casilla W21 en vez de la casilla W22</t>
  </si>
  <si>
    <t>El tontal de muestreos proyectados a realizar fue de 639, no obstante debido a la fuga de personal  y el insuficiente contenido presupuestario para efectos de viáticos se debio realizar una modificación de metas en cual serealizo mediante oficio DIDT-INTA-1318-2024 "Solicitud de modificación PAO-2024_28_agosto.</t>
  </si>
  <si>
    <t>Apertura,  lectura y muestreo de perfiles modales (calicatas)</t>
  </si>
  <si>
    <t>31 212 840</t>
  </si>
  <si>
    <t>José Aníbal Cruz Coronado, Isaac Carvajal Suárez, Rodrigo Mora Mora, José Luis Dittel Tortós, Edgar Vindas Quesada, Armando Vargas Céspedes, Manrique Gómez Paniagua, Maikol Vargas Cambronero, Luis Vega Soto.</t>
  </si>
  <si>
    <r>
      <rPr>
        <sz val="7"/>
        <color rgb="FF000000"/>
        <rFont val="Calibri"/>
        <family val="2"/>
        <scheme val="minor"/>
      </rPr>
      <t>1er trimestre, muestreo de perfiles modales en  Carrillo para la cartografía digital de suelos.</t>
    </r>
    <r>
      <rPr>
        <b/>
        <sz val="7"/>
        <color rgb="FF000000"/>
        <rFont val="Calibri"/>
        <family val="2"/>
        <scheme val="minor"/>
      </rPr>
      <t xml:space="preserve"> El medio de verificación </t>
    </r>
    <r>
      <rPr>
        <sz val="7"/>
        <color rgb="FF000000"/>
        <rFont val="Calibri"/>
        <family val="2"/>
        <scheme val="minor"/>
      </rPr>
      <t>son los perfiles ingresados al Laboratorio.  Carlos Rojas, Sergio Jiménez y Byron Sánchez dejaron de trabajar en el Departamento. A partir del 2do trimestre, muestreo de observaciones híbridas en Liberia, La Cruz, Abangares, Puntarenas y Esparza.</t>
    </r>
  </si>
  <si>
    <t>Se estimaron 45 perfiles modales de suelos para el cantón de Carrillo; sin embargo, la homogeneidad hizo que resultaran en 32, los cuales fueron realizados. Además, gracias a gestiones de alto nivel, se continúo con el muestreo de 6 observaciones híbridas (nueva metodología) de Liberia en la segunda quincena de marzo, lo cual no estaba considerado en la planificación original.</t>
  </si>
  <si>
    <t>Justificación por sobrecumplimiento del 103%; se sobreestimó ligeramente el componente de imprevistos para el segundo trimestre.</t>
  </si>
  <si>
    <t>El atraso de debe a la restricción en viáticos y a la fuga de personal capacitado. Ver Oficio DIDT-INTA-1318-2024_Solicitud modificación PAO-2024_28 agosto</t>
  </si>
  <si>
    <t>El tontal de muestreos proyectados a realizar fue de 639, no obstante debido a la fuga de personal  y el insuficiente contenido presupuestario para efectos de viáticos se debio realizar una modificación de metas en cual serealizo mediante oficio DIDT-INTA-1318-2024 "Solicitud de modificación PAO-2024_28_agosto. La nueva proyección fue superada puestoque se proyecto realizar un total anual de muestreo de 400, siendo el final de realizado 444, es decir 44 muestreos mas respecto a la proyección.</t>
  </si>
  <si>
    <t>Actualización de conocimiento de técnicos y profesionales de la DNEA en sesiones de trabajo.</t>
  </si>
  <si>
    <t>Cantidad de funcionarios actualizados.</t>
  </si>
  <si>
    <t>Lista de funcionarios con conocimiento básico en la gestión y el análisis de información geoespacial actualizado.</t>
  </si>
  <si>
    <t>343 780</t>
  </si>
  <si>
    <t>Jose Carlos Lacayo, Alejandro Bermudez</t>
  </si>
  <si>
    <t>Debido a acuerdo tomado por las jefaturas del INTA y de la DNEA respecto a la realización de dos grandes talleres en las estaciones experimentales de Los Diamantes y EJN, esta capacitación no se podrá realizar.</t>
  </si>
  <si>
    <t>Por aspectos logísticos y presupuestarios este punto no será  desarrollado este año. Ver Oficio DIDT-INTA-1318-2024_Solicitud modificación PAO-2024_28 agosto</t>
  </si>
  <si>
    <t>En las casillas R25 y AD25 se indican las justificaciones correspondientes de l porque incuplimiento de dicha meta (oficio DIDT-INTA-1318-2024 "Solicitud de modificación PAO-2024_28_agosto.)</t>
  </si>
  <si>
    <t xml:space="preserve">Agrupación de áreas con condiciones agroclimáticas similares en Costa Rica, como insumo para la determinación de la demanda del sector agropecuario. </t>
  </si>
  <si>
    <t>Informe técnico (incluye mapa)</t>
  </si>
  <si>
    <t>Archivo del informe</t>
  </si>
  <si>
    <t>Alejandro Bermudez Salguero, Jose Luis Dittel Tortós y Jose Carlos Lacayo</t>
  </si>
  <si>
    <t>El informe se encuentra en proceso de redacción.</t>
  </si>
  <si>
    <t>30% restante para la confección del informe</t>
  </si>
  <si>
    <t>Levantamiento de información edáfica para la planificación y toma de decisiones en la nueva finca del CIA-Central.</t>
  </si>
  <si>
    <t>Mapas de capacidad de uso, fertilidad y taxonomía.</t>
  </si>
  <si>
    <t>Archivos de mapas</t>
  </si>
  <si>
    <t>Alejandro Bermudez, Jose Dittel Tortós, Carlomagno Salazar Calvo y Jose Lacayo Vega.</t>
  </si>
  <si>
    <t xml:space="preserve">La clasificación taxonómica no se hará porque la capacidad de procesamiento de muestras del laboratorio de Suelos sobrepasa el máximo con la demanda del proyecto MADITIC. La capacidad es especialmente limitada en el caso de análisis para taxonomía debido al costo de los reactivos y la laboriosidad de los métodos. </t>
  </si>
  <si>
    <t>La cartografía ya se encuentra terminada y el informe de la investigación se encuentra en proceso de redacción.</t>
  </si>
  <si>
    <t>10% restantepara completar la realización de los mapas indicados.</t>
  </si>
  <si>
    <t>Actualización de conocimientos generales en interpretación de análisis de suelos y conservación.</t>
  </si>
  <si>
    <t xml:space="preserve">Lista de funcionarios actualizados </t>
  </si>
  <si>
    <t>Carlomagno Salazar.</t>
  </si>
  <si>
    <t>Por aspectos logísticos y presupuestarios este punto no será  desarrollado este año. Ver oficio Oficio DIDT-INTA-1318-2024_Solicitud modificación PAO-2024_28 agosto</t>
  </si>
  <si>
    <t>En las casillas R28 y AD28 se indican las justificaciones correspondientes de l porque incuplimiento de dicha meta (oficio DIDT-INTA-1318-2024 "Solicitud de modificación PAO-2024_28_agosto.)</t>
  </si>
  <si>
    <t>Acciones para iniciar la implementación de Zonificación Agrícola de Riesgo Climático en el Corredor Seco Costarricense.</t>
  </si>
  <si>
    <t>Repositorio de información edafoclimática.</t>
  </si>
  <si>
    <t>Set de mapas edafoclimático del Corredor Seco Centroamericano Costarricense.</t>
  </si>
  <si>
    <t>José Carlos Lacayo, Alejandro Bermúdez y José Luis Dittel</t>
  </si>
  <si>
    <t xml:space="preserve">Esta actividad corresponde a una etapa de preparación de insumos, con miras a establecer una línea de investigación , la cual se esperá contar con el apoyo técnico y económico de la Agencia Brasileña de Cooperación y de la FAO. </t>
  </si>
  <si>
    <t>Se hizo solicitud de datos climáticos al IMN mediante borrar de oficio DM-MAG-918-2024, el cual tuvo respuesta y los datos están siendo importados a la base de datos geográfica del DEBT.</t>
  </si>
  <si>
    <t>Mediante oficio DM-MAG-918-2024 se logró la obtención de los datos climáticos respectivos con lo cual se generó el repositorio de informción climática para el ZARC</t>
  </si>
  <si>
    <r>
      <t xml:space="preserve">Actividades no programables </t>
    </r>
    <r>
      <rPr>
        <b/>
        <vertAlign val="superscript"/>
        <sz val="8"/>
        <color theme="1"/>
        <rFont val="Calibri"/>
        <family val="2"/>
        <scheme val="minor"/>
      </rPr>
      <t>1</t>
    </r>
  </si>
  <si>
    <t>Sumatoria de todo debe ser 5718(no 5710) 8 correspondientes  a reuniones y 5710 a  procesos de secretaría referentes a los certificados de uso confortme y estudios de suelos ECU-EAM-ECT</t>
  </si>
  <si>
    <t>Reuniones con la Comisión Asesora sobre Degradación de Tierras (CADETI) y en el SIMOCUTE</t>
  </si>
  <si>
    <t>Carlomagno Salazar Calvo, José Carlos Lacayo Vega, Edgar Vindas Quesada</t>
  </si>
  <si>
    <t>Funcionarios son asignados por el INTA para dicha participación</t>
  </si>
  <si>
    <t xml:space="preserve">Se ha participado en 1 reunión presencial de CADETI y en 3Reuniones de SIMOCUTE, 2 presenciales y 1 virtual. </t>
  </si>
  <si>
    <t xml:space="preserve">Se celebraron dos reuniones extraordinarias de SIMOCUTE en representación del ministro como suplente </t>
  </si>
  <si>
    <t>Asistencia en Gestiones Administrativas</t>
  </si>
  <si>
    <t xml:space="preserve">Silvia Ramírez Orozco </t>
  </si>
  <si>
    <t>Recepción, entrega, foleado y escaneo de certificados uso conforme de tierras y estudios de suelo, oficios, requisiciones, entre otros documentos</t>
  </si>
  <si>
    <t>Se realizó la recepción, entrega, foleado y escaneo de todos  los certificados y estudios que se recibieron para el primer trimestre del 2024; además delinventario de suministros y materiales de oficina</t>
  </si>
  <si>
    <t>Número corresponde a las gestiones relacionadas a 1530 certificados de uso conforme de la tierra y 12 estudios de suelos.</t>
  </si>
  <si>
    <t xml:space="preserve">La sumatoria de los cuatro trimestres debería dar 5710 (1070+1542+1433+1665), no obstante se reportó lo realizado en el primer trimestre de 1070 gestiones </t>
  </si>
  <si>
    <t>CARLOMAGNO SALAZAR CALVO</t>
  </si>
  <si>
    <t>Preparación del informe sobre Resultado y Ejecución del PAI 2023 y estatus de las recomendaciones al 30/09/2023</t>
  </si>
  <si>
    <t>Acuerdo Junta Directiva Acuerdo 3362-SO-567</t>
  </si>
  <si>
    <t>JD-INTA-018-2024
JD-INTA-019-2024</t>
  </si>
  <si>
    <t>Se programó un comuinicado al denunciante sin embargo, el expediente y los hechos irregulares tenían dos denunciantes, por lo cual eran dos actividades:JD-INTA-018-2024
JD-INTA-019-2024</t>
  </si>
  <si>
    <t>Planeación 26-02/2024</t>
  </si>
  <si>
    <t>El informe borrador se discutirá con la Administración en el próximo trimestre</t>
  </si>
  <si>
    <t>El informe borrador se discutió con la Administración el 30 de octubre y 12 de noviembre 2024.</t>
  </si>
  <si>
    <t>El informe borrador se discutirá con la Administración en el próximo trimestre.</t>
  </si>
  <si>
    <t>AI-INTA-INF-001-2024</t>
  </si>
  <si>
    <t>JD-INTA-108-2024</t>
  </si>
  <si>
    <t>Se traslada para 2025</t>
  </si>
  <si>
    <t>JD-INTA-132-2024
JD-INTA-134-2024
JD-INTA-135-2024
JD-INTA-136-2024
JD-INTA-170-2024</t>
  </si>
  <si>
    <t xml:space="preserve">AI-INTA-PAT-001-2024 </t>
  </si>
  <si>
    <t>JD-INTA-080-2024</t>
  </si>
  <si>
    <t>JD-INTA-096-2024</t>
  </si>
  <si>
    <t>JD-INTA-048-2024</t>
  </si>
  <si>
    <t xml:space="preserve">JD-INTA-090-2024 </t>
  </si>
  <si>
    <t xml:space="preserve">JD-INTA-168-2024 </t>
  </si>
  <si>
    <t>Se citó a la Auditora Interna a Junta Directiva para presetación PAT2025, sin embargo no se revisó en punto en la sesión de ese día, trasladandola para el 2025.</t>
  </si>
  <si>
    <t>Cumplio</t>
  </si>
  <si>
    <t>Se elaboro en el 2 trimestre</t>
  </si>
  <si>
    <t xml:space="preserve">no se ralizo semana se valores, se celebro a traves de boletines y presentación del nuevo codigo </t>
  </si>
  <si>
    <t>Instituto Nacional de Innovación y Transferencia en Tecnología Agropecuaria</t>
  </si>
  <si>
    <t>Reporte de Ejecución del IV Trimestre del Plan Anual Operativo  2024</t>
  </si>
  <si>
    <t>Reporte de Ejecución Anual del Plan Anual Operativo  2024</t>
  </si>
  <si>
    <t>IV TRIMESTRE 2024 -INTA</t>
  </si>
  <si>
    <t>De acuerdo a lo programado(&gt;=90%)</t>
  </si>
  <si>
    <t>Atraso leve(&gt;=50%)</t>
  </si>
  <si>
    <t>En riesgo de incumplimiento(&lt;=49,99%)</t>
  </si>
  <si>
    <t>Total de actividades trimestrales</t>
  </si>
  <si>
    <t xml:space="preserve">% de ejecución de metas </t>
  </si>
  <si>
    <t xml:space="preserve">Clasificación </t>
  </si>
  <si>
    <t>ANUAL  2024 -INTA</t>
  </si>
  <si>
    <t xml:space="preserve">Total de actividades </t>
  </si>
  <si>
    <t>% de ejecución de metas Anual</t>
  </si>
  <si>
    <t>% de Ejecución Presupuestaria</t>
  </si>
  <si>
    <t xml:space="preserve">Centro de Costos </t>
  </si>
  <si>
    <t>Total de actividades</t>
  </si>
  <si>
    <t>% de ejecución de metas</t>
  </si>
  <si>
    <t>Auditoría Interna</t>
  </si>
  <si>
    <t>Gestión del Conocimiento.</t>
  </si>
  <si>
    <t>Administración de Recursos</t>
  </si>
  <si>
    <r>
      <t> </t>
    </r>
    <r>
      <rPr>
        <sz val="14"/>
        <color rgb="FF000000"/>
        <rFont val="Calibri"/>
        <family val="2"/>
        <scheme val="minor"/>
      </rPr>
      <t>Centro de Innovación Agropecuaria</t>
    </r>
    <r>
      <rPr>
        <sz val="14"/>
        <color rgb="FF242424"/>
        <rFont val="Calibri"/>
        <family val="2"/>
        <scheme val="minor"/>
      </rPr>
      <t> Central</t>
    </r>
  </si>
  <si>
    <t>Pecuaria Central</t>
  </si>
  <si>
    <t>Agrícola Central</t>
  </si>
  <si>
    <t>Centro de Innovación Agropecuaria “Carlos Durán”</t>
  </si>
  <si>
    <t>Centro de Innovación Agropecuaria “Enrique Jiménez Núñez”</t>
  </si>
  <si>
    <t>Agrícola Trópico Seco</t>
  </si>
  <si>
    <t>Pecuaria Trópico Seco</t>
  </si>
  <si>
    <t>Centro de Innovación Agropecuaria “La Managua”</t>
  </si>
  <si>
    <t>No presento informe</t>
  </si>
  <si>
    <t>Centro de Innovación Agropecuaria “Los Diamantes”</t>
  </si>
  <si>
    <t>Pecuario Trópico Húmedo</t>
  </si>
  <si>
    <t>Agrícola Trópico Húmedo</t>
  </si>
  <si>
    <t>Laboratorios</t>
  </si>
  <si>
    <t>Estudios Básicos de Suelos</t>
  </si>
  <si>
    <t xml:space="preserve">Total de Actividades </t>
  </si>
  <si>
    <t xml:space="preserve">se presento en II trimestre </t>
  </si>
  <si>
    <r>
      <t>Análisis de crecimiento y absorción de nutrientes en el cultivo de papa (</t>
    </r>
    <r>
      <rPr>
        <i/>
        <sz val="7"/>
        <rFont val="Calibri"/>
        <family val="2"/>
        <scheme val="minor"/>
      </rPr>
      <t>Solanum tuberosum</t>
    </r>
    <r>
      <rPr>
        <sz val="7"/>
        <rFont val="Calibri"/>
        <family val="2"/>
        <scheme val="minor"/>
      </rPr>
      <t>), variedad Palmira, durante la época seca y lluviosa en la localidad de Potrero Cerrado de Cartago.</t>
    </r>
  </si>
  <si>
    <r>
      <t>Validación del uso de fertirriego en la producción de semilla de papa (</t>
    </r>
    <r>
      <rPr>
        <i/>
        <sz val="7"/>
        <rFont val="Calibri"/>
        <family val="2"/>
        <scheme val="minor"/>
      </rPr>
      <t>Solanum tuberosum</t>
    </r>
    <r>
      <rPr>
        <sz val="7"/>
        <rFont val="Calibri"/>
        <family val="2"/>
        <scheme val="minor"/>
      </rPr>
      <t>) en invernadero de la Estación Experimental Carlos Durán.</t>
    </r>
  </si>
  <si>
    <r>
      <t>Evaluación de germoplasma de papa (</t>
    </r>
    <r>
      <rPr>
        <i/>
        <sz val="7"/>
        <rFont val="Calibri"/>
        <family val="2"/>
        <scheme val="minor"/>
      </rPr>
      <t>Solanum tuberosum</t>
    </r>
    <r>
      <rPr>
        <sz val="7"/>
        <rFont val="Calibri"/>
        <family val="2"/>
        <scheme val="minor"/>
      </rPr>
      <t>) proveniente del Centro Internacional de la Papa de Perú, en las zonas de mayor producción en Costa Rica.</t>
    </r>
  </si>
  <si>
    <r>
      <t xml:space="preserve">Producción de plantas </t>
    </r>
    <r>
      <rPr>
        <i/>
        <sz val="7"/>
        <rFont val="Calibri"/>
        <family val="2"/>
        <scheme val="minor"/>
      </rPr>
      <t xml:space="preserve">in vitro </t>
    </r>
    <r>
      <rPr>
        <sz val="7"/>
        <rFont val="Calibri"/>
        <family val="2"/>
        <scheme val="minor"/>
      </rPr>
      <t>y SAH</t>
    </r>
  </si>
  <si>
    <t>Cumplió(&gt;=85%)</t>
  </si>
  <si>
    <t>No cumplió(&lt;=84,99%)</t>
  </si>
  <si>
    <t>Funcionario ingreso en agosto. No presento informe del IV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</si>
</sst>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_);_(* \(#,##0.00\);_(* &quot;-&quot;??_);_(@_)"/>
    <numFmt numFmtId="164" formatCode="_-&quot;₡&quot;* #,##0.00_-;\-&quot;₡&quot;* #,##0.00_-;_-&quot;₡&quot;* &quot;-&quot;??_-;_-@_-"/>
    <numFmt numFmtId="165" formatCode="_-* #,##0.00_-;\-* #,##0.00_-;_-* &quot;-&quot;??_-;_-@_-"/>
    <numFmt numFmtId="166" formatCode="_-* #,##0_-;\-* #,##0_-;_-* &quot;-&quot;??_-;_-@_-"/>
    <numFmt numFmtId="167" formatCode="#,##0.0"/>
    <numFmt numFmtId="168" formatCode="#,##0.0;[Red]#,##0.0"/>
    <numFmt numFmtId="169" formatCode="[$₡-140A]#,##0.00"/>
    <numFmt numFmtId="170" formatCode="_-* #,##0.0_-;\-* #,##0.0_-;_-* &quot;-&quot;??_-;_-@_-"/>
    <numFmt numFmtId="171" formatCode="#,##0;[Red]#,##0"/>
  </numFmts>
  <fonts count="119">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7"/>
      <color theme="1"/>
      <name val="Calibri"/>
      <family val="2"/>
      <scheme val="minor"/>
    </font>
    <font>
      <b/>
      <sz val="7"/>
      <color theme="1"/>
      <name val="Calibri"/>
      <family val="2"/>
      <scheme val="minor"/>
    </font>
    <font>
      <sz val="5"/>
      <color theme="1"/>
      <name val="Calibri"/>
      <family val="2"/>
      <scheme val="minor"/>
    </font>
    <font>
      <b/>
      <sz val="7"/>
      <color theme="1"/>
      <name val="Calibri (Cuerpo)"/>
    </font>
    <font>
      <sz val="12"/>
      <color theme="1"/>
      <name val="Calibri"/>
      <family val="2"/>
    </font>
    <font>
      <sz val="11"/>
      <color theme="1"/>
      <name val="Calibri"/>
      <family val="2"/>
    </font>
    <font>
      <b/>
      <sz val="16"/>
      <color theme="1"/>
      <name val="Calibri"/>
      <family val="2"/>
    </font>
    <font>
      <b/>
      <sz val="12"/>
      <color theme="1"/>
      <name val="Calibri"/>
      <family val="2"/>
    </font>
    <font>
      <sz val="12"/>
      <color rgb="FF202124"/>
      <name val="Calibri"/>
      <family val="2"/>
    </font>
    <font>
      <sz val="12"/>
      <color theme="4" tint="0.39997558519241921"/>
      <name val="Calibri"/>
      <family val="2"/>
    </font>
    <font>
      <sz val="12"/>
      <color rgb="FFFFFFFF"/>
      <name val="Calibri"/>
      <family val="2"/>
    </font>
    <font>
      <b/>
      <sz val="14"/>
      <color theme="1"/>
      <name val="Calibri"/>
      <family val="2"/>
    </font>
    <font>
      <sz val="12"/>
      <color rgb="FF000000"/>
      <name val="Calibri"/>
      <family val="2"/>
    </font>
    <font>
      <sz val="12"/>
      <name val="Calibri"/>
      <family val="2"/>
    </font>
    <font>
      <b/>
      <sz val="12"/>
      <name val="Calibri"/>
      <family val="2"/>
    </font>
    <font>
      <b/>
      <sz val="14"/>
      <color rgb="FF000000"/>
      <name val="Calibri"/>
      <family val="2"/>
    </font>
    <font>
      <b/>
      <sz val="16"/>
      <color theme="0"/>
      <name val="Calibri"/>
      <family val="2"/>
    </font>
    <font>
      <b/>
      <sz val="14"/>
      <color theme="0"/>
      <name val="Calibri"/>
      <family val="2"/>
    </font>
    <font>
      <u/>
      <sz val="11"/>
      <color theme="10"/>
      <name val="Calibri"/>
      <family val="2"/>
      <scheme val="minor"/>
    </font>
    <font>
      <b/>
      <sz val="10"/>
      <color theme="0"/>
      <name val="Arial"/>
      <family val="2"/>
    </font>
    <font>
      <sz val="10"/>
      <color theme="1"/>
      <name val="Arial"/>
      <family val="2"/>
    </font>
    <font>
      <b/>
      <sz val="10"/>
      <color rgb="FF000000"/>
      <name val="Tahoma"/>
      <family val="2"/>
    </font>
    <font>
      <sz val="10"/>
      <color rgb="FF000000"/>
      <name val="Tahoma"/>
      <family val="2"/>
    </font>
    <font>
      <sz val="11"/>
      <color theme="1"/>
      <name val="Arial"/>
      <family val="2"/>
    </font>
    <font>
      <b/>
      <sz val="14"/>
      <color theme="1"/>
      <name val="Arial"/>
      <family val="2"/>
    </font>
    <font>
      <b/>
      <sz val="12"/>
      <color theme="1"/>
      <name val="Arial"/>
      <family val="2"/>
    </font>
    <font>
      <b/>
      <sz val="12"/>
      <name val="Arial"/>
      <family val="2"/>
    </font>
    <font>
      <b/>
      <sz val="10"/>
      <name val="Arial"/>
      <family val="2"/>
    </font>
    <font>
      <b/>
      <sz val="9"/>
      <name val="Arial"/>
      <family val="2"/>
    </font>
    <font>
      <b/>
      <sz val="8"/>
      <name val="Arial"/>
      <family val="2"/>
    </font>
    <font>
      <b/>
      <sz val="9"/>
      <color theme="0"/>
      <name val="Arial"/>
      <family val="2"/>
    </font>
    <font>
      <sz val="9"/>
      <color theme="1"/>
      <name val="Arial"/>
      <family val="2"/>
    </font>
    <font>
      <u/>
      <sz val="10"/>
      <name val="Arial"/>
      <family val="2"/>
    </font>
    <font>
      <sz val="10"/>
      <color theme="3"/>
      <name val="Arial"/>
      <family val="2"/>
    </font>
    <font>
      <strike/>
      <sz val="10"/>
      <name val="Arial"/>
      <family val="2"/>
    </font>
    <font>
      <sz val="11"/>
      <name val="Calibri"/>
      <family val="2"/>
      <scheme val="minor"/>
    </font>
    <font>
      <sz val="11"/>
      <color theme="1"/>
      <name val="Calibre"/>
    </font>
    <font>
      <b/>
      <sz val="10"/>
      <color rgb="FFFFFFFF"/>
      <name val="Calibre"/>
    </font>
    <font>
      <sz val="10"/>
      <color theme="1"/>
      <name val="Calibre"/>
    </font>
    <font>
      <u/>
      <sz val="11"/>
      <color theme="10"/>
      <name val="Calibre"/>
    </font>
    <font>
      <sz val="12"/>
      <color theme="1"/>
      <name val="Calibre"/>
    </font>
    <font>
      <sz val="12"/>
      <color rgb="FF000000"/>
      <name val="Calibre"/>
    </font>
    <font>
      <sz val="11"/>
      <name val="Calibre"/>
    </font>
    <font>
      <sz val="10"/>
      <color rgb="FFFF0000"/>
      <name val="Calibre"/>
    </font>
    <font>
      <b/>
      <sz val="10"/>
      <color theme="0"/>
      <name val="Calibre"/>
    </font>
    <font>
      <sz val="11"/>
      <color rgb="FF000000"/>
      <name val="Calibre"/>
    </font>
    <font>
      <b/>
      <sz val="11"/>
      <name val="Calibre"/>
    </font>
    <font>
      <b/>
      <sz val="11"/>
      <color rgb="FFFFFFFF"/>
      <name val="Calibre"/>
    </font>
    <font>
      <b/>
      <sz val="20"/>
      <color theme="0"/>
      <name val="Calibre"/>
    </font>
    <font>
      <b/>
      <sz val="10"/>
      <color theme="1"/>
      <name val="Arial"/>
      <family val="2"/>
    </font>
    <font>
      <b/>
      <sz val="10"/>
      <color theme="1"/>
      <name val="Calibri"/>
      <family val="2"/>
      <scheme val="minor"/>
    </font>
    <font>
      <b/>
      <sz val="10"/>
      <color rgb="FF000000"/>
      <name val="Calibri"/>
      <family val="2"/>
      <scheme val="minor"/>
    </font>
    <font>
      <b/>
      <sz val="11"/>
      <color rgb="FF000000"/>
      <name val="Calibri"/>
      <family val="2"/>
    </font>
    <font>
      <b/>
      <sz val="11"/>
      <color theme="1"/>
      <name val="Calibri"/>
      <family val="2"/>
    </font>
    <font>
      <b/>
      <sz val="12"/>
      <color theme="0"/>
      <name val="Calibre"/>
    </font>
    <font>
      <sz val="12"/>
      <color theme="0"/>
      <name val="Calibri"/>
      <family val="2"/>
    </font>
    <font>
      <b/>
      <u/>
      <sz val="12"/>
      <color theme="2"/>
      <name val="Calibri"/>
      <family val="2"/>
      <scheme val="minor"/>
    </font>
    <font>
      <sz val="9"/>
      <color theme="1"/>
      <name val="Calibri"/>
      <family val="2"/>
      <scheme val="minor"/>
    </font>
    <font>
      <b/>
      <sz val="8"/>
      <color theme="1"/>
      <name val="Calibri"/>
      <family val="2"/>
      <scheme val="minor"/>
    </font>
    <font>
      <b/>
      <vertAlign val="superscript"/>
      <sz val="7"/>
      <color theme="1"/>
      <name val="Calibri (Cuerpo)"/>
    </font>
    <font>
      <b/>
      <vertAlign val="superscript"/>
      <sz val="7"/>
      <color theme="1"/>
      <name val="Calibri"/>
      <family val="2"/>
      <scheme val="minor"/>
    </font>
    <font>
      <b/>
      <vertAlign val="superscript"/>
      <sz val="8"/>
      <color theme="1"/>
      <name val="Calibri"/>
      <family val="2"/>
      <scheme val="minor"/>
    </font>
    <font>
      <sz val="7"/>
      <color theme="1"/>
      <name val="Calibri (Cuerpo)"/>
    </font>
    <font>
      <i/>
      <sz val="7"/>
      <color theme="1"/>
      <name val="Calibri"/>
      <family val="2"/>
      <scheme val="minor"/>
    </font>
    <font>
      <b/>
      <sz val="12"/>
      <color theme="1"/>
      <name val="Calibri Light"/>
      <family val="2"/>
    </font>
    <font>
      <b/>
      <sz val="7"/>
      <color theme="1"/>
      <name val="Arial"/>
      <family val="2"/>
    </font>
    <font>
      <sz val="7"/>
      <color theme="0"/>
      <name val="Calibri"/>
      <family val="2"/>
      <scheme val="minor"/>
    </font>
    <font>
      <sz val="9"/>
      <color theme="1" tint="0.34998626667073579"/>
      <name val="Calibri"/>
      <family val="2"/>
      <scheme val="minor"/>
    </font>
    <font>
      <b/>
      <sz val="8"/>
      <name val="Calibri"/>
      <family val="2"/>
      <scheme val="minor"/>
    </font>
    <font>
      <b/>
      <sz val="7"/>
      <name val="Calibri"/>
      <family val="2"/>
      <scheme val="minor"/>
    </font>
    <font>
      <b/>
      <vertAlign val="superscript"/>
      <sz val="7"/>
      <name val="Calibri (Cuerpo)"/>
    </font>
    <font>
      <b/>
      <vertAlign val="superscript"/>
      <sz val="7"/>
      <name val="Calibri"/>
      <family val="2"/>
      <scheme val="minor"/>
    </font>
    <font>
      <b/>
      <sz val="7"/>
      <color rgb="FF000000"/>
      <name val="Calibri"/>
      <family val="2"/>
      <scheme val="minor"/>
    </font>
    <font>
      <sz val="7"/>
      <color rgb="FF000000"/>
      <name val="Calibri"/>
      <family val="2"/>
      <scheme val="minor"/>
    </font>
    <font>
      <sz val="7"/>
      <name val="Calibri"/>
      <family val="2"/>
      <scheme val="minor"/>
    </font>
    <font>
      <b/>
      <sz val="7"/>
      <color rgb="FFFFFFFF"/>
      <name val="Calibri"/>
      <family val="2"/>
      <scheme val="minor"/>
    </font>
    <font>
      <b/>
      <vertAlign val="superscript"/>
      <sz val="8"/>
      <name val="Calibri"/>
      <family val="2"/>
      <scheme val="minor"/>
    </font>
    <font>
      <sz val="7"/>
      <color rgb="FFFF0000"/>
      <name val="Calibri"/>
      <family val="2"/>
      <scheme val="minor"/>
    </font>
    <font>
      <sz val="7"/>
      <name val="Calibri (Cuerpo)"/>
    </font>
    <font>
      <sz val="10"/>
      <color rgb="FF000000"/>
      <name val="Calibri"/>
      <family val="2"/>
    </font>
    <font>
      <sz val="10"/>
      <color rgb="FF000000"/>
      <name val="Arial"/>
      <family val="2"/>
    </font>
    <font>
      <b/>
      <sz val="10"/>
      <color rgb="FF000000"/>
      <name val="Calibri"/>
      <family val="2"/>
    </font>
    <font>
      <sz val="11"/>
      <color rgb="FF000000"/>
      <name val="Calibri"/>
      <family val="2"/>
    </font>
    <font>
      <sz val="12"/>
      <color rgb="FF000000"/>
      <name val="Arial"/>
      <family val="2"/>
      <charset val="1"/>
    </font>
    <font>
      <sz val="7"/>
      <color rgb="FF000000"/>
      <name val="Calibri"/>
      <family val="2"/>
    </font>
    <font>
      <sz val="9"/>
      <color rgb="FF000000"/>
      <name val="Calibri"/>
      <family val="2"/>
    </font>
    <font>
      <b/>
      <sz val="8"/>
      <color rgb="FF000000"/>
      <name val="Calibri"/>
      <family val="2"/>
    </font>
    <font>
      <b/>
      <sz val="7"/>
      <color rgb="FF000000"/>
      <name val="Calibri"/>
      <family val="2"/>
    </font>
    <font>
      <b/>
      <vertAlign val="superscript"/>
      <sz val="7"/>
      <color rgb="FF000000"/>
      <name val="Calibri (Cuerpo)"/>
    </font>
    <font>
      <sz val="6"/>
      <color rgb="FF000000"/>
      <name val="Arial"/>
      <family val="2"/>
    </font>
    <font>
      <sz val="8"/>
      <color rgb="FF000000"/>
      <name val="Arial"/>
      <family val="2"/>
    </font>
    <font>
      <b/>
      <vertAlign val="superscript"/>
      <sz val="8"/>
      <color rgb="FF000000"/>
      <name val="Calibri"/>
      <family val="2"/>
    </font>
    <font>
      <sz val="5"/>
      <color rgb="FF000000"/>
      <name val="Calibri"/>
      <family val="2"/>
    </font>
    <font>
      <sz val="7"/>
      <color rgb="FF000000"/>
      <name val="Calibri (Cuerpo)"/>
    </font>
    <font>
      <b/>
      <sz val="7"/>
      <color rgb="FF000000"/>
      <name val="Calibri (Cuerpo)"/>
    </font>
    <font>
      <b/>
      <sz val="7"/>
      <color rgb="FFFF0000"/>
      <name val="Calibri"/>
      <family val="2"/>
      <scheme val="minor"/>
    </font>
    <font>
      <sz val="7"/>
      <color rgb="FF000000"/>
      <name val="Calibri"/>
      <family val="2"/>
    </font>
    <font>
      <sz val="7"/>
      <name val="Calibri"/>
      <family val="2"/>
    </font>
    <font>
      <sz val="7"/>
      <color rgb="FF000000"/>
      <name val="Calibri"/>
      <family val="2"/>
      <scheme val="minor"/>
    </font>
    <font>
      <sz val="11"/>
      <color rgb="FF242424"/>
      <name val="Aptos Narrow"/>
      <family val="2"/>
    </font>
    <font>
      <sz val="12"/>
      <color rgb="FF000000"/>
      <name val="Aptos"/>
      <family val="2"/>
    </font>
    <font>
      <sz val="12"/>
      <color rgb="FF000000"/>
      <name val="Calibri"/>
      <family val="2"/>
      <charset val="1"/>
    </font>
    <font>
      <sz val="10"/>
      <color rgb="FF000000"/>
      <name val="Calibri"/>
      <family val="2"/>
      <charset val="1"/>
    </font>
    <font>
      <b/>
      <sz val="6"/>
      <color rgb="FF242424"/>
      <name val="Arial"/>
      <family val="2"/>
    </font>
    <font>
      <sz val="6"/>
      <name val="Calibri"/>
      <family val="2"/>
      <scheme val="minor"/>
    </font>
    <font>
      <sz val="9"/>
      <color rgb="FF333333"/>
      <name val="Segoe UI"/>
      <family val="2"/>
    </font>
    <font>
      <b/>
      <sz val="16"/>
      <color theme="1"/>
      <name val="Calibri"/>
      <family val="2"/>
      <scheme val="minor"/>
    </font>
    <font>
      <b/>
      <sz val="14"/>
      <color indexed="8"/>
      <name val="Calibri"/>
      <family val="2"/>
      <scheme val="minor"/>
    </font>
    <font>
      <sz val="14"/>
      <color theme="1"/>
      <name val="Calibri"/>
      <family val="2"/>
      <scheme val="minor"/>
    </font>
    <font>
      <b/>
      <sz val="14"/>
      <color theme="1"/>
      <name val="Calibri"/>
      <family val="2"/>
      <scheme val="minor"/>
    </font>
    <font>
      <sz val="14"/>
      <name val="Calibri"/>
      <family val="2"/>
      <scheme val="minor"/>
    </font>
    <font>
      <b/>
      <sz val="12"/>
      <color theme="1"/>
      <name val="Calibri"/>
      <family val="2"/>
      <scheme val="minor"/>
    </font>
    <font>
      <sz val="14"/>
      <color rgb="FF000000"/>
      <name val="Calibri"/>
      <family val="2"/>
      <scheme val="minor"/>
    </font>
    <font>
      <sz val="14"/>
      <color rgb="FF242424"/>
      <name val="Calibri"/>
      <family val="2"/>
      <scheme val="minor"/>
    </font>
    <font>
      <i/>
      <sz val="7"/>
      <name val="Calibri"/>
      <family val="2"/>
      <scheme val="minor"/>
    </font>
  </fonts>
  <fills count="37">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FFFFFF"/>
        <bgColor rgb="FF000000"/>
      </patternFill>
    </fill>
    <fill>
      <patternFill patternType="solid">
        <fgColor rgb="FFFFFFFF"/>
        <bgColor indexed="64"/>
      </patternFill>
    </fill>
    <fill>
      <patternFill patternType="solid">
        <fgColor theme="4" tint="-0.249977111117893"/>
        <bgColor indexed="64"/>
      </patternFill>
    </fill>
    <fill>
      <patternFill patternType="solid">
        <fgColor theme="4" tint="-0.249977111117893"/>
        <bgColor rgb="FF000000"/>
      </patternFill>
    </fill>
    <fill>
      <patternFill patternType="solid">
        <fgColor theme="0"/>
        <bgColor theme="4" tint="0.79998168889431442"/>
      </patternFill>
    </fill>
    <fill>
      <patternFill patternType="solid">
        <fgColor theme="5" tint="0.79998168889431442"/>
        <bgColor indexed="64"/>
      </patternFill>
    </fill>
    <fill>
      <patternFill patternType="solid">
        <fgColor theme="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71A8F9"/>
        <bgColor indexed="64"/>
      </patternFill>
    </fill>
    <fill>
      <patternFill patternType="solid">
        <fgColor rgb="FFFFC000"/>
        <bgColor indexed="64"/>
      </patternFill>
    </fill>
    <fill>
      <patternFill patternType="solid">
        <fgColor rgb="FFAEAAAA"/>
        <bgColor rgb="FF000000"/>
      </patternFill>
    </fill>
    <fill>
      <patternFill patternType="solid">
        <fgColor rgb="FFF2F2F2"/>
        <bgColor rgb="FF000000"/>
      </patternFill>
    </fill>
    <fill>
      <patternFill patternType="solid">
        <fgColor rgb="FFD9D9D9"/>
        <bgColor rgb="FF000000"/>
      </patternFill>
    </fill>
    <fill>
      <patternFill patternType="solid">
        <fgColor rgb="FF8EA9DB"/>
        <bgColor rgb="FF000000"/>
      </patternFill>
    </fill>
    <fill>
      <patternFill patternType="solid">
        <fgColor theme="4" tint="0.39994506668294322"/>
        <bgColor indexed="64"/>
      </patternFill>
    </fill>
    <fill>
      <patternFill patternType="solid">
        <fgColor rgb="FFDEEBF7"/>
        <bgColor indexed="64"/>
      </patternFill>
    </fill>
    <fill>
      <patternFill patternType="solid">
        <fgColor rgb="FFF2F2F2"/>
        <bgColor rgb="FFF2F2F2"/>
      </patternFill>
    </fill>
    <fill>
      <patternFill patternType="solid">
        <fgColor rgb="FFA6CAEC"/>
        <bgColor rgb="FFC0C0C0"/>
      </patternFill>
    </fill>
    <fill>
      <patternFill patternType="solid">
        <fgColor theme="0"/>
        <bgColor rgb="FF000000"/>
      </patternFill>
    </fill>
    <fill>
      <patternFill patternType="solid">
        <fgColor theme="0"/>
        <bgColor rgb="FFF2F2F2"/>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1"/>
        <bgColor indexed="64"/>
      </patternFill>
    </fill>
    <fill>
      <patternFill patternType="solid">
        <fgColor rgb="FF00B050"/>
        <bgColor indexed="64"/>
      </patternFill>
    </fill>
    <fill>
      <patternFill patternType="solid">
        <fgColor rgb="FF92D050"/>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ck">
        <color rgb="FFFFFFFF"/>
      </right>
      <top/>
      <bottom style="thick">
        <color rgb="FFFFFFFF"/>
      </bottom>
      <diagonal/>
    </border>
    <border>
      <left/>
      <right/>
      <top style="thick">
        <color rgb="FFFFFFFF"/>
      </top>
      <bottom/>
      <diagonal/>
    </border>
    <border>
      <left/>
      <right/>
      <top/>
      <bottom style="thick">
        <color rgb="FFFFFFFF"/>
      </bottom>
      <diagonal/>
    </border>
    <border>
      <left style="thick">
        <color rgb="FFFFFFFF"/>
      </left>
      <right/>
      <top style="thick">
        <color rgb="FFFFFFFF"/>
      </top>
      <bottom/>
      <diagonal/>
    </border>
    <border>
      <left style="thick">
        <color rgb="FFFFFFFF"/>
      </left>
      <right/>
      <top/>
      <bottom/>
      <diagonal/>
    </border>
    <border>
      <left style="thin">
        <color indexed="64"/>
      </left>
      <right/>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s>
  <cellStyleXfs count="8">
    <xf numFmtId="0" fontId="0"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xf numFmtId="0" fontId="22"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cellStyleXfs>
  <cellXfs count="895">
    <xf numFmtId="0" fontId="0" fillId="0" borderId="0" xfId="0"/>
    <xf numFmtId="0" fontId="4" fillId="0" borderId="0" xfId="0" applyFont="1"/>
    <xf numFmtId="1" fontId="4" fillId="3" borderId="0" xfId="0" applyNumberFormat="1" applyFont="1" applyFill="1"/>
    <xf numFmtId="0" fontId="4" fillId="3" borderId="0" xfId="0" applyFont="1" applyFill="1"/>
    <xf numFmtId="0" fontId="27" fillId="0" borderId="16" xfId="0" applyFont="1" applyBorder="1" applyAlignment="1">
      <alignment horizontal="left" vertical="top"/>
    </xf>
    <xf numFmtId="0" fontId="27" fillId="0" borderId="19" xfId="0" applyFont="1" applyBorder="1" applyAlignment="1">
      <alignment horizontal="left" vertical="top"/>
    </xf>
    <xf numFmtId="0" fontId="27" fillId="0" borderId="19" xfId="0" applyFont="1" applyBorder="1" applyAlignment="1">
      <alignment horizontal="center" vertical="top"/>
    </xf>
    <xf numFmtId="0" fontId="27" fillId="0" borderId="0" xfId="0" applyFont="1" applyAlignment="1">
      <alignment horizontal="left" vertical="top"/>
    </xf>
    <xf numFmtId="0" fontId="27" fillId="0" borderId="0" xfId="0" applyFont="1" applyAlignment="1">
      <alignment horizontal="center" vertical="top"/>
    </xf>
    <xf numFmtId="0" fontId="27" fillId="0" borderId="17" xfId="0" applyFont="1" applyBorder="1" applyAlignment="1">
      <alignment horizontal="left" vertical="top"/>
    </xf>
    <xf numFmtId="0" fontId="27" fillId="0" borderId="18" xfId="0" applyFont="1" applyBorder="1" applyAlignment="1">
      <alignment horizontal="left" vertical="top"/>
    </xf>
    <xf numFmtId="0" fontId="27" fillId="0" borderId="20" xfId="0" applyFont="1" applyBorder="1" applyAlignment="1">
      <alignment horizontal="left" vertical="top"/>
    </xf>
    <xf numFmtId="0" fontId="27" fillId="0" borderId="20" xfId="0" applyFont="1" applyBorder="1" applyAlignment="1">
      <alignment horizontal="center" vertical="top"/>
    </xf>
    <xf numFmtId="0" fontId="24" fillId="0" borderId="0" xfId="0" applyFont="1" applyAlignment="1">
      <alignment horizontal="left" vertical="top"/>
    </xf>
    <xf numFmtId="0" fontId="35" fillId="0" borderId="0" xfId="0" applyFont="1" applyAlignment="1">
      <alignment horizontal="center" vertical="top"/>
    </xf>
    <xf numFmtId="0" fontId="3" fillId="3" borderId="1" xfId="0" applyFont="1" applyFill="1" applyBorder="1" applyAlignment="1">
      <alignment horizontal="center" vertical="top" wrapText="1"/>
    </xf>
    <xf numFmtId="0" fontId="3" fillId="3" borderId="1" xfId="0" applyFont="1" applyFill="1" applyBorder="1" applyAlignment="1">
      <alignment horizontal="justify" vertical="top" wrapText="1"/>
    </xf>
    <xf numFmtId="0" fontId="3" fillId="3" borderId="1" xfId="0" applyFont="1" applyFill="1" applyBorder="1" applyAlignment="1">
      <alignment vertical="top" wrapText="1"/>
    </xf>
    <xf numFmtId="3" fontId="3" fillId="3" borderId="1" xfId="0" applyNumberFormat="1" applyFont="1" applyFill="1" applyBorder="1" applyAlignment="1">
      <alignment horizontal="center" vertical="top" wrapText="1"/>
    </xf>
    <xf numFmtId="0" fontId="3" fillId="3" borderId="1" xfId="0" applyFont="1" applyFill="1" applyBorder="1" applyAlignment="1">
      <alignment horizontal="left" vertical="top" wrapText="1"/>
    </xf>
    <xf numFmtId="167" fontId="3" fillId="3" borderId="1" xfId="0" applyNumberFormat="1" applyFont="1" applyFill="1" applyBorder="1" applyAlignment="1">
      <alignment horizontal="right" vertical="top" wrapText="1"/>
    </xf>
    <xf numFmtId="0" fontId="3" fillId="3" borderId="0" xfId="0" applyFont="1" applyFill="1" applyAlignment="1">
      <alignment horizontal="center" vertical="top" wrapText="1"/>
    </xf>
    <xf numFmtId="0" fontId="3" fillId="3" borderId="0" xfId="0" applyFont="1" applyFill="1" applyAlignment="1">
      <alignment horizontal="left" vertical="top" wrapText="1"/>
    </xf>
    <xf numFmtId="168" fontId="37" fillId="3" borderId="1" xfId="0" applyNumberFormat="1" applyFont="1" applyFill="1" applyBorder="1" applyAlignment="1">
      <alignment horizontal="right" vertical="top" wrapText="1"/>
    </xf>
    <xf numFmtId="46" fontId="3" fillId="3" borderId="1" xfId="0" applyNumberFormat="1" applyFont="1" applyFill="1" applyBorder="1" applyAlignment="1">
      <alignment horizontal="center" vertical="top" wrapText="1"/>
    </xf>
    <xf numFmtId="168" fontId="3" fillId="3" borderId="1" xfId="0" applyNumberFormat="1" applyFont="1" applyFill="1" applyBorder="1" applyAlignment="1">
      <alignment horizontal="right" vertical="top" wrapText="1"/>
    </xf>
    <xf numFmtId="167" fontId="3" fillId="3" borderId="1" xfId="0" applyNumberFormat="1" applyFont="1" applyFill="1" applyBorder="1" applyAlignment="1">
      <alignment horizontal="left" vertical="top" wrapText="1"/>
    </xf>
    <xf numFmtId="9" fontId="3" fillId="3" borderId="1" xfId="2" applyFont="1" applyFill="1" applyBorder="1" applyAlignment="1">
      <alignment horizontal="center" vertical="top" wrapText="1"/>
    </xf>
    <xf numFmtId="0" fontId="3" fillId="3" borderId="1" xfId="0" applyFont="1" applyFill="1" applyBorder="1" applyAlignment="1">
      <alignment horizontal="right" vertical="top" wrapText="1"/>
    </xf>
    <xf numFmtId="0" fontId="27" fillId="0" borderId="0" xfId="0" applyFont="1" applyAlignment="1">
      <alignment horizontal="justify" vertical="top" wrapText="1"/>
    </xf>
    <xf numFmtId="3" fontId="27" fillId="0" borderId="0" xfId="0" applyNumberFormat="1" applyFont="1" applyAlignment="1">
      <alignment horizontal="center" vertical="top"/>
    </xf>
    <xf numFmtId="0" fontId="27" fillId="0" borderId="0" xfId="0" applyFont="1" applyAlignment="1">
      <alignment horizontal="right" vertical="top"/>
    </xf>
    <xf numFmtId="167" fontId="27" fillId="0" borderId="0" xfId="0" applyNumberFormat="1" applyFont="1" applyAlignment="1">
      <alignment horizontal="right" vertical="top"/>
    </xf>
    <xf numFmtId="167" fontId="27" fillId="0" borderId="0" xfId="0" applyNumberFormat="1" applyFont="1" applyAlignment="1">
      <alignment horizontal="left" vertical="top"/>
    </xf>
    <xf numFmtId="0" fontId="40" fillId="0" borderId="0" xfId="0" applyFont="1"/>
    <xf numFmtId="0" fontId="40" fillId="0" borderId="0" xfId="0" applyFont="1" applyAlignment="1">
      <alignment wrapText="1"/>
    </xf>
    <xf numFmtId="0" fontId="43" fillId="0" borderId="0" xfId="5" applyFont="1" applyAlignment="1">
      <alignment vertical="center"/>
    </xf>
    <xf numFmtId="0" fontId="40" fillId="3" borderId="0" xfId="0" applyFont="1" applyFill="1"/>
    <xf numFmtId="0" fontId="46" fillId="0" borderId="1" xfId="0" applyFont="1" applyBorder="1" applyAlignment="1">
      <alignment horizontal="center" vertical="center" wrapText="1"/>
    </xf>
    <xf numFmtId="0" fontId="49" fillId="0" borderId="1" xfId="0" applyFont="1" applyBorder="1" applyAlignment="1">
      <alignment vertical="center"/>
    </xf>
    <xf numFmtId="3" fontId="49" fillId="0" borderId="1" xfId="0" applyNumberFormat="1" applyFont="1" applyBorder="1" applyAlignment="1">
      <alignment vertical="center" wrapText="1"/>
    </xf>
    <xf numFmtId="0" fontId="49" fillId="0" borderId="1" xfId="0" applyFont="1" applyBorder="1" applyAlignment="1">
      <alignment vertical="center" wrapText="1"/>
    </xf>
    <xf numFmtId="0" fontId="49" fillId="0" borderId="1" xfId="0" applyFont="1" applyBorder="1" applyAlignment="1">
      <alignment horizontal="right" vertical="center"/>
    </xf>
    <xf numFmtId="0" fontId="49" fillId="0" borderId="1" xfId="0" applyFont="1" applyBorder="1" applyAlignment="1">
      <alignment horizontal="right" vertical="center" wrapText="1"/>
    </xf>
    <xf numFmtId="0" fontId="50" fillId="0" borderId="1" xfId="0" applyFont="1" applyBorder="1" applyAlignment="1">
      <alignment horizontal="center" vertical="center"/>
    </xf>
    <xf numFmtId="0" fontId="44" fillId="0" borderId="0" xfId="0" applyFont="1" applyAlignment="1">
      <alignment horizontal="center" vertical="center"/>
    </xf>
    <xf numFmtId="0" fontId="44" fillId="3" borderId="0" xfId="0" applyFont="1" applyFill="1" applyAlignment="1">
      <alignment horizontal="center" wrapText="1"/>
    </xf>
    <xf numFmtId="15" fontId="45" fillId="3" borderId="0" xfId="0" applyNumberFormat="1" applyFont="1" applyFill="1" applyAlignment="1">
      <alignment horizontal="center" vertical="center" wrapText="1"/>
    </xf>
    <xf numFmtId="15" fontId="45" fillId="3" borderId="0" xfId="0" applyNumberFormat="1" applyFont="1" applyFill="1" applyAlignment="1">
      <alignment horizontal="left" vertical="center" wrapText="1"/>
    </xf>
    <xf numFmtId="0" fontId="40" fillId="0" borderId="1" xfId="0" applyFont="1" applyBorder="1" applyAlignment="1">
      <alignment horizontal="center" vertical="center" wrapText="1"/>
    </xf>
    <xf numFmtId="0" fontId="0" fillId="0" borderId="0" xfId="0" applyAlignment="1">
      <alignment vertical="center" wrapText="1"/>
    </xf>
    <xf numFmtId="0" fontId="53" fillId="3" borderId="0" xfId="0" applyFont="1" applyFill="1" applyAlignment="1">
      <alignment vertical="center" wrapText="1"/>
    </xf>
    <xf numFmtId="0" fontId="9" fillId="17" borderId="1" xfId="0" applyFont="1" applyFill="1" applyBorder="1" applyAlignment="1">
      <alignment horizontal="center" vertical="center" wrapText="1"/>
    </xf>
    <xf numFmtId="0" fontId="9" fillId="0" borderId="1" xfId="0" applyFont="1" applyBorder="1" applyAlignment="1">
      <alignment horizontal="center" vertical="center" wrapText="1"/>
    </xf>
    <xf numFmtId="4" fontId="9" fillId="0" borderId="1" xfId="0" applyNumberFormat="1" applyFont="1" applyBorder="1" applyAlignment="1">
      <alignment horizontal="center" vertical="center" wrapText="1"/>
    </xf>
    <xf numFmtId="0" fontId="57" fillId="0" borderId="1" xfId="0" applyFont="1" applyBorder="1" applyAlignment="1">
      <alignment horizontal="center" vertical="center" wrapText="1"/>
    </xf>
    <xf numFmtId="0" fontId="9" fillId="0" borderId="1" xfId="0" applyFont="1" applyBorder="1" applyAlignment="1">
      <alignment horizontal="center"/>
    </xf>
    <xf numFmtId="0" fontId="24" fillId="17" borderId="29" xfId="0" applyFont="1" applyFill="1" applyBorder="1" applyAlignment="1">
      <alignment horizontal="center" vertical="center" wrapText="1"/>
    </xf>
    <xf numFmtId="0" fontId="52" fillId="3" borderId="0" xfId="0" applyFont="1" applyFill="1" applyAlignment="1">
      <alignment wrapText="1"/>
    </xf>
    <xf numFmtId="0" fontId="48" fillId="18" borderId="1" xfId="0" applyFont="1" applyFill="1" applyBorder="1" applyAlignment="1">
      <alignment horizontal="center" vertical="center" wrapText="1"/>
    </xf>
    <xf numFmtId="0" fontId="48" fillId="18" borderId="2" xfId="0" applyFont="1" applyFill="1" applyBorder="1" applyAlignment="1">
      <alignment horizontal="center" vertical="center" wrapText="1"/>
    </xf>
    <xf numFmtId="0" fontId="51" fillId="18" borderId="15"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42" fillId="3" borderId="0" xfId="0" applyFont="1" applyFill="1" applyAlignment="1">
      <alignment vertical="center"/>
    </xf>
    <xf numFmtId="0" fontId="41" fillId="0" borderId="0" xfId="0" applyFont="1" applyAlignment="1">
      <alignment vertical="center"/>
    </xf>
    <xf numFmtId="0" fontId="49" fillId="3" borderId="1" xfId="0" applyFont="1" applyFill="1" applyBorder="1" applyAlignment="1">
      <alignment horizontal="center" vertical="center" wrapText="1"/>
    </xf>
    <xf numFmtId="0" fontId="46" fillId="3" borderId="6" xfId="0" applyFont="1" applyFill="1" applyBorder="1" applyAlignment="1">
      <alignment horizontal="center" vertical="center" wrapText="1"/>
    </xf>
    <xf numFmtId="0" fontId="49" fillId="3" borderId="6" xfId="0" applyFont="1" applyFill="1" applyBorder="1" applyAlignment="1">
      <alignment horizontal="center" vertical="center" wrapText="1"/>
    </xf>
    <xf numFmtId="0" fontId="46" fillId="3" borderId="22" xfId="0" applyFont="1" applyFill="1" applyBorder="1" applyAlignment="1">
      <alignment horizontal="center" vertical="center" wrapText="1"/>
    </xf>
    <xf numFmtId="0" fontId="47" fillId="3" borderId="0" xfId="0" applyFont="1" applyFill="1" applyAlignment="1">
      <alignment vertical="center"/>
    </xf>
    <xf numFmtId="0" fontId="46" fillId="3" borderId="4" xfId="0" applyFont="1" applyFill="1" applyBorder="1" applyAlignment="1">
      <alignment horizontal="center" vertical="center" wrapText="1"/>
    </xf>
    <xf numFmtId="0" fontId="49" fillId="3" borderId="4" xfId="0" applyFont="1" applyFill="1" applyBorder="1" applyAlignment="1">
      <alignment horizontal="center" vertical="center" wrapText="1"/>
    </xf>
    <xf numFmtId="0" fontId="46" fillId="3" borderId="0" xfId="0" applyFont="1" applyFill="1" applyAlignment="1">
      <alignment horizontal="center" vertical="center" wrapText="1"/>
    </xf>
    <xf numFmtId="0" fontId="49" fillId="3" borderId="5" xfId="0" applyFont="1" applyFill="1" applyBorder="1" applyAlignment="1">
      <alignment horizontal="center" vertical="center" wrapText="1"/>
    </xf>
    <xf numFmtId="0" fontId="46" fillId="3" borderId="5" xfId="0" applyFont="1" applyFill="1" applyBorder="1" applyAlignment="1">
      <alignment horizontal="center" vertical="center" wrapText="1"/>
    </xf>
    <xf numFmtId="0" fontId="49" fillId="0" borderId="1" xfId="0" applyFont="1" applyBorder="1" applyAlignment="1">
      <alignment horizontal="left" vertical="center"/>
    </xf>
    <xf numFmtId="0" fontId="40" fillId="0" borderId="1" xfId="0" applyFont="1" applyBorder="1" applyAlignment="1">
      <alignment horizontal="left" vertical="center"/>
    </xf>
    <xf numFmtId="0" fontId="32" fillId="19" borderId="1" xfId="0" applyFont="1" applyFill="1" applyBorder="1" applyAlignment="1">
      <alignment horizontal="center" vertical="center" wrapText="1"/>
    </xf>
    <xf numFmtId="0" fontId="8" fillId="0" borderId="0" xfId="0" applyFont="1"/>
    <xf numFmtId="0" fontId="8" fillId="0" borderId="0" xfId="0" applyFont="1" applyAlignment="1">
      <alignment horizontal="center"/>
    </xf>
    <xf numFmtId="0" fontId="9" fillId="0" borderId="0" xfId="0" applyFont="1"/>
    <xf numFmtId="0" fontId="20" fillId="3" borderId="0" xfId="0" applyFont="1" applyFill="1" applyAlignment="1">
      <alignment wrapText="1"/>
    </xf>
    <xf numFmtId="0" fontId="10" fillId="3" borderId="0" xfId="0" applyFont="1" applyFill="1" applyAlignment="1">
      <alignment wrapText="1"/>
    </xf>
    <xf numFmtId="0" fontId="8" fillId="3" borderId="0" xfId="0" applyFont="1" applyFill="1" applyAlignment="1">
      <alignment wrapText="1"/>
    </xf>
    <xf numFmtId="0" fontId="21" fillId="11" borderId="1" xfId="0" applyFont="1" applyFill="1" applyBorder="1" applyAlignment="1">
      <alignment horizontal="center" vertical="center"/>
    </xf>
    <xf numFmtId="0" fontId="21" fillId="11" borderId="1" xfId="0" applyFont="1" applyFill="1" applyBorder="1" applyAlignment="1">
      <alignment horizontal="center" vertical="center" wrapText="1"/>
    </xf>
    <xf numFmtId="0" fontId="8" fillId="0" borderId="1" xfId="0" applyFont="1" applyBorder="1" applyAlignment="1">
      <alignment horizontal="center" vertical="center"/>
    </xf>
    <xf numFmtId="0" fontId="8"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indent="1"/>
    </xf>
    <xf numFmtId="0" fontId="13" fillId="0" borderId="0" xfId="0" applyFont="1"/>
    <xf numFmtId="0" fontId="8" fillId="0" borderId="0" xfId="0" applyFont="1" applyAlignment="1">
      <alignment wrapText="1"/>
    </xf>
    <xf numFmtId="0" fontId="14" fillId="3" borderId="0" xfId="0" applyFont="1" applyFill="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indent="1"/>
    </xf>
    <xf numFmtId="15" fontId="8" fillId="0" borderId="0" xfId="0" applyNumberFormat="1" applyFont="1"/>
    <xf numFmtId="15" fontId="8" fillId="0" borderId="0" xfId="0" applyNumberFormat="1" applyFont="1" applyAlignment="1">
      <alignment horizontal="center"/>
    </xf>
    <xf numFmtId="15" fontId="19" fillId="2" borderId="4" xfId="0" applyNumberFormat="1" applyFont="1" applyFill="1" applyBorder="1" applyAlignment="1">
      <alignment horizontal="center" vertical="center" wrapText="1"/>
    </xf>
    <xf numFmtId="15" fontId="19" fillId="2" borderId="13" xfId="0" applyNumberFormat="1" applyFont="1" applyFill="1" applyBorder="1" applyAlignment="1">
      <alignment horizontal="center" vertical="center" wrapText="1"/>
    </xf>
    <xf numFmtId="15" fontId="16" fillId="3" borderId="0" xfId="0" applyNumberFormat="1" applyFont="1" applyFill="1" applyAlignment="1">
      <alignment horizontal="center" vertical="center" wrapText="1"/>
    </xf>
    <xf numFmtId="0" fontId="22" fillId="0" borderId="0" xfId="5" applyProtection="1"/>
    <xf numFmtId="15" fontId="8" fillId="3" borderId="0" xfId="0" applyNumberFormat="1" applyFont="1" applyFill="1"/>
    <xf numFmtId="0" fontId="8" fillId="3" borderId="1" xfId="0" applyFont="1" applyFill="1" applyBorder="1" applyAlignment="1">
      <alignment horizontal="justify" vertical="center" wrapText="1"/>
    </xf>
    <xf numFmtId="15" fontId="16" fillId="3" borderId="1" xfId="0" applyNumberFormat="1" applyFont="1" applyFill="1" applyBorder="1" applyAlignment="1">
      <alignment horizontal="center" vertical="center" wrapText="1"/>
    </xf>
    <xf numFmtId="15" fontId="16" fillId="3" borderId="1" xfId="0" applyNumberFormat="1" applyFont="1" applyFill="1" applyBorder="1" applyAlignment="1">
      <alignment horizontal="justify" vertical="center" wrapText="1"/>
    </xf>
    <xf numFmtId="15"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16" fillId="3" borderId="1" xfId="0" applyFont="1" applyFill="1" applyBorder="1" applyAlignment="1">
      <alignment horizontal="justify" vertical="center" wrapText="1"/>
    </xf>
    <xf numFmtId="0" fontId="8" fillId="3" borderId="0" xfId="0" applyFont="1" applyFill="1"/>
    <xf numFmtId="0" fontId="16" fillId="3" borderId="1" xfId="0" applyFont="1" applyFill="1" applyBorder="1" applyAlignment="1">
      <alignment horizontal="center" vertical="center" wrapText="1"/>
    </xf>
    <xf numFmtId="0" fontId="8" fillId="3" borderId="0" xfId="0" applyFont="1" applyFill="1" applyAlignment="1">
      <alignment horizontal="center"/>
    </xf>
    <xf numFmtId="0" fontId="16" fillId="3" borderId="0" xfId="0" applyFont="1" applyFill="1" applyAlignment="1">
      <alignment horizontal="left" vertical="center" wrapText="1"/>
    </xf>
    <xf numFmtId="0" fontId="17" fillId="3" borderId="0" xfId="0" applyFont="1" applyFill="1" applyAlignment="1">
      <alignment horizontal="center" vertical="top" wrapText="1"/>
    </xf>
    <xf numFmtId="0" fontId="16" fillId="3" borderId="0" xfId="0" applyFont="1" applyFill="1" applyAlignment="1">
      <alignment horizontal="justify" vertical="top" wrapText="1"/>
    </xf>
    <xf numFmtId="0" fontId="15" fillId="8" borderId="1" xfId="0" applyFont="1" applyFill="1" applyBorder="1" applyAlignment="1">
      <alignment horizontal="center"/>
    </xf>
    <xf numFmtId="0" fontId="15" fillId="8"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8" fillId="0" borderId="1" xfId="0" applyFont="1" applyBorder="1" applyAlignment="1">
      <alignment vertical="top" wrapText="1"/>
    </xf>
    <xf numFmtId="0" fontId="17" fillId="3" borderId="1" xfId="0" applyFont="1" applyFill="1" applyBorder="1" applyAlignment="1">
      <alignment horizontal="left" vertical="center" wrapText="1"/>
    </xf>
    <xf numFmtId="0" fontId="17" fillId="9" borderId="1" xfId="0" applyFont="1" applyFill="1" applyBorder="1" applyAlignment="1">
      <alignment horizontal="left" vertical="top" wrapText="1"/>
    </xf>
    <xf numFmtId="0" fontId="17" fillId="3" borderId="1" xfId="0" applyFont="1" applyFill="1" applyBorder="1" applyAlignment="1">
      <alignment horizontal="left" vertical="top" wrapText="1"/>
    </xf>
    <xf numFmtId="0" fontId="17" fillId="9" borderId="1" xfId="0" applyFont="1" applyFill="1" applyBorder="1" applyAlignment="1">
      <alignment horizontal="left" vertical="center" wrapText="1"/>
    </xf>
    <xf numFmtId="0" fontId="8" fillId="0" borderId="0" xfId="0" applyFont="1" applyAlignment="1">
      <alignment horizontal="center" vertical="center"/>
    </xf>
    <xf numFmtId="0" fontId="17" fillId="9" borderId="0" xfId="0" applyFont="1" applyFill="1" applyAlignment="1">
      <alignment horizontal="left" vertical="top" wrapText="1"/>
    </xf>
    <xf numFmtId="0" fontId="18" fillId="9" borderId="1" xfId="0" applyFont="1" applyFill="1" applyBorder="1" applyAlignment="1">
      <alignment horizontal="center" vertical="center" wrapText="1"/>
    </xf>
    <xf numFmtId="0" fontId="18" fillId="9" borderId="1" xfId="0" applyFont="1" applyFill="1" applyBorder="1" applyAlignment="1">
      <alignment horizontal="left" vertical="center" wrapText="1"/>
    </xf>
    <xf numFmtId="0" fontId="17" fillId="9" borderId="1" xfId="0" applyFont="1" applyFill="1" applyBorder="1" applyAlignment="1">
      <alignment horizontal="center" vertical="center" wrapText="1"/>
    </xf>
    <xf numFmtId="49" fontId="0" fillId="13" borderId="1" xfId="0" applyNumberFormat="1" applyFill="1" applyBorder="1" applyAlignment="1">
      <alignment vertical="center"/>
    </xf>
    <xf numFmtId="0" fontId="39" fillId="0" borderId="0" xfId="0" applyFont="1"/>
    <xf numFmtId="49" fontId="0" fillId="13" borderId="1" xfId="0" applyNumberFormat="1" applyFill="1" applyBorder="1" applyAlignment="1">
      <alignment vertical="center" wrapText="1"/>
    </xf>
    <xf numFmtId="49" fontId="0" fillId="3" borderId="1" xfId="0" applyNumberFormat="1" applyFill="1" applyBorder="1" applyAlignment="1">
      <alignment vertical="center"/>
    </xf>
    <xf numFmtId="0" fontId="39" fillId="9" borderId="1" xfId="0" applyFont="1" applyFill="1" applyBorder="1" applyAlignment="1">
      <alignment horizontal="left" vertical="center" wrapText="1"/>
    </xf>
    <xf numFmtId="0" fontId="4" fillId="4" borderId="8" xfId="0" applyFont="1" applyFill="1" applyBorder="1" applyAlignment="1" applyProtection="1">
      <alignment horizontal="justify" vertical="top" wrapText="1"/>
      <protection locked="0"/>
    </xf>
    <xf numFmtId="0" fontId="4" fillId="4" borderId="0" xfId="0" applyFont="1" applyFill="1" applyAlignment="1" applyProtection="1">
      <alignment horizontal="justify" vertical="top" wrapText="1"/>
      <protection locked="0"/>
    </xf>
    <xf numFmtId="1" fontId="4" fillId="3" borderId="0" xfId="0" applyNumberFormat="1" applyFont="1" applyFill="1" applyAlignment="1">
      <alignment vertical="center" wrapText="1"/>
    </xf>
    <xf numFmtId="0" fontId="4" fillId="3" borderId="10" xfId="0" applyFont="1" applyFill="1" applyBorder="1" applyAlignment="1">
      <alignment horizontal="center" vertical="center" wrapText="1"/>
    </xf>
    <xf numFmtId="169" fontId="4" fillId="3" borderId="10" xfId="0" applyNumberFormat="1" applyFont="1" applyFill="1" applyBorder="1" applyAlignment="1">
      <alignment horizontal="center" vertical="center" wrapText="1"/>
    </xf>
    <xf numFmtId="0" fontId="4" fillId="3" borderId="0" xfId="0" applyFont="1" applyFill="1" applyAlignment="1">
      <alignment horizontal="center" vertical="center" wrapText="1"/>
    </xf>
    <xf numFmtId="0" fontId="4" fillId="0" borderId="0" xfId="0" applyFont="1" applyAlignment="1">
      <alignment vertical="center" wrapText="1"/>
    </xf>
    <xf numFmtId="0" fontId="5" fillId="5" borderId="7" xfId="0" applyFont="1" applyFill="1" applyBorder="1" applyAlignment="1">
      <alignment horizontal="left" vertical="center" wrapText="1"/>
    </xf>
    <xf numFmtId="169" fontId="4" fillId="0" borderId="0" xfId="0" applyNumberFormat="1" applyFont="1"/>
    <xf numFmtId="0" fontId="5" fillId="5" borderId="3" xfId="0" applyFont="1" applyFill="1" applyBorder="1" applyAlignment="1">
      <alignment horizontal="left" vertical="center" wrapText="1"/>
    </xf>
    <xf numFmtId="0" fontId="4" fillId="3" borderId="7" xfId="0" applyFont="1" applyFill="1" applyBorder="1" applyAlignment="1">
      <alignment horizontal="center" vertical="center" wrapText="1"/>
    </xf>
    <xf numFmtId="0" fontId="4" fillId="3" borderId="0" xfId="0" applyFont="1" applyFill="1" applyAlignment="1">
      <alignment horizontal="left" vertical="center" wrapText="1"/>
    </xf>
    <xf numFmtId="169" fontId="4" fillId="3" borderId="0" xfId="0" applyNumberFormat="1" applyFont="1" applyFill="1" applyAlignment="1">
      <alignment horizontal="center" vertical="center" wrapText="1"/>
    </xf>
    <xf numFmtId="0" fontId="4" fillId="3" borderId="0" xfId="0" applyFont="1" applyFill="1" applyAlignment="1">
      <alignment vertical="center" wrapText="1"/>
    </xf>
    <xf numFmtId="0" fontId="4" fillId="3" borderId="10" xfId="0" applyFont="1" applyFill="1" applyBorder="1" applyAlignment="1">
      <alignment vertical="center" wrapText="1"/>
    </xf>
    <xf numFmtId="169" fontId="4" fillId="3" borderId="10" xfId="0" applyNumberFormat="1" applyFont="1" applyFill="1" applyBorder="1" applyAlignment="1">
      <alignment vertical="center" wrapText="1"/>
    </xf>
    <xf numFmtId="169" fontId="4" fillId="3" borderId="0" xfId="0" applyNumberFormat="1" applyFont="1" applyFill="1"/>
    <xf numFmtId="0" fontId="4" fillId="0" borderId="0" xfId="0" applyFont="1" applyProtection="1">
      <protection locked="0"/>
    </xf>
    <xf numFmtId="0" fontId="5" fillId="0" borderId="0" xfId="0" applyFont="1" applyProtection="1">
      <protection locked="0"/>
    </xf>
    <xf numFmtId="0" fontId="4" fillId="3" borderId="0" xfId="0" applyFont="1" applyFill="1" applyAlignment="1" applyProtection="1">
      <alignment horizontal="center"/>
      <protection locked="0"/>
    </xf>
    <xf numFmtId="0" fontId="4" fillId="3" borderId="0" xfId="0" applyFont="1" applyFill="1" applyProtection="1">
      <protection locked="0"/>
    </xf>
    <xf numFmtId="0" fontId="4" fillId="0" borderId="0" xfId="0" applyFont="1" applyAlignment="1" applyProtection="1">
      <alignment horizontal="center"/>
      <protection locked="0"/>
    </xf>
    <xf numFmtId="0" fontId="4" fillId="4" borderId="0" xfId="0" applyFont="1" applyFill="1" applyProtection="1">
      <protection locked="0"/>
    </xf>
    <xf numFmtId="0" fontId="4" fillId="3" borderId="0" xfId="0" applyFont="1" applyFill="1" applyAlignment="1">
      <alignment horizontal="center"/>
    </xf>
    <xf numFmtId="0" fontId="5" fillId="3" borderId="0" xfId="0" applyFont="1" applyFill="1" applyAlignment="1">
      <alignment horizontal="center" vertical="center" wrapText="1"/>
    </xf>
    <xf numFmtId="1" fontId="5" fillId="3" borderId="0" xfId="0" applyNumberFormat="1" applyFont="1" applyFill="1"/>
    <xf numFmtId="1" fontId="5" fillId="3" borderId="0" xfId="0" applyNumberFormat="1" applyFont="1" applyFill="1" applyAlignment="1">
      <alignment horizontal="center"/>
    </xf>
    <xf numFmtId="1" fontId="6" fillId="3" borderId="0" xfId="0" applyNumberFormat="1" applyFont="1" applyFill="1"/>
    <xf numFmtId="0" fontId="6" fillId="0" borderId="0" xfId="0" applyFont="1"/>
    <xf numFmtId="0" fontId="0" fillId="0" borderId="0" xfId="0" applyProtection="1">
      <protection locked="0"/>
    </xf>
    <xf numFmtId="0" fontId="0" fillId="0" borderId="0" xfId="0" applyAlignment="1">
      <alignment vertical="center"/>
    </xf>
    <xf numFmtId="0" fontId="61" fillId="0" borderId="0" xfId="0" applyFont="1" applyAlignment="1">
      <alignment horizontal="left" vertical="center"/>
    </xf>
    <xf numFmtId="0" fontId="5" fillId="2" borderId="1" xfId="0" applyFont="1" applyFill="1" applyBorder="1" applyAlignment="1">
      <alignment horizontal="centerContinuous" vertical="center" wrapText="1"/>
    </xf>
    <xf numFmtId="0" fontId="5" fillId="8" borderId="1" xfId="0" applyFont="1" applyFill="1" applyBorder="1" applyAlignment="1" applyProtection="1">
      <alignment horizontal="centerContinuous" vertical="center"/>
      <protection locked="0"/>
    </xf>
    <xf numFmtId="0" fontId="5" fillId="2" borderId="1" xfId="0" applyFont="1" applyFill="1" applyBorder="1" applyAlignment="1">
      <alignment horizontal="center" vertical="center" wrapText="1"/>
    </xf>
    <xf numFmtId="0" fontId="5" fillId="6" borderId="1" xfId="1" applyNumberFormat="1" applyFont="1" applyFill="1" applyBorder="1" applyAlignment="1" applyProtection="1">
      <alignment horizontal="center" vertical="center"/>
    </xf>
    <xf numFmtId="0" fontId="4" fillId="7" borderId="1" xfId="1" applyNumberFormat="1" applyFont="1" applyFill="1" applyBorder="1" applyAlignment="1" applyProtection="1">
      <alignment horizontal="center" vertical="center"/>
    </xf>
    <xf numFmtId="0" fontId="5"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166" fontId="5" fillId="4" borderId="1" xfId="1" applyNumberFormat="1" applyFont="1" applyFill="1" applyBorder="1" applyAlignment="1" applyProtection="1">
      <alignment horizontal="right" vertical="center" wrapText="1"/>
    </xf>
    <xf numFmtId="166" fontId="5" fillId="2" borderId="1" xfId="1" applyNumberFormat="1" applyFont="1" applyFill="1" applyBorder="1" applyAlignment="1" applyProtection="1">
      <alignment horizontal="right" vertical="center" wrapText="1"/>
    </xf>
    <xf numFmtId="166" fontId="5" fillId="2" borderId="1" xfId="1" applyNumberFormat="1" applyFont="1" applyFill="1" applyBorder="1" applyAlignment="1" applyProtection="1">
      <alignment horizontal="center" vertical="center" wrapText="1"/>
    </xf>
    <xf numFmtId="169" fontId="5" fillId="4" borderId="1" xfId="0" applyNumberFormat="1" applyFont="1" applyFill="1" applyBorder="1" applyAlignment="1">
      <alignment horizontal="center" vertical="center" wrapText="1"/>
    </xf>
    <xf numFmtId="0" fontId="4" fillId="6" borderId="1" xfId="1" applyNumberFormat="1" applyFont="1" applyFill="1" applyBorder="1" applyAlignment="1" applyProtection="1">
      <alignment horizontal="center" vertical="center"/>
    </xf>
    <xf numFmtId="166" fontId="4" fillId="4" borderId="1" xfId="1" applyNumberFormat="1" applyFont="1" applyFill="1" applyBorder="1" applyAlignment="1" applyProtection="1">
      <alignment horizontal="right" vertical="center" wrapText="1"/>
    </xf>
    <xf numFmtId="169" fontId="4" fillId="4" borderId="1" xfId="0" applyNumberFormat="1" applyFont="1" applyFill="1" applyBorder="1" applyAlignment="1">
      <alignment horizontal="center" vertical="center" wrapText="1"/>
    </xf>
    <xf numFmtId="0" fontId="5" fillId="6" borderId="1" xfId="1" quotePrefix="1" applyNumberFormat="1" applyFont="1" applyFill="1" applyBorder="1" applyAlignment="1" applyProtection="1">
      <alignment horizontal="center" vertical="center"/>
    </xf>
    <xf numFmtId="0" fontId="5" fillId="7" borderId="1" xfId="1" applyNumberFormat="1" applyFont="1" applyFill="1" applyBorder="1" applyAlignment="1" applyProtection="1">
      <alignment horizontal="center" vertical="center"/>
    </xf>
    <xf numFmtId="0" fontId="5" fillId="4" borderId="1" xfId="0" quotePrefix="1" applyFont="1" applyFill="1" applyBorder="1" applyAlignment="1">
      <alignment horizontal="center" vertical="center" wrapText="1"/>
    </xf>
    <xf numFmtId="0" fontId="4" fillId="4" borderId="1" xfId="0" applyFont="1" applyFill="1" applyBorder="1" applyAlignment="1">
      <alignment horizontal="justify" vertical="center" wrapText="1"/>
    </xf>
    <xf numFmtId="49" fontId="4" fillId="6" borderId="1" xfId="1" applyNumberFormat="1" applyFont="1" applyFill="1" applyBorder="1" applyAlignment="1" applyProtection="1">
      <alignment horizontal="center" vertical="center"/>
    </xf>
    <xf numFmtId="165" fontId="78" fillId="4" borderId="1" xfId="1" applyFont="1" applyFill="1" applyBorder="1" applyAlignment="1" applyProtection="1">
      <alignment horizontal="center" vertical="center" wrapText="1"/>
      <protection locked="0"/>
    </xf>
    <xf numFmtId="9" fontId="78" fillId="5" borderId="1" xfId="2" applyFont="1" applyFill="1" applyBorder="1" applyAlignment="1" applyProtection="1">
      <alignment horizontal="center" vertical="center" wrapText="1"/>
      <protection locked="0"/>
    </xf>
    <xf numFmtId="0" fontId="78" fillId="4" borderId="1" xfId="0" applyFont="1" applyFill="1" applyBorder="1" applyAlignment="1" applyProtection="1">
      <alignment horizontal="center" vertical="center" wrapText="1"/>
      <protection locked="0"/>
    </xf>
    <xf numFmtId="9" fontId="78" fillId="4" borderId="1" xfId="2" applyFont="1" applyFill="1" applyBorder="1" applyAlignment="1" applyProtection="1">
      <alignment horizontal="center" vertical="center" wrapText="1"/>
      <protection locked="0"/>
    </xf>
    <xf numFmtId="0" fontId="4" fillId="0" borderId="1" xfId="0" applyFont="1" applyBorder="1" applyProtection="1">
      <protection locked="0"/>
    </xf>
    <xf numFmtId="165" fontId="5" fillId="4" borderId="1" xfId="1" applyFont="1" applyFill="1" applyBorder="1" applyAlignment="1" applyProtection="1">
      <alignment horizontal="center" vertical="center" wrapText="1"/>
    </xf>
    <xf numFmtId="169" fontId="5" fillId="4" borderId="1" xfId="0" applyNumberFormat="1" applyFont="1" applyFill="1" applyBorder="1" applyAlignment="1">
      <alignment horizontal="justify" vertical="center" wrapText="1"/>
    </xf>
    <xf numFmtId="0" fontId="62" fillId="2" borderId="1" xfId="0" applyFont="1" applyFill="1" applyBorder="1" applyAlignment="1" applyProtection="1">
      <alignment horizontal="centerContinuous" vertical="center"/>
      <protection locked="0"/>
    </xf>
    <xf numFmtId="0" fontId="62" fillId="2" borderId="1" xfId="0" applyFont="1" applyFill="1" applyBorder="1" applyAlignment="1" applyProtection="1">
      <alignment horizontal="center" vertical="center"/>
      <protection locked="0"/>
    </xf>
    <xf numFmtId="0" fontId="62" fillId="2" borderId="22" xfId="0" applyFont="1" applyFill="1" applyBorder="1" applyAlignment="1">
      <alignment horizontal="centerContinuous" vertical="center"/>
    </xf>
    <xf numFmtId="0" fontId="4" fillId="6" borderId="1" xfId="1" quotePrefix="1" applyNumberFormat="1" applyFont="1" applyFill="1" applyBorder="1" applyAlignment="1" applyProtection="1">
      <alignment horizontal="center" vertical="center"/>
    </xf>
    <xf numFmtId="166" fontId="4" fillId="4" borderId="1" xfId="1" applyNumberFormat="1" applyFont="1" applyFill="1" applyBorder="1" applyAlignment="1" applyProtection="1">
      <alignment horizontal="center" vertical="center" wrapText="1"/>
    </xf>
    <xf numFmtId="165" fontId="4" fillId="4" borderId="1" xfId="1" applyFont="1" applyFill="1" applyBorder="1" applyAlignment="1" applyProtection="1">
      <alignment horizontal="center" vertical="center" wrapText="1"/>
      <protection locked="0"/>
    </xf>
    <xf numFmtId="0" fontId="4" fillId="4" borderId="1" xfId="0" applyFont="1" applyFill="1" applyBorder="1" applyAlignment="1" applyProtection="1">
      <alignment horizontal="justify" vertical="top" wrapText="1"/>
      <protection locked="0"/>
    </xf>
    <xf numFmtId="165" fontId="5" fillId="4" borderId="1" xfId="1" applyFont="1" applyFill="1" applyBorder="1" applyAlignment="1" applyProtection="1">
      <alignment horizontal="center" vertical="center" wrapText="1"/>
      <protection locked="0"/>
    </xf>
    <xf numFmtId="9" fontId="4" fillId="4" borderId="1" xfId="2"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49" fontId="5" fillId="6" borderId="1" xfId="1" quotePrefix="1" applyNumberFormat="1" applyFont="1" applyFill="1" applyBorder="1" applyAlignment="1" applyProtection="1">
      <alignment horizontal="center" vertical="center"/>
    </xf>
    <xf numFmtId="166" fontId="5" fillId="4" borderId="1" xfId="1" applyNumberFormat="1" applyFont="1" applyFill="1" applyBorder="1" applyAlignment="1" applyProtection="1">
      <alignment horizontal="center" vertical="center" wrapText="1"/>
    </xf>
    <xf numFmtId="0" fontId="4" fillId="0" borderId="0" xfId="0" applyFont="1" applyAlignment="1" applyProtection="1">
      <alignment vertical="center"/>
      <protection locked="0"/>
    </xf>
    <xf numFmtId="0" fontId="4" fillId="4" borderId="1" xfId="0" applyFont="1" applyFill="1" applyBorder="1" applyAlignment="1" applyProtection="1">
      <alignment horizontal="justify" vertical="center" wrapText="1"/>
      <protection locked="0"/>
    </xf>
    <xf numFmtId="9" fontId="5" fillId="4" borderId="1" xfId="2" applyFont="1" applyFill="1" applyBorder="1" applyAlignment="1" applyProtection="1">
      <alignment horizontal="center" vertical="center" wrapText="1"/>
      <protection locked="0"/>
    </xf>
    <xf numFmtId="0" fontId="5" fillId="4" borderId="1" xfId="0" applyFont="1" applyFill="1" applyBorder="1" applyAlignment="1" applyProtection="1">
      <alignment horizontal="center" vertical="center" wrapText="1"/>
      <protection locked="0"/>
    </xf>
    <xf numFmtId="0" fontId="5" fillId="4" borderId="1" xfId="0" applyFont="1" applyFill="1" applyBorder="1" applyAlignment="1" applyProtection="1">
      <alignment horizontal="justify" vertical="top" wrapText="1"/>
      <protection locked="0"/>
    </xf>
    <xf numFmtId="2" fontId="4" fillId="6" borderId="1" xfId="1" applyNumberFormat="1" applyFont="1" applyFill="1" applyBorder="1" applyAlignment="1" applyProtection="1">
      <alignment horizontal="center" vertical="center"/>
    </xf>
    <xf numFmtId="0" fontId="5" fillId="0" borderId="0" xfId="0" applyFont="1" applyAlignment="1" applyProtection="1">
      <alignment vertical="center"/>
      <protection locked="0"/>
    </xf>
    <xf numFmtId="0" fontId="5" fillId="4" borderId="1" xfId="0" applyFont="1" applyFill="1" applyBorder="1" applyAlignment="1" applyProtection="1">
      <alignment horizontal="justify" vertical="center" wrapText="1"/>
      <protection locked="0"/>
    </xf>
    <xf numFmtId="170" fontId="4" fillId="4" borderId="1" xfId="1" applyNumberFormat="1" applyFont="1" applyFill="1" applyBorder="1" applyAlignment="1" applyProtection="1">
      <alignment horizontal="right" vertical="center" wrapText="1"/>
    </xf>
    <xf numFmtId="165" fontId="4" fillId="4" borderId="1" xfId="1" applyFont="1" applyFill="1" applyBorder="1" applyAlignment="1" applyProtection="1">
      <alignment horizontal="right" vertical="center" wrapText="1"/>
    </xf>
    <xf numFmtId="0" fontId="5" fillId="2" borderId="1" xfId="0" applyFont="1" applyFill="1" applyBorder="1" applyAlignment="1" applyProtection="1">
      <alignment horizontal="centerContinuous" vertical="center"/>
      <protection locked="0"/>
    </xf>
    <xf numFmtId="165" fontId="78" fillId="4" borderId="3" xfId="1" applyFont="1" applyFill="1" applyBorder="1" applyAlignment="1" applyProtection="1">
      <alignment horizontal="center" vertical="center" wrapText="1"/>
      <protection locked="0"/>
    </xf>
    <xf numFmtId="9" fontId="78" fillId="5" borderId="3" xfId="2" applyFont="1" applyFill="1" applyBorder="1" applyAlignment="1" applyProtection="1">
      <alignment horizontal="center" vertical="center" wrapText="1"/>
      <protection locked="0"/>
    </xf>
    <xf numFmtId="0" fontId="78" fillId="4" borderId="3" xfId="0" applyFont="1" applyFill="1" applyBorder="1" applyAlignment="1" applyProtection="1">
      <alignment horizontal="center" vertical="center" wrapText="1"/>
      <protection locked="0"/>
    </xf>
    <xf numFmtId="9" fontId="78" fillId="4" borderId="3" xfId="2" applyFont="1" applyFill="1" applyBorder="1" applyAlignment="1" applyProtection="1">
      <alignment horizontal="center" vertical="center" wrapText="1"/>
      <protection locked="0"/>
    </xf>
    <xf numFmtId="0" fontId="78" fillId="4" borderId="14" xfId="0" applyFont="1" applyFill="1" applyBorder="1" applyAlignment="1" applyProtection="1">
      <alignment horizontal="center" vertical="center" wrapText="1"/>
      <protection locked="0"/>
    </xf>
    <xf numFmtId="0" fontId="62" fillId="2" borderId="3" xfId="0" applyFont="1" applyFill="1" applyBorder="1" applyAlignment="1" applyProtection="1">
      <alignment horizontal="centerContinuous" vertical="center"/>
      <protection locked="0"/>
    </xf>
    <xf numFmtId="0" fontId="62" fillId="2" borderId="14" xfId="0" applyFont="1" applyFill="1" applyBorder="1" applyAlignment="1" applyProtection="1">
      <alignment horizontal="centerContinuous" vertical="center"/>
      <protection locked="0"/>
    </xf>
    <xf numFmtId="0" fontId="62" fillId="2" borderId="0" xfId="0" applyFont="1" applyFill="1" applyAlignment="1" applyProtection="1">
      <alignment horizontal="centerContinuous" vertical="center"/>
      <protection locked="0"/>
    </xf>
    <xf numFmtId="166" fontId="4" fillId="3" borderId="1" xfId="1" applyNumberFormat="1" applyFont="1" applyFill="1" applyBorder="1" applyAlignment="1" applyProtection="1">
      <alignment horizontal="right" vertical="center" wrapText="1"/>
    </xf>
    <xf numFmtId="165" fontId="78" fillId="3" borderId="1" xfId="1" applyFont="1" applyFill="1" applyBorder="1" applyAlignment="1" applyProtection="1">
      <alignment horizontal="center" vertical="center" wrapText="1"/>
      <protection locked="0"/>
    </xf>
    <xf numFmtId="9" fontId="78" fillId="3" borderId="1" xfId="2" applyFont="1" applyFill="1" applyBorder="1" applyAlignment="1" applyProtection="1">
      <alignment horizontal="center" vertical="center" wrapText="1"/>
      <protection locked="0"/>
    </xf>
    <xf numFmtId="0" fontId="78" fillId="3" borderId="1" xfId="0" applyFont="1" applyFill="1" applyBorder="1" applyAlignment="1" applyProtection="1">
      <alignment horizontal="center" vertical="center" wrapText="1"/>
      <protection locked="0"/>
    </xf>
    <xf numFmtId="166" fontId="4" fillId="4" borderId="1" xfId="1" applyNumberFormat="1" applyFont="1" applyFill="1" applyBorder="1" applyAlignment="1" applyProtection="1">
      <alignment vertical="center" wrapText="1"/>
    </xf>
    <xf numFmtId="164" fontId="4" fillId="4" borderId="1" xfId="7" applyFont="1" applyFill="1" applyBorder="1" applyAlignment="1" applyProtection="1">
      <alignment horizontal="center" vertical="center" wrapText="1"/>
    </xf>
    <xf numFmtId="166" fontId="5" fillId="2" borderId="1" xfId="1" applyNumberFormat="1" applyFont="1" applyFill="1" applyBorder="1" applyAlignment="1" applyProtection="1">
      <alignment vertical="center" wrapText="1"/>
    </xf>
    <xf numFmtId="166" fontId="85" fillId="2" borderId="1" xfId="1" applyNumberFormat="1" applyFont="1" applyFill="1" applyBorder="1" applyAlignment="1" applyProtection="1">
      <alignment horizontal="center" vertical="center" wrapText="1"/>
    </xf>
    <xf numFmtId="166" fontId="5" fillId="24" borderId="1" xfId="1" applyNumberFormat="1" applyFont="1" applyFill="1" applyBorder="1" applyAlignment="1" applyProtection="1">
      <alignment horizontal="right" vertical="center" wrapText="1"/>
    </xf>
    <xf numFmtId="166" fontId="5" fillId="24" borderId="1" xfId="1" applyNumberFormat="1" applyFont="1" applyFill="1" applyBorder="1" applyAlignment="1" applyProtection="1">
      <alignment horizontal="center" vertical="center" wrapText="1"/>
    </xf>
    <xf numFmtId="165" fontId="5" fillId="2" borderId="1" xfId="1" applyFont="1" applyFill="1" applyBorder="1" applyAlignment="1" applyProtection="1">
      <alignment horizontal="right" vertical="center" wrapText="1"/>
    </xf>
    <xf numFmtId="165" fontId="4" fillId="3" borderId="1" xfId="1" applyFont="1" applyFill="1" applyBorder="1" applyAlignment="1" applyProtection="1">
      <alignment horizontal="center" vertical="center" wrapText="1"/>
      <protection locked="0"/>
    </xf>
    <xf numFmtId="9" fontId="4" fillId="3" borderId="1" xfId="2"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justify" vertical="center" wrapText="1"/>
      <protection locked="0"/>
    </xf>
    <xf numFmtId="165" fontId="5" fillId="3" borderId="1" xfId="1" applyFont="1" applyFill="1" applyBorder="1" applyAlignment="1" applyProtection="1">
      <alignment horizontal="center" vertical="center" wrapText="1"/>
      <protection locked="0"/>
    </xf>
    <xf numFmtId="0" fontId="4" fillId="3" borderId="0" xfId="0" applyFont="1" applyFill="1" applyAlignment="1" applyProtection="1">
      <alignment vertical="center"/>
      <protection locked="0"/>
    </xf>
    <xf numFmtId="166" fontId="4" fillId="4" borderId="1" xfId="1" applyNumberFormat="1" applyFont="1" applyFill="1" applyBorder="1" applyAlignment="1" applyProtection="1">
      <alignment horizontal="center" vertical="center" wrapText="1"/>
      <protection locked="0"/>
    </xf>
    <xf numFmtId="0" fontId="4" fillId="3" borderId="1" xfId="1" applyNumberFormat="1" applyFont="1" applyFill="1" applyBorder="1" applyAlignment="1" applyProtection="1">
      <alignment horizontal="center" vertical="center"/>
    </xf>
    <xf numFmtId="0" fontId="4" fillId="3" borderId="1" xfId="0" applyFont="1" applyFill="1" applyBorder="1" applyAlignment="1" applyProtection="1">
      <alignment horizontal="justify" vertical="top" wrapText="1"/>
      <protection locked="0"/>
    </xf>
    <xf numFmtId="166" fontId="5" fillId="3" borderId="1" xfId="1" applyNumberFormat="1" applyFont="1" applyFill="1" applyBorder="1" applyAlignment="1" applyProtection="1">
      <alignment horizontal="right" vertical="center" wrapText="1"/>
    </xf>
    <xf numFmtId="0" fontId="5" fillId="5" borderId="7" xfId="0" applyFont="1" applyFill="1" applyBorder="1" applyAlignment="1" applyProtection="1">
      <alignment horizontal="left" vertical="center" wrapText="1"/>
      <protection locked="0"/>
    </xf>
    <xf numFmtId="0" fontId="5" fillId="5" borderId="3" xfId="0" applyFont="1" applyFill="1" applyBorder="1" applyAlignment="1" applyProtection="1">
      <alignment horizontal="left" vertical="center" wrapText="1"/>
      <protection locked="0"/>
    </xf>
    <xf numFmtId="0" fontId="5" fillId="2" borderId="1" xfId="0" applyFont="1" applyFill="1" applyBorder="1" applyAlignment="1" applyProtection="1">
      <alignment horizontal="centerContinuous" vertical="center" wrapText="1"/>
      <protection locked="0"/>
    </xf>
    <xf numFmtId="0" fontId="5" fillId="2" borderId="1" xfId="0" applyFont="1" applyFill="1" applyBorder="1" applyAlignment="1" applyProtection="1">
      <alignment horizontal="center" vertical="center" wrapText="1"/>
      <protection locked="0"/>
    </xf>
    <xf numFmtId="0" fontId="4" fillId="7" borderId="1" xfId="1" applyNumberFormat="1" applyFont="1" applyFill="1" applyBorder="1" applyAlignment="1" applyProtection="1">
      <alignment horizontal="center" vertical="center"/>
      <protection locked="0"/>
    </xf>
    <xf numFmtId="166" fontId="5" fillId="2" borderId="1" xfId="1" applyNumberFormat="1" applyFont="1" applyFill="1" applyBorder="1" applyAlignment="1" applyProtection="1">
      <alignment horizontal="center" vertical="center" wrapText="1"/>
      <protection locked="0"/>
    </xf>
    <xf numFmtId="169" fontId="5" fillId="4" borderId="1" xfId="0" applyNumberFormat="1" applyFont="1" applyFill="1" applyBorder="1" applyAlignment="1" applyProtection="1">
      <alignment horizontal="center" vertical="center" wrapText="1"/>
      <protection locked="0"/>
    </xf>
    <xf numFmtId="0" fontId="4" fillId="6" borderId="1" xfId="1" applyNumberFormat="1" applyFont="1" applyFill="1" applyBorder="1" applyAlignment="1" applyProtection="1">
      <alignment horizontal="center" vertical="center"/>
      <protection locked="0"/>
    </xf>
    <xf numFmtId="169" fontId="4" fillId="4" borderId="1" xfId="0" applyNumberFormat="1" applyFont="1" applyFill="1" applyBorder="1" applyAlignment="1" applyProtection="1">
      <alignment horizontal="center" vertical="center" wrapText="1"/>
      <protection locked="0"/>
    </xf>
    <xf numFmtId="0" fontId="5" fillId="6" borderId="1" xfId="1" quotePrefix="1" applyNumberFormat="1"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center" vertical="center"/>
      <protection locked="0"/>
    </xf>
    <xf numFmtId="0" fontId="5" fillId="4" borderId="1" xfId="0" quotePrefix="1" applyFont="1" applyFill="1" applyBorder="1" applyAlignment="1" applyProtection="1">
      <alignment horizontal="center" vertical="center" wrapText="1"/>
      <protection locked="0"/>
    </xf>
    <xf numFmtId="1" fontId="4" fillId="3" borderId="0" xfId="0" applyNumberFormat="1" applyFont="1" applyFill="1" applyProtection="1">
      <protection locked="0"/>
    </xf>
    <xf numFmtId="0" fontId="4" fillId="3" borderId="0" xfId="0" applyFont="1" applyFill="1" applyAlignment="1" applyProtection="1">
      <alignment horizontal="center" vertical="center" wrapText="1"/>
      <protection locked="0"/>
    </xf>
    <xf numFmtId="0" fontId="4" fillId="3" borderId="10" xfId="0" applyFont="1" applyFill="1" applyBorder="1" applyAlignment="1" applyProtection="1">
      <alignment horizontal="center" vertical="center" wrapText="1"/>
      <protection locked="0"/>
    </xf>
    <xf numFmtId="169" fontId="4" fillId="3" borderId="10" xfId="0" applyNumberFormat="1"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5" fillId="3" borderId="0" xfId="0" applyFont="1" applyFill="1" applyAlignment="1" applyProtection="1">
      <alignment horizontal="center" vertical="center" wrapText="1"/>
      <protection locked="0"/>
    </xf>
    <xf numFmtId="1" fontId="5" fillId="3" borderId="0" xfId="0" applyNumberFormat="1" applyFont="1" applyFill="1" applyProtection="1">
      <protection locked="0"/>
    </xf>
    <xf numFmtId="1" fontId="5" fillId="3" borderId="0" xfId="0" applyNumberFormat="1" applyFont="1" applyFill="1" applyAlignment="1" applyProtection="1">
      <alignment horizontal="center"/>
      <protection locked="0"/>
    </xf>
    <xf numFmtId="169" fontId="4" fillId="3" borderId="0" xfId="0" applyNumberFormat="1" applyFont="1" applyFill="1" applyAlignment="1" applyProtection="1">
      <alignment horizontal="center" vertical="center" wrapText="1"/>
      <protection locked="0"/>
    </xf>
    <xf numFmtId="0" fontId="4" fillId="3" borderId="10" xfId="0" applyFont="1" applyFill="1" applyBorder="1" applyAlignment="1" applyProtection="1">
      <alignment vertical="center" wrapText="1"/>
      <protection locked="0"/>
    </xf>
    <xf numFmtId="0" fontId="4" fillId="0" borderId="0" xfId="0" applyFont="1" applyAlignment="1" applyProtection="1">
      <alignment wrapText="1"/>
      <protection locked="0"/>
    </xf>
    <xf numFmtId="1" fontId="6" fillId="3" borderId="0" xfId="0" applyNumberFormat="1" applyFont="1" applyFill="1" applyProtection="1">
      <protection locked="0"/>
    </xf>
    <xf numFmtId="0" fontId="6" fillId="0" borderId="0" xfId="0" applyFont="1" applyProtection="1">
      <protection locked="0"/>
    </xf>
    <xf numFmtId="0" fontId="4" fillId="3" borderId="0" xfId="0" applyFont="1" applyFill="1" applyAlignment="1" applyProtection="1">
      <alignment wrapText="1"/>
      <protection locked="0"/>
    </xf>
    <xf numFmtId="0" fontId="0" fillId="0" borderId="0" xfId="0" applyAlignment="1" applyProtection="1">
      <alignment horizontal="center" vertical="center"/>
      <protection locked="0"/>
    </xf>
    <xf numFmtId="0" fontId="61" fillId="0" borderId="0" xfId="0" applyFont="1" applyAlignment="1" applyProtection="1">
      <alignment horizontal="center" vertical="center"/>
      <protection locked="0"/>
    </xf>
    <xf numFmtId="1" fontId="4" fillId="3" borderId="0" xfId="0" applyNumberFormat="1"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66" fontId="4" fillId="4" borderId="1" xfId="1" applyNumberFormat="1" applyFont="1" applyFill="1" applyBorder="1" applyAlignment="1" applyProtection="1">
      <alignment vertical="center" wrapText="1"/>
      <protection locked="0"/>
    </xf>
    <xf numFmtId="166" fontId="5" fillId="4" borderId="1" xfId="1" applyNumberFormat="1" applyFont="1" applyFill="1" applyBorder="1" applyAlignment="1" applyProtection="1">
      <alignment horizontal="center" vertical="center" wrapText="1"/>
      <protection locked="0"/>
    </xf>
    <xf numFmtId="169" fontId="4" fillId="0" borderId="0" xfId="0" applyNumberFormat="1" applyFont="1" applyAlignment="1" applyProtection="1">
      <alignment horizontal="center"/>
      <protection locked="0"/>
    </xf>
    <xf numFmtId="166" fontId="5" fillId="2" borderId="1" xfId="1" applyNumberFormat="1" applyFont="1" applyFill="1" applyBorder="1" applyAlignment="1" applyProtection="1">
      <alignment vertical="center" wrapText="1"/>
      <protection locked="0"/>
    </xf>
    <xf numFmtId="166" fontId="5" fillId="4" borderId="1" xfId="1" applyNumberFormat="1" applyFont="1" applyFill="1" applyBorder="1" applyAlignment="1" applyProtection="1">
      <alignment vertical="center" wrapText="1"/>
      <protection locked="0"/>
    </xf>
    <xf numFmtId="169" fontId="4" fillId="3" borderId="0" xfId="0" applyNumberFormat="1" applyFont="1" applyFill="1" applyAlignment="1" applyProtection="1">
      <alignment horizontal="center"/>
      <protection locked="0"/>
    </xf>
    <xf numFmtId="0" fontId="90" fillId="23" borderId="3" xfId="0" applyFont="1" applyFill="1" applyBorder="1" applyAlignment="1" applyProtection="1">
      <alignment horizontal="centerContinuous" vertical="center"/>
      <protection locked="0"/>
    </xf>
    <xf numFmtId="9" fontId="5" fillId="3" borderId="1" xfId="2" applyFont="1" applyFill="1" applyBorder="1" applyAlignment="1" applyProtection="1">
      <alignment horizontal="center" vertical="center" wrapText="1"/>
      <protection locked="0"/>
    </xf>
    <xf numFmtId="0" fontId="5" fillId="3" borderId="1" xfId="0" applyFont="1" applyFill="1" applyBorder="1" applyAlignment="1" applyProtection="1">
      <alignment horizontal="justify" vertical="top" wrapText="1"/>
      <protection locked="0"/>
    </xf>
    <xf numFmtId="0" fontId="5" fillId="0" borderId="0" xfId="0" applyFont="1" applyAlignment="1" applyProtection="1">
      <alignment wrapText="1"/>
      <protection locked="0"/>
    </xf>
    <xf numFmtId="0" fontId="4" fillId="0" borderId="0" xfId="0" applyFont="1" applyAlignment="1">
      <alignment vertical="center"/>
    </xf>
    <xf numFmtId="0" fontId="4" fillId="0" borderId="0" xfId="0" applyFont="1" applyAlignment="1">
      <alignment horizontal="center"/>
    </xf>
    <xf numFmtId="0" fontId="5" fillId="8" borderId="1" xfId="0" applyFont="1" applyFill="1" applyBorder="1" applyAlignment="1">
      <alignment horizontal="centerContinuous" vertical="center"/>
    </xf>
    <xf numFmtId="0" fontId="5" fillId="2" borderId="1" xfId="0" applyFont="1" applyFill="1" applyBorder="1" applyAlignment="1">
      <alignment horizontal="centerContinuous" vertical="center"/>
    </xf>
    <xf numFmtId="165" fontId="78" fillId="4" borderId="1" xfId="1" applyFont="1" applyFill="1" applyBorder="1" applyAlignment="1" applyProtection="1">
      <alignment horizontal="center" vertical="center" wrapText="1"/>
    </xf>
    <xf numFmtId="9" fontId="78" fillId="5" borderId="1" xfId="2" applyFont="1" applyFill="1" applyBorder="1" applyAlignment="1" applyProtection="1">
      <alignment horizontal="center" vertical="center" wrapText="1"/>
    </xf>
    <xf numFmtId="0" fontId="78" fillId="4"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169" fontId="5" fillId="3" borderId="1" xfId="0" applyNumberFormat="1" applyFont="1" applyFill="1" applyBorder="1" applyAlignment="1">
      <alignment horizontal="center" vertical="center" wrapText="1"/>
    </xf>
    <xf numFmtId="0" fontId="4" fillId="3" borderId="1" xfId="0" applyFont="1" applyFill="1" applyBorder="1" applyAlignment="1">
      <alignment horizontal="justify" vertical="center" wrapText="1"/>
    </xf>
    <xf numFmtId="166" fontId="78" fillId="3" borderId="1" xfId="1" applyNumberFormat="1" applyFont="1" applyFill="1" applyBorder="1" applyAlignment="1" applyProtection="1">
      <alignment horizontal="center" vertical="center" wrapText="1"/>
    </xf>
    <xf numFmtId="9" fontId="78" fillId="3" borderId="1" xfId="2" applyFont="1" applyFill="1" applyBorder="1" applyAlignment="1" applyProtection="1">
      <alignment horizontal="center" vertical="center" wrapText="1"/>
    </xf>
    <xf numFmtId="0" fontId="78" fillId="3" borderId="1" xfId="0" applyFont="1" applyFill="1" applyBorder="1" applyAlignment="1">
      <alignment horizontal="center" vertical="center" wrapText="1"/>
    </xf>
    <xf numFmtId="0" fontId="81" fillId="3" borderId="1" xfId="0" applyFont="1" applyFill="1" applyBorder="1" applyAlignment="1">
      <alignment horizontal="center" vertical="center" wrapText="1"/>
    </xf>
    <xf numFmtId="165" fontId="78" fillId="3" borderId="1" xfId="1" applyFont="1" applyFill="1" applyBorder="1" applyAlignment="1" applyProtection="1">
      <alignment horizontal="center" vertical="center" wrapText="1"/>
    </xf>
    <xf numFmtId="169" fontId="4" fillId="3" borderId="1" xfId="0" applyNumberFormat="1" applyFont="1" applyFill="1" applyBorder="1" applyAlignment="1">
      <alignment horizontal="center" vertical="center" wrapText="1"/>
    </xf>
    <xf numFmtId="166" fontId="78" fillId="4" borderId="1" xfId="1" applyNumberFormat="1" applyFont="1" applyFill="1" applyBorder="1" applyAlignment="1" applyProtection="1">
      <alignment horizontal="right" vertical="center" wrapText="1"/>
    </xf>
    <xf numFmtId="0" fontId="0" fillId="0" borderId="0" xfId="0" applyAlignment="1">
      <alignment horizontal="center" vertical="center"/>
    </xf>
    <xf numFmtId="0" fontId="61" fillId="0" borderId="0" xfId="0" applyFont="1" applyAlignment="1">
      <alignment horizontal="center" vertical="center"/>
    </xf>
    <xf numFmtId="0" fontId="4" fillId="6" borderId="2" xfId="1" applyNumberFormat="1" applyFont="1" applyFill="1" applyBorder="1" applyAlignment="1" applyProtection="1">
      <alignment horizontal="center" vertical="center"/>
    </xf>
    <xf numFmtId="0" fontId="4" fillId="7" borderId="3" xfId="1" applyNumberFormat="1" applyFont="1" applyFill="1" applyBorder="1" applyAlignment="1" applyProtection="1">
      <alignment horizontal="center" vertical="center"/>
    </xf>
    <xf numFmtId="0" fontId="4" fillId="4" borderId="3" xfId="0" applyFont="1" applyFill="1" applyBorder="1" applyAlignment="1">
      <alignment horizontal="center" vertical="center" wrapText="1"/>
    </xf>
    <xf numFmtId="166" fontId="5" fillId="2" borderId="3" xfId="1" applyNumberFormat="1" applyFont="1" applyFill="1" applyBorder="1" applyAlignment="1" applyProtection="1">
      <alignment horizontal="right" vertical="center" wrapText="1"/>
    </xf>
    <xf numFmtId="166" fontId="4" fillId="4" borderId="3" xfId="1" applyNumberFormat="1" applyFont="1" applyFill="1" applyBorder="1" applyAlignment="1" applyProtection="1">
      <alignment horizontal="right" vertical="center" wrapText="1"/>
    </xf>
    <xf numFmtId="166" fontId="5" fillId="2" borderId="3" xfId="1" applyNumberFormat="1" applyFont="1" applyFill="1" applyBorder="1" applyAlignment="1" applyProtection="1">
      <alignment horizontal="center" vertical="center" wrapText="1"/>
    </xf>
    <xf numFmtId="169" fontId="4" fillId="4" borderId="3" xfId="0" applyNumberFormat="1" applyFont="1" applyFill="1" applyBorder="1" applyAlignment="1">
      <alignment horizontal="center" vertical="center" wrapText="1"/>
    </xf>
    <xf numFmtId="0" fontId="4" fillId="4" borderId="3" xfId="0" applyFont="1" applyFill="1" applyBorder="1" applyAlignment="1">
      <alignment horizontal="justify" vertical="center" wrapText="1"/>
    </xf>
    <xf numFmtId="0" fontId="62" fillId="2" borderId="2" xfId="0" applyFont="1" applyFill="1" applyBorder="1" applyAlignment="1">
      <alignment horizontal="centerContinuous" vertical="center"/>
    </xf>
    <xf numFmtId="0" fontId="62" fillId="2" borderId="3" xfId="0" applyFont="1" applyFill="1" applyBorder="1" applyAlignment="1">
      <alignment horizontal="centerContinuous" vertical="center"/>
    </xf>
    <xf numFmtId="1" fontId="4" fillId="3" borderId="0" xfId="0" applyNumberFormat="1" applyFont="1" applyFill="1" applyAlignment="1">
      <alignment horizontal="center" vertical="center" wrapText="1"/>
    </xf>
    <xf numFmtId="0" fontId="4" fillId="0" borderId="0" xfId="0" applyFont="1" applyAlignment="1">
      <alignment horizontal="center" vertical="center" wrapText="1"/>
    </xf>
    <xf numFmtId="0" fontId="62" fillId="2" borderId="1" xfId="0" applyFont="1" applyFill="1" applyBorder="1" applyAlignment="1">
      <alignment horizontal="centerContinuous" vertical="center"/>
    </xf>
    <xf numFmtId="0" fontId="5" fillId="4" borderId="1" xfId="0" applyFont="1" applyFill="1" applyBorder="1" applyAlignment="1">
      <alignment horizontal="justify" vertical="center" wrapText="1"/>
    </xf>
    <xf numFmtId="0" fontId="5" fillId="3" borderId="1" xfId="0" applyFont="1" applyFill="1" applyBorder="1" applyAlignment="1">
      <alignment horizontal="center" vertical="center" wrapText="1"/>
    </xf>
    <xf numFmtId="166" fontId="4" fillId="3" borderId="10" xfId="1" applyNumberFormat="1" applyFont="1" applyFill="1" applyBorder="1" applyAlignment="1" applyProtection="1">
      <alignment horizontal="right" vertical="center" wrapText="1"/>
    </xf>
    <xf numFmtId="166" fontId="5" fillId="3" borderId="0" xfId="1" applyNumberFormat="1" applyFont="1" applyFill="1" applyBorder="1" applyAlignment="1" applyProtection="1">
      <alignment horizontal="right" vertical="center" wrapText="1"/>
    </xf>
    <xf numFmtId="166" fontId="5" fillId="3" borderId="0" xfId="1" applyNumberFormat="1" applyFont="1" applyFill="1" applyBorder="1" applyAlignment="1" applyProtection="1">
      <alignment horizontal="center" vertical="center" wrapText="1"/>
    </xf>
    <xf numFmtId="166" fontId="5" fillId="3" borderId="1" xfId="1" applyNumberFormat="1" applyFont="1" applyFill="1" applyBorder="1" applyAlignment="1" applyProtection="1">
      <alignment horizontal="center" vertical="center" wrapText="1"/>
    </xf>
    <xf numFmtId="0" fontId="5" fillId="3" borderId="1" xfId="1" quotePrefix="1" applyNumberFormat="1" applyFont="1" applyFill="1" applyBorder="1" applyAlignment="1" applyProtection="1">
      <alignment horizontal="center" vertical="center"/>
    </xf>
    <xf numFmtId="0" fontId="5" fillId="3" borderId="1" xfId="1" applyNumberFormat="1" applyFont="1" applyFill="1" applyBorder="1" applyAlignment="1" applyProtection="1">
      <alignment horizontal="center" vertical="center"/>
    </xf>
    <xf numFmtId="165" fontId="5" fillId="3" borderId="1" xfId="1" applyFont="1" applyFill="1" applyBorder="1" applyAlignment="1" applyProtection="1">
      <alignment horizontal="center" vertical="center" wrapText="1"/>
    </xf>
    <xf numFmtId="165" fontId="5" fillId="3" borderId="1" xfId="1" applyFont="1" applyFill="1" applyBorder="1" applyAlignment="1" applyProtection="1">
      <alignment horizontal="justify" vertical="center" wrapText="1"/>
    </xf>
    <xf numFmtId="0" fontId="5" fillId="3" borderId="0" xfId="0" applyFont="1" applyFill="1" applyProtection="1">
      <protection locked="0"/>
    </xf>
    <xf numFmtId="0" fontId="4" fillId="3" borderId="1" xfId="1" quotePrefix="1" applyNumberFormat="1" applyFont="1" applyFill="1" applyBorder="1" applyAlignment="1" applyProtection="1">
      <alignment horizontal="center" vertical="center"/>
    </xf>
    <xf numFmtId="49" fontId="4" fillId="3" borderId="1" xfId="1" quotePrefix="1" applyNumberFormat="1" applyFont="1" applyFill="1" applyBorder="1" applyAlignment="1" applyProtection="1">
      <alignment horizontal="center" vertical="center"/>
    </xf>
    <xf numFmtId="166" fontId="4" fillId="30" borderId="1" xfId="1" applyNumberFormat="1" applyFont="1" applyFill="1" applyBorder="1" applyAlignment="1" applyProtection="1">
      <alignment horizontal="right" vertical="center" wrapText="1"/>
    </xf>
    <xf numFmtId="166" fontId="5" fillId="30" borderId="1" xfId="1" applyNumberFormat="1" applyFont="1" applyFill="1" applyBorder="1" applyAlignment="1" applyProtection="1">
      <alignment horizontal="right" vertical="center" wrapText="1"/>
    </xf>
    <xf numFmtId="0" fontId="5" fillId="3" borderId="1" xfId="0"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protection locked="0"/>
    </xf>
    <xf numFmtId="0" fontId="4" fillId="3" borderId="3" xfId="0" applyFont="1" applyFill="1" applyBorder="1" applyAlignment="1" applyProtection="1">
      <alignment horizontal="justify" vertical="center" wrapText="1"/>
      <protection locked="0"/>
    </xf>
    <xf numFmtId="0" fontId="0" fillId="0" borderId="1" xfId="0" applyBorder="1" applyAlignment="1">
      <alignment horizontal="center" vertical="center" wrapText="1"/>
    </xf>
    <xf numFmtId="10" fontId="78" fillId="3" borderId="1" xfId="2" applyNumberFormat="1" applyFont="1" applyFill="1" applyBorder="1" applyAlignment="1" applyProtection="1">
      <alignment horizontal="center" vertical="center" wrapText="1"/>
    </xf>
    <xf numFmtId="0" fontId="4" fillId="4" borderId="8" xfId="0" applyFont="1" applyFill="1" applyBorder="1" applyAlignment="1">
      <alignment horizontal="justify" vertical="top" wrapText="1"/>
    </xf>
    <xf numFmtId="0" fontId="4" fillId="4" borderId="0" xfId="0" applyFont="1" applyFill="1" applyAlignment="1">
      <alignment horizontal="justify" vertical="top" wrapText="1"/>
    </xf>
    <xf numFmtId="0" fontId="62" fillId="2" borderId="1" xfId="0" applyFont="1" applyFill="1" applyBorder="1" applyAlignment="1">
      <alignment horizontal="center" vertical="center"/>
    </xf>
    <xf numFmtId="0" fontId="4" fillId="3" borderId="0" xfId="0" applyFont="1" applyFill="1" applyAlignment="1">
      <alignment horizontal="justify" vertical="top" wrapText="1"/>
    </xf>
    <xf numFmtId="0" fontId="4" fillId="4" borderId="1" xfId="0" applyFont="1" applyFill="1" applyBorder="1" applyAlignment="1">
      <alignment horizontal="left" vertical="center" wrapText="1"/>
    </xf>
    <xf numFmtId="0" fontId="4" fillId="21" borderId="1" xfId="0" applyFont="1" applyFill="1" applyBorder="1" applyAlignment="1">
      <alignment horizontal="justify" vertical="center" wrapText="1"/>
    </xf>
    <xf numFmtId="165" fontId="4" fillId="4" borderId="1" xfId="1" applyFont="1" applyFill="1" applyBorder="1" applyAlignment="1" applyProtection="1">
      <alignment horizontal="center" vertical="center" wrapText="1"/>
    </xf>
    <xf numFmtId="9" fontId="4" fillId="4" borderId="1" xfId="2" applyFont="1" applyFill="1" applyBorder="1" applyAlignment="1" applyProtection="1">
      <alignment horizontal="center" vertical="center" wrapText="1"/>
    </xf>
    <xf numFmtId="0" fontId="4" fillId="4" borderId="1" xfId="0" applyFont="1" applyFill="1" applyBorder="1" applyAlignment="1">
      <alignment horizontal="justify" vertical="top" wrapText="1"/>
    </xf>
    <xf numFmtId="9" fontId="4" fillId="3" borderId="1" xfId="2" applyFont="1" applyFill="1" applyBorder="1" applyAlignment="1" applyProtection="1">
      <alignment horizontal="center" vertical="center" wrapText="1"/>
    </xf>
    <xf numFmtId="0" fontId="4" fillId="3" borderId="1" xfId="0" applyFont="1" applyFill="1" applyBorder="1" applyAlignment="1">
      <alignment horizontal="justify" vertical="top" wrapText="1"/>
    </xf>
    <xf numFmtId="166" fontId="4" fillId="3" borderId="1" xfId="1" applyNumberFormat="1" applyFont="1" applyFill="1" applyBorder="1" applyAlignment="1" applyProtection="1">
      <alignment horizontal="center" vertical="center" wrapText="1"/>
    </xf>
    <xf numFmtId="165" fontId="5" fillId="8" borderId="1" xfId="1" applyFont="1" applyFill="1" applyBorder="1" applyAlignment="1" applyProtection="1">
      <alignment horizontal="center" vertical="center" wrapText="1"/>
    </xf>
    <xf numFmtId="165" fontId="4" fillId="3" borderId="1" xfId="1" applyFont="1" applyFill="1" applyBorder="1" applyAlignment="1" applyProtection="1">
      <alignment horizontal="center" vertical="center" wrapText="1"/>
    </xf>
    <xf numFmtId="165" fontId="5" fillId="3" borderId="3" xfId="1" applyFont="1" applyFill="1" applyBorder="1" applyAlignment="1" applyProtection="1">
      <alignment horizontal="center" vertical="center" wrapText="1"/>
    </xf>
    <xf numFmtId="9" fontId="4" fillId="3" borderId="3" xfId="2" applyFont="1" applyFill="1" applyBorder="1" applyAlignment="1" applyProtection="1">
      <alignment horizontal="center" vertical="center" wrapText="1"/>
    </xf>
    <xf numFmtId="9" fontId="5" fillId="3" borderId="1" xfId="2" applyFont="1" applyFill="1" applyBorder="1" applyAlignment="1" applyProtection="1">
      <alignment horizontal="center" vertical="center" wrapText="1"/>
    </xf>
    <xf numFmtId="0" fontId="5" fillId="3" borderId="1" xfId="0" applyFont="1" applyFill="1" applyBorder="1" applyAlignment="1">
      <alignment horizontal="justify" vertical="top" wrapText="1"/>
    </xf>
    <xf numFmtId="169" fontId="4" fillId="0" borderId="0" xfId="0" applyNumberFormat="1" applyFont="1" applyAlignment="1">
      <alignment horizontal="center"/>
    </xf>
    <xf numFmtId="0" fontId="5" fillId="4" borderId="1" xfId="0" applyFont="1" applyFill="1" applyBorder="1" applyAlignment="1">
      <alignment horizontal="center"/>
    </xf>
    <xf numFmtId="0" fontId="5" fillId="4" borderId="1" xfId="0" applyFont="1" applyFill="1" applyBorder="1"/>
    <xf numFmtId="0" fontId="5" fillId="4" borderId="1" xfId="0" applyFont="1" applyFill="1" applyBorder="1" applyAlignment="1">
      <alignment horizontal="justify" vertical="top" wrapText="1"/>
    </xf>
    <xf numFmtId="9" fontId="5" fillId="4" borderId="1" xfId="2" applyFont="1" applyFill="1" applyBorder="1" applyAlignment="1" applyProtection="1">
      <alignment horizontal="center" vertical="center" wrapText="1"/>
    </xf>
    <xf numFmtId="0" fontId="4" fillId="4" borderId="1" xfId="0" quotePrefix="1" applyFont="1" applyFill="1" applyBorder="1" applyAlignment="1">
      <alignment horizontal="center" vertical="center" wrapText="1"/>
    </xf>
    <xf numFmtId="0" fontId="4" fillId="4" borderId="1" xfId="0" applyFont="1" applyFill="1" applyBorder="1"/>
    <xf numFmtId="169" fontId="4" fillId="4" borderId="1" xfId="0" applyNumberFormat="1" applyFont="1" applyFill="1" applyBorder="1" applyAlignment="1">
      <alignment horizontal="center"/>
    </xf>
    <xf numFmtId="0" fontId="4" fillId="4" borderId="1" xfId="0" applyFont="1" applyFill="1" applyBorder="1" applyAlignment="1">
      <alignment horizontal="center"/>
    </xf>
    <xf numFmtId="0" fontId="4" fillId="4" borderId="1" xfId="0" applyFont="1" applyFill="1" applyBorder="1" applyAlignment="1">
      <alignment wrapText="1"/>
    </xf>
    <xf numFmtId="0" fontId="88" fillId="4" borderId="1" xfId="0" applyFont="1" applyFill="1" applyBorder="1" applyAlignment="1">
      <alignment horizontal="center" vertical="center" wrapText="1"/>
    </xf>
    <xf numFmtId="169" fontId="5" fillId="3" borderId="10" xfId="0" applyNumberFormat="1" applyFont="1" applyFill="1" applyBorder="1" applyAlignment="1">
      <alignment horizontal="center" vertical="center" wrapText="1"/>
    </xf>
    <xf numFmtId="0" fontId="4" fillId="3" borderId="10" xfId="0" applyFont="1" applyFill="1" applyBorder="1" applyAlignment="1">
      <alignment horizontal="justify" vertical="center" wrapText="1"/>
    </xf>
    <xf numFmtId="0" fontId="69" fillId="0" borderId="0" xfId="0" applyFont="1" applyAlignment="1">
      <alignment horizontal="center" vertical="center" wrapText="1"/>
    </xf>
    <xf numFmtId="169" fontId="4" fillId="3" borderId="0" xfId="0" applyNumberFormat="1" applyFont="1" applyFill="1" applyAlignment="1">
      <alignment horizontal="center"/>
    </xf>
    <xf numFmtId="0" fontId="99" fillId="0" borderId="0" xfId="0" applyFont="1" applyAlignment="1">
      <alignment vertical="center"/>
    </xf>
    <xf numFmtId="0" fontId="5" fillId="3" borderId="1" xfId="0" applyFont="1" applyFill="1" applyBorder="1" applyAlignment="1">
      <alignment horizontal="justify" vertical="center" wrapText="1"/>
    </xf>
    <xf numFmtId="165" fontId="99" fillId="4" borderId="1" xfId="1" applyFont="1" applyFill="1" applyBorder="1" applyAlignment="1" applyProtection="1">
      <alignment horizontal="center" vertical="center" wrapText="1"/>
    </xf>
    <xf numFmtId="0" fontId="107" fillId="28" borderId="1" xfId="0" applyFont="1" applyFill="1" applyBorder="1" applyAlignment="1">
      <alignment horizontal="justify" vertical="center" wrapText="1"/>
    </xf>
    <xf numFmtId="0" fontId="102" fillId="4" borderId="1" xfId="0" applyFont="1" applyFill="1" applyBorder="1" applyAlignment="1">
      <alignment horizontal="justify" vertical="center" wrapText="1"/>
    </xf>
    <xf numFmtId="0" fontId="83" fillId="4" borderId="1" xfId="0" applyFont="1" applyFill="1" applyBorder="1" applyAlignment="1">
      <alignment horizontal="center" vertical="center" wrapText="1"/>
    </xf>
    <xf numFmtId="0" fontId="84" fillId="25" borderId="0" xfId="0" applyFont="1" applyFill="1" applyAlignment="1">
      <alignment horizontal="center" vertical="center" wrapText="1"/>
    </xf>
    <xf numFmtId="169" fontId="86" fillId="0" borderId="4" xfId="0" applyNumberFormat="1" applyFont="1" applyBorder="1" applyAlignment="1">
      <alignment horizontal="center" vertical="center"/>
    </xf>
    <xf numFmtId="0" fontId="87" fillId="25" borderId="1" xfId="0" applyFont="1" applyFill="1" applyBorder="1" applyAlignment="1">
      <alignment horizontal="center" vertical="center" wrapText="1"/>
    </xf>
    <xf numFmtId="0" fontId="0" fillId="0" borderId="1" xfId="0" applyBorder="1" applyAlignment="1">
      <alignment horizontal="center" vertical="center"/>
    </xf>
    <xf numFmtId="0" fontId="0" fillId="27" borderId="1" xfId="0" applyFill="1" applyBorder="1" applyAlignment="1">
      <alignment horizontal="center" vertical="center"/>
    </xf>
    <xf numFmtId="0" fontId="70" fillId="3" borderId="10" xfId="0" applyFont="1" applyFill="1" applyBorder="1" applyAlignment="1">
      <alignment horizontal="center" vertical="center" wrapText="1"/>
    </xf>
    <xf numFmtId="169" fontId="70" fillId="3" borderId="10" xfId="0" applyNumberFormat="1" applyFont="1" applyFill="1" applyBorder="1" applyAlignment="1">
      <alignment horizontal="center" vertical="center" wrapText="1"/>
    </xf>
    <xf numFmtId="10" fontId="4" fillId="0" borderId="0" xfId="0" applyNumberFormat="1" applyFont="1"/>
    <xf numFmtId="0" fontId="5" fillId="0" borderId="0" xfId="0" applyFont="1" applyAlignment="1">
      <alignment vertical="center"/>
    </xf>
    <xf numFmtId="0" fontId="5" fillId="3" borderId="1" xfId="2" applyNumberFormat="1" applyFont="1" applyFill="1" applyBorder="1" applyAlignment="1" applyProtection="1">
      <alignment horizontal="center" vertical="center" wrapText="1"/>
    </xf>
    <xf numFmtId="10" fontId="4" fillId="3" borderId="1" xfId="0" applyNumberFormat="1" applyFont="1" applyFill="1" applyBorder="1" applyAlignment="1">
      <alignment horizontal="center" vertical="center" wrapText="1"/>
    </xf>
    <xf numFmtId="10" fontId="62" fillId="2" borderId="1" xfId="0" applyNumberFormat="1" applyFont="1" applyFill="1" applyBorder="1" applyAlignment="1">
      <alignment horizontal="center" vertical="center"/>
    </xf>
    <xf numFmtId="10" fontId="4" fillId="3" borderId="0" xfId="0" applyNumberFormat="1" applyFont="1" applyFill="1"/>
    <xf numFmtId="0" fontId="5" fillId="3" borderId="1" xfId="1" applyNumberFormat="1" applyFont="1" applyFill="1" applyBorder="1" applyAlignment="1" applyProtection="1">
      <alignment horizontal="center" vertical="center" wrapText="1"/>
    </xf>
    <xf numFmtId="0" fontId="5" fillId="4" borderId="1" xfId="1" applyNumberFormat="1" applyFont="1" applyFill="1" applyBorder="1" applyAlignment="1" applyProtection="1">
      <alignment horizontal="center" vertical="center" wrapText="1"/>
    </xf>
    <xf numFmtId="0" fontId="4" fillId="0" borderId="0" xfId="0" applyFont="1" applyAlignment="1">
      <alignment horizontal="left" vertical="center"/>
    </xf>
    <xf numFmtId="0" fontId="73"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4" fillId="0" borderId="0" xfId="0" applyFont="1" applyAlignment="1" applyProtection="1">
      <alignment vertical="center" wrapText="1"/>
      <protection locked="0"/>
    </xf>
    <xf numFmtId="169" fontId="4" fillId="0" borderId="0" xfId="0" applyNumberFormat="1" applyFont="1" applyProtection="1">
      <protection locked="0"/>
    </xf>
    <xf numFmtId="0" fontId="5" fillId="3" borderId="0" xfId="0" applyFont="1" applyFill="1" applyAlignment="1" applyProtection="1">
      <alignment horizontal="center"/>
      <protection locked="0"/>
    </xf>
    <xf numFmtId="1" fontId="4" fillId="3" borderId="0" xfId="0" applyNumberFormat="1" applyFont="1" applyFill="1" applyAlignment="1" applyProtection="1">
      <alignment vertical="center" wrapText="1"/>
      <protection locked="0"/>
    </xf>
    <xf numFmtId="0" fontId="4" fillId="3" borderId="0" xfId="0" applyFont="1" applyFill="1" applyAlignment="1" applyProtection="1">
      <alignment vertical="center" wrapText="1"/>
      <protection locked="0"/>
    </xf>
    <xf numFmtId="169" fontId="4" fillId="3" borderId="10" xfId="0" applyNumberFormat="1" applyFont="1" applyFill="1" applyBorder="1" applyAlignment="1" applyProtection="1">
      <alignment vertical="center" wrapText="1"/>
      <protection locked="0"/>
    </xf>
    <xf numFmtId="169" fontId="4" fillId="3" borderId="0" xfId="0" applyNumberFormat="1" applyFont="1" applyFill="1" applyProtection="1">
      <protection locked="0"/>
    </xf>
    <xf numFmtId="0" fontId="5" fillId="3" borderId="1" xfId="0" applyFont="1" applyFill="1" applyBorder="1" applyAlignment="1">
      <alignment horizontal="centerContinuous" vertical="center"/>
    </xf>
    <xf numFmtId="0" fontId="4" fillId="3" borderId="0" xfId="0" applyFont="1" applyFill="1" applyAlignment="1">
      <alignment horizontal="center" vertical="top" wrapText="1"/>
    </xf>
    <xf numFmtId="0" fontId="71" fillId="0" borderId="0" xfId="0" applyFont="1" applyAlignment="1" applyProtection="1">
      <alignment horizontal="left"/>
      <protection locked="0"/>
    </xf>
    <xf numFmtId="0" fontId="73" fillId="2" borderId="1"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Continuous" vertical="center" wrapText="1"/>
      <protection locked="0"/>
    </xf>
    <xf numFmtId="0" fontId="73" fillId="2" borderId="1" xfId="0" applyFont="1" applyFill="1" applyBorder="1" applyAlignment="1" applyProtection="1">
      <alignment horizontal="centerContinuous" vertical="center"/>
      <protection locked="0"/>
    </xf>
    <xf numFmtId="1" fontId="4" fillId="3" borderId="0" xfId="0" applyNumberFormat="1" applyFont="1" applyFill="1" applyAlignment="1" applyProtection="1">
      <alignment horizontal="justify" wrapText="1"/>
      <protection locked="0"/>
    </xf>
    <xf numFmtId="0" fontId="81" fillId="3" borderId="10" xfId="0" applyFont="1" applyFill="1" applyBorder="1" applyAlignment="1" applyProtection="1">
      <alignment horizontal="center" vertical="center" wrapText="1"/>
      <protection locked="0"/>
    </xf>
    <xf numFmtId="0" fontId="77" fillId="3" borderId="10" xfId="0" applyFont="1" applyFill="1" applyBorder="1" applyAlignment="1" applyProtection="1">
      <alignment horizontal="center" vertical="center" wrapText="1"/>
      <protection locked="0"/>
    </xf>
    <xf numFmtId="0" fontId="77" fillId="3" borderId="7" xfId="0" applyFont="1" applyFill="1" applyBorder="1" applyAlignment="1" applyProtection="1">
      <alignment horizontal="justify" vertical="center" wrapText="1"/>
      <protection locked="0"/>
    </xf>
    <xf numFmtId="0" fontId="81" fillId="3" borderId="0" xfId="0" applyFont="1" applyFill="1" applyAlignment="1" applyProtection="1">
      <alignment horizontal="center" vertical="center" wrapText="1"/>
      <protection locked="0"/>
    </xf>
    <xf numFmtId="0" fontId="4" fillId="3" borderId="0" xfId="0" applyFont="1" applyFill="1" applyAlignment="1" applyProtection="1">
      <alignment horizontal="justify" wrapText="1"/>
      <protection locked="0"/>
    </xf>
    <xf numFmtId="0" fontId="76" fillId="3" borderId="0" xfId="0" applyFont="1" applyFill="1" applyAlignment="1" applyProtection="1">
      <alignment horizontal="center" vertical="center" wrapText="1"/>
      <protection locked="0"/>
    </xf>
    <xf numFmtId="0" fontId="77" fillId="3" borderId="0" xfId="0" applyFont="1" applyFill="1" applyAlignment="1" applyProtection="1">
      <alignment horizontal="justify" vertical="center" wrapText="1"/>
      <protection locked="0"/>
    </xf>
    <xf numFmtId="1" fontId="4" fillId="3" borderId="0" xfId="0" applyNumberFormat="1" applyFont="1" applyFill="1" applyAlignment="1" applyProtection="1">
      <alignment wrapText="1"/>
      <protection locked="0"/>
    </xf>
    <xf numFmtId="0" fontId="77" fillId="3" borderId="0" xfId="0" applyFont="1" applyFill="1" applyAlignment="1" applyProtection="1">
      <alignment horizontal="center" vertical="center" wrapText="1"/>
      <protection locked="0"/>
    </xf>
    <xf numFmtId="1" fontId="78" fillId="3" borderId="0" xfId="0" applyNumberFormat="1" applyFont="1" applyFill="1" applyProtection="1">
      <protection locked="0"/>
    </xf>
    <xf numFmtId="0" fontId="78" fillId="0" borderId="0" xfId="0" applyFont="1" applyProtection="1">
      <protection locked="0"/>
    </xf>
    <xf numFmtId="0" fontId="2" fillId="0" borderId="0" xfId="0" applyFont="1" applyAlignment="1" applyProtection="1">
      <alignment vertical="center"/>
      <protection locked="0"/>
    </xf>
    <xf numFmtId="0" fontId="76" fillId="3" borderId="1" xfId="0" applyFont="1" applyFill="1" applyBorder="1" applyAlignment="1">
      <alignment horizontal="justify" vertical="center" wrapText="1"/>
    </xf>
    <xf numFmtId="0" fontId="76" fillId="3" borderId="1" xfId="0" applyFont="1" applyFill="1" applyBorder="1" applyAlignment="1">
      <alignment horizontal="center" vertical="center" wrapText="1"/>
    </xf>
    <xf numFmtId="0" fontId="78" fillId="4" borderId="1" xfId="0" applyFont="1" applyFill="1" applyBorder="1" applyAlignment="1">
      <alignment horizontal="justify" vertical="center" wrapText="1"/>
    </xf>
    <xf numFmtId="0" fontId="77" fillId="3" borderId="1" xfId="0" applyFont="1" applyFill="1" applyBorder="1" applyAlignment="1">
      <alignment horizontal="center" vertical="center" wrapText="1"/>
    </xf>
    <xf numFmtId="0" fontId="76" fillId="3" borderId="1" xfId="0" applyFont="1" applyFill="1" applyBorder="1" applyAlignment="1">
      <alignment horizontal="left" vertical="center" wrapText="1"/>
    </xf>
    <xf numFmtId="0" fontId="0" fillId="0" borderId="0" xfId="0" applyAlignment="1" applyProtection="1">
      <alignment vertical="center"/>
      <protection locked="0"/>
    </xf>
    <xf numFmtId="0" fontId="61" fillId="0" borderId="0" xfId="0" applyFont="1" applyAlignment="1" applyProtection="1">
      <alignment horizontal="left" vertical="center"/>
      <protection locked="0"/>
    </xf>
    <xf numFmtId="9" fontId="78" fillId="4" borderId="1" xfId="2" applyFont="1" applyFill="1" applyBorder="1" applyAlignment="1" applyProtection="1">
      <alignment horizontal="center" vertical="center" wrapText="1"/>
    </xf>
    <xf numFmtId="0" fontId="73" fillId="4" borderId="1" xfId="0" applyFont="1" applyFill="1" applyBorder="1" applyAlignment="1">
      <alignment horizontal="center" vertical="center" wrapText="1"/>
    </xf>
    <xf numFmtId="0" fontId="4" fillId="0" borderId="0" xfId="0" applyFont="1" applyAlignment="1">
      <alignment horizontal="center" vertical="center"/>
    </xf>
    <xf numFmtId="0" fontId="5" fillId="2" borderId="1" xfId="0" applyFont="1" applyFill="1" applyBorder="1" applyAlignment="1">
      <alignment horizontal="center" vertical="center"/>
    </xf>
    <xf numFmtId="0" fontId="78" fillId="3" borderId="3" xfId="0" applyFont="1" applyFill="1" applyBorder="1" applyAlignment="1">
      <alignment horizontal="center" vertical="center" wrapText="1"/>
    </xf>
    <xf numFmtId="0" fontId="62" fillId="3" borderId="1" xfId="0" applyFont="1" applyFill="1" applyBorder="1" applyAlignment="1">
      <alignment horizontal="center" vertical="center"/>
    </xf>
    <xf numFmtId="0" fontId="78" fillId="3" borderId="0" xfId="0" applyFont="1" applyFill="1" applyAlignment="1">
      <alignment horizontal="center" vertical="center" wrapText="1"/>
    </xf>
    <xf numFmtId="0" fontId="78" fillId="4" borderId="0" xfId="0" applyFont="1" applyFill="1" applyAlignment="1">
      <alignment horizontal="center" vertical="center" wrapText="1"/>
    </xf>
    <xf numFmtId="0" fontId="4" fillId="3" borderId="0" xfId="0" applyFont="1" applyFill="1" applyAlignment="1">
      <alignment horizontal="center" vertical="center"/>
    </xf>
    <xf numFmtId="0" fontId="4" fillId="0" borderId="7" xfId="0" applyFont="1" applyBorder="1"/>
    <xf numFmtId="0" fontId="4" fillId="0" borderId="3" xfId="0" applyFont="1" applyBorder="1"/>
    <xf numFmtId="0" fontId="4" fillId="0" borderId="22" xfId="0" applyFont="1" applyBorder="1"/>
    <xf numFmtId="0" fontId="4" fillId="0" borderId="2" xfId="0" applyFont="1" applyBorder="1"/>
    <xf numFmtId="0" fontId="4" fillId="0" borderId="14" xfId="0" applyFont="1" applyBorder="1"/>
    <xf numFmtId="0" fontId="4" fillId="0" borderId="24" xfId="0" applyFont="1" applyBorder="1"/>
    <xf numFmtId="0" fontId="2" fillId="0" borderId="0" xfId="0" applyFont="1"/>
    <xf numFmtId="0" fontId="2" fillId="0" borderId="0" xfId="0" applyFont="1" applyAlignment="1">
      <alignment vertical="center"/>
    </xf>
    <xf numFmtId="0" fontId="61" fillId="0" borderId="0" xfId="0" applyFont="1"/>
    <xf numFmtId="0" fontId="5" fillId="2" borderId="1" xfId="0" applyFont="1" applyFill="1" applyBorder="1" applyAlignment="1">
      <alignment vertical="center" wrapText="1"/>
    </xf>
    <xf numFmtId="169" fontId="5" fillId="2" borderId="1" xfId="0" applyNumberFormat="1" applyFont="1" applyFill="1" applyBorder="1" applyAlignment="1">
      <alignment vertical="center" wrapText="1"/>
    </xf>
    <xf numFmtId="0" fontId="5" fillId="3" borderId="12" xfId="0" applyFont="1" applyFill="1" applyBorder="1" applyAlignment="1">
      <alignment vertical="center" wrapText="1"/>
    </xf>
    <xf numFmtId="0" fontId="5" fillId="3" borderId="0" xfId="0" applyFont="1" applyFill="1" applyAlignment="1">
      <alignment vertical="center" wrapText="1"/>
    </xf>
    <xf numFmtId="0" fontId="62" fillId="2" borderId="0" xfId="0" applyFont="1" applyFill="1" applyAlignment="1">
      <alignment horizontal="centerContinuous" vertical="center"/>
    </xf>
    <xf numFmtId="0" fontId="105" fillId="3" borderId="1" xfId="0" applyFont="1" applyFill="1" applyBorder="1" applyAlignment="1">
      <alignment horizontal="center" vertical="center" wrapText="1"/>
    </xf>
    <xf numFmtId="0" fontId="106" fillId="3" borderId="1" xfId="0" applyFont="1" applyFill="1" applyBorder="1" applyAlignment="1">
      <alignment horizontal="center" vertical="center" wrapText="1"/>
    </xf>
    <xf numFmtId="169" fontId="4" fillId="3" borderId="0" xfId="0" applyNumberFormat="1" applyFont="1" applyFill="1" applyAlignment="1">
      <alignment vertical="center" wrapText="1"/>
    </xf>
    <xf numFmtId="0" fontId="4" fillId="4" borderId="1" xfId="0" applyFont="1" applyFill="1" applyBorder="1" applyAlignment="1">
      <alignment horizontal="center" wrapText="1"/>
    </xf>
    <xf numFmtId="0" fontId="4" fillId="3" borderId="8" xfId="0" applyFont="1" applyFill="1" applyBorder="1" applyAlignment="1">
      <alignment horizontal="justify" vertical="top" wrapText="1"/>
    </xf>
    <xf numFmtId="0" fontId="4" fillId="0" borderId="0" xfId="0" applyFont="1" applyAlignment="1">
      <alignment wrapText="1"/>
    </xf>
    <xf numFmtId="0" fontId="62" fillId="2" borderId="1" xfId="0" applyFont="1" applyFill="1" applyBorder="1" applyAlignment="1">
      <alignment horizontal="centerContinuous" vertical="center" wrapText="1"/>
    </xf>
    <xf numFmtId="169" fontId="4" fillId="0" borderId="10" xfId="0" applyNumberFormat="1" applyFont="1" applyBorder="1" applyAlignment="1">
      <alignment horizontal="center" vertical="center" wrapText="1"/>
    </xf>
    <xf numFmtId="0" fontId="4" fillId="3" borderId="0" xfId="0" applyFont="1" applyFill="1" applyAlignment="1">
      <alignment wrapText="1"/>
    </xf>
    <xf numFmtId="49" fontId="4" fillId="0" borderId="0" xfId="0" applyNumberFormat="1" applyFont="1"/>
    <xf numFmtId="0" fontId="88" fillId="4" borderId="1" xfId="0" applyFont="1" applyFill="1" applyBorder="1" applyAlignment="1">
      <alignment horizontal="justify" vertical="center" wrapText="1"/>
    </xf>
    <xf numFmtId="0" fontId="104" fillId="4" borderId="1" xfId="0" applyFont="1" applyFill="1" applyBorder="1" applyAlignment="1">
      <alignment horizontal="center" vertical="center" wrapText="1"/>
    </xf>
    <xf numFmtId="49" fontId="4" fillId="3" borderId="0" xfId="0" applyNumberFormat="1" applyFont="1" applyFill="1"/>
    <xf numFmtId="49" fontId="4" fillId="3" borderId="0" xfId="0" applyNumberFormat="1" applyFont="1" applyFill="1" applyAlignment="1">
      <alignment horizontal="center"/>
    </xf>
    <xf numFmtId="49" fontId="5" fillId="3" borderId="0" xfId="0" applyNumberFormat="1" applyFont="1" applyFill="1" applyAlignment="1">
      <alignment horizontal="center" vertical="center" wrapText="1"/>
    </xf>
    <xf numFmtId="49" fontId="5" fillId="3" borderId="0" xfId="0" applyNumberFormat="1" applyFont="1" applyFill="1"/>
    <xf numFmtId="49" fontId="5" fillId="3" borderId="0" xfId="0" applyNumberFormat="1" applyFont="1" applyFill="1" applyAlignment="1">
      <alignment horizontal="center"/>
    </xf>
    <xf numFmtId="43" fontId="4" fillId="0" borderId="1" xfId="0" applyNumberFormat="1" applyFont="1" applyBorder="1"/>
    <xf numFmtId="10" fontId="4" fillId="0" borderId="1" xfId="0" applyNumberFormat="1" applyFont="1" applyBorder="1"/>
    <xf numFmtId="0" fontId="4" fillId="0" borderId="1" xfId="0" applyFont="1" applyBorder="1"/>
    <xf numFmtId="0" fontId="4" fillId="8" borderId="0" xfId="0" applyFont="1" applyFill="1"/>
    <xf numFmtId="169" fontId="4" fillId="4" borderId="1" xfId="0" applyNumberFormat="1" applyFont="1" applyFill="1" applyBorder="1"/>
    <xf numFmtId="0" fontId="62" fillId="8" borderId="1" xfId="0" applyFont="1" applyFill="1" applyBorder="1" applyAlignment="1">
      <alignment horizontal="centerContinuous" vertical="center"/>
    </xf>
    <xf numFmtId="0" fontId="5" fillId="3" borderId="10" xfId="0" applyFont="1" applyFill="1" applyBorder="1" applyAlignment="1">
      <alignment horizontal="center" vertical="center" wrapText="1"/>
    </xf>
    <xf numFmtId="169" fontId="4" fillId="0" borderId="8" xfId="0" applyNumberFormat="1" applyFont="1" applyBorder="1" applyAlignment="1">
      <alignment horizontal="center" vertical="center" wrapText="1"/>
    </xf>
    <xf numFmtId="10" fontId="4" fillId="0" borderId="0" xfId="0" applyNumberFormat="1" applyFont="1" applyAlignment="1">
      <alignment horizontal="center"/>
    </xf>
    <xf numFmtId="43" fontId="4" fillId="3" borderId="3" xfId="0" applyNumberFormat="1" applyFont="1" applyFill="1" applyBorder="1" applyAlignment="1">
      <alignment horizontal="justify" vertical="center" wrapText="1"/>
    </xf>
    <xf numFmtId="10" fontId="4" fillId="3" borderId="3" xfId="0" applyNumberFormat="1" applyFont="1" applyFill="1" applyBorder="1" applyAlignment="1">
      <alignment horizontal="center" vertical="center" wrapText="1"/>
    </xf>
    <xf numFmtId="0" fontId="4" fillId="3" borderId="14" xfId="0" applyFont="1" applyFill="1" applyBorder="1" applyAlignment="1">
      <alignment horizontal="justify" vertical="center" wrapText="1"/>
    </xf>
    <xf numFmtId="0" fontId="90" fillId="23" borderId="3" xfId="0" applyFont="1" applyFill="1" applyBorder="1" applyAlignment="1">
      <alignment horizontal="centerContinuous" vertical="center"/>
    </xf>
    <xf numFmtId="10" fontId="90" fillId="23" borderId="3" xfId="0" applyNumberFormat="1" applyFont="1" applyFill="1" applyBorder="1" applyAlignment="1">
      <alignment horizontal="center" vertical="center"/>
    </xf>
    <xf numFmtId="0" fontId="90" fillId="23" borderId="14" xfId="0" applyFont="1" applyFill="1" applyBorder="1" applyAlignment="1">
      <alignment horizontal="centerContinuous" vertical="center"/>
    </xf>
    <xf numFmtId="43" fontId="4" fillId="3" borderId="1" xfId="0" applyNumberFormat="1" applyFont="1" applyFill="1" applyBorder="1" applyAlignment="1">
      <alignment horizontal="justify" vertical="center" wrapText="1"/>
    </xf>
    <xf numFmtId="10" fontId="4" fillId="3" borderId="0" xfId="0" applyNumberFormat="1" applyFont="1" applyFill="1" applyAlignment="1">
      <alignment horizontal="center"/>
    </xf>
    <xf numFmtId="0" fontId="86" fillId="0" borderId="0" xfId="0" applyFont="1"/>
    <xf numFmtId="0" fontId="88" fillId="0" borderId="0" xfId="0" applyFont="1"/>
    <xf numFmtId="0" fontId="89" fillId="0" borderId="0" xfId="0" applyFont="1"/>
    <xf numFmtId="0" fontId="88" fillId="0" borderId="0" xfId="0" applyFont="1" applyAlignment="1">
      <alignment wrapText="1"/>
    </xf>
    <xf numFmtId="0" fontId="88" fillId="0" borderId="0" xfId="0" applyFont="1" applyAlignment="1">
      <alignment vertical="center"/>
    </xf>
    <xf numFmtId="0" fontId="88" fillId="0" borderId="0" xfId="0" applyFont="1" applyAlignment="1">
      <alignment horizontal="center" vertical="center"/>
    </xf>
    <xf numFmtId="0" fontId="90" fillId="23" borderId="1" xfId="0" applyFont="1" applyFill="1" applyBorder="1"/>
    <xf numFmtId="0" fontId="90" fillId="23" borderId="14" xfId="0" applyFont="1" applyFill="1" applyBorder="1"/>
    <xf numFmtId="0" fontId="91" fillId="21" borderId="7" xfId="0" applyFont="1" applyFill="1" applyBorder="1" applyAlignment="1">
      <alignment wrapText="1"/>
    </xf>
    <xf numFmtId="0" fontId="90" fillId="23" borderId="5" xfId="0" applyFont="1" applyFill="1" applyBorder="1"/>
    <xf numFmtId="0" fontId="90" fillId="23" borderId="21" xfId="0" applyFont="1" applyFill="1" applyBorder="1"/>
    <xf numFmtId="0" fontId="91" fillId="22" borderId="5" xfId="0" applyFont="1" applyFill="1" applyBorder="1"/>
    <xf numFmtId="0" fontId="91" fillId="20" borderId="21" xfId="0" applyFont="1" applyFill="1" applyBorder="1"/>
    <xf numFmtId="0" fontId="91" fillId="21" borderId="21" xfId="0" applyFont="1" applyFill="1" applyBorder="1" applyAlignment="1">
      <alignment wrapText="1"/>
    </xf>
    <xf numFmtId="0" fontId="88" fillId="21" borderId="21" xfId="0" applyFont="1" applyFill="1" applyBorder="1" applyAlignment="1">
      <alignment vertical="center" wrapText="1"/>
    </xf>
    <xf numFmtId="0" fontId="88" fillId="21" borderId="21" xfId="0" applyFont="1" applyFill="1" applyBorder="1" applyAlignment="1">
      <alignment horizontal="center" vertical="center" wrapText="1"/>
    </xf>
    <xf numFmtId="0" fontId="91" fillId="23" borderId="21" xfId="0" applyFont="1" applyFill="1" applyBorder="1" applyAlignment="1">
      <alignment horizontal="center" vertical="center" wrapText="1"/>
    </xf>
    <xf numFmtId="0" fontId="91" fillId="23" borderId="21" xfId="0" applyFont="1" applyFill="1" applyBorder="1" applyAlignment="1">
      <alignment vertical="center" wrapText="1"/>
    </xf>
    <xf numFmtId="0" fontId="88" fillId="21" borderId="21" xfId="0" applyFont="1" applyFill="1" applyBorder="1" applyAlignment="1">
      <alignment wrapText="1"/>
    </xf>
    <xf numFmtId="0" fontId="88" fillId="22" borderId="5" xfId="0" applyFont="1" applyFill="1" applyBorder="1"/>
    <xf numFmtId="0" fontId="88" fillId="20" borderId="21" xfId="0" applyFont="1" applyFill="1" applyBorder="1"/>
    <xf numFmtId="0" fontId="88" fillId="26" borderId="21" xfId="0" applyFont="1" applyFill="1" applyBorder="1" applyAlignment="1">
      <alignment wrapText="1"/>
    </xf>
    <xf numFmtId="0" fontId="93" fillId="21" borderId="21" xfId="0" applyFont="1" applyFill="1" applyBorder="1" applyAlignment="1">
      <alignment wrapText="1"/>
    </xf>
    <xf numFmtId="0" fontId="91" fillId="28" borderId="21" xfId="0" applyFont="1" applyFill="1" applyBorder="1" applyAlignment="1">
      <alignment wrapText="1"/>
    </xf>
    <xf numFmtId="0" fontId="88" fillId="28" borderId="21" xfId="0" applyFont="1" applyFill="1" applyBorder="1" applyAlignment="1">
      <alignment vertical="center" wrapText="1"/>
    </xf>
    <xf numFmtId="0" fontId="88" fillId="28" borderId="21" xfId="0" applyFont="1" applyFill="1" applyBorder="1" applyAlignment="1">
      <alignment horizontal="center" vertical="center" wrapText="1"/>
    </xf>
    <xf numFmtId="0" fontId="88" fillId="28" borderId="21" xfId="0" applyFont="1" applyFill="1" applyBorder="1" applyAlignment="1">
      <alignment wrapText="1"/>
    </xf>
    <xf numFmtId="0" fontId="88" fillId="28" borderId="5" xfId="0" applyFont="1" applyFill="1" applyBorder="1"/>
    <xf numFmtId="0" fontId="88" fillId="28" borderId="21" xfId="0" applyFont="1" applyFill="1" applyBorder="1"/>
    <xf numFmtId="0" fontId="88" fillId="29" borderId="21" xfId="0" applyFont="1" applyFill="1" applyBorder="1" applyAlignment="1">
      <alignment wrapText="1"/>
    </xf>
    <xf numFmtId="0" fontId="94" fillId="28" borderId="21" xfId="0" applyFont="1" applyFill="1" applyBorder="1" applyAlignment="1">
      <alignment wrapText="1"/>
    </xf>
    <xf numFmtId="0" fontId="4" fillId="3" borderId="3" xfId="0" applyFont="1" applyFill="1" applyBorder="1" applyAlignment="1">
      <alignment horizontal="center" vertical="center" wrapText="1"/>
    </xf>
    <xf numFmtId="0" fontId="4" fillId="3" borderId="3" xfId="0" applyFont="1" applyFill="1" applyBorder="1" applyAlignment="1">
      <alignment horizontal="justify" vertical="center" wrapText="1"/>
    </xf>
    <xf numFmtId="0" fontId="90" fillId="23" borderId="2" xfId="0" applyFont="1" applyFill="1" applyBorder="1" applyAlignment="1">
      <alignment horizontal="centerContinuous" vertical="center"/>
    </xf>
    <xf numFmtId="0" fontId="90" fillId="23" borderId="3" xfId="0" applyFont="1" applyFill="1" applyBorder="1" applyAlignment="1">
      <alignment horizontal="center" vertical="center"/>
    </xf>
    <xf numFmtId="0" fontId="88" fillId="28" borderId="0" xfId="0" applyFont="1" applyFill="1"/>
    <xf numFmtId="0" fontId="88" fillId="28" borderId="0" xfId="0" applyFont="1" applyFill="1" applyAlignment="1">
      <alignment wrapText="1"/>
    </xf>
    <xf numFmtId="0" fontId="88" fillId="28" borderId="10" xfId="0" applyFont="1" applyFill="1" applyBorder="1" applyAlignment="1">
      <alignment wrapText="1"/>
    </xf>
    <xf numFmtId="0" fontId="88" fillId="28" borderId="10" xfId="0" applyFont="1" applyFill="1" applyBorder="1" applyAlignment="1">
      <alignment vertical="center" wrapText="1"/>
    </xf>
    <xf numFmtId="0" fontId="88" fillId="28" borderId="10" xfId="0" applyFont="1" applyFill="1" applyBorder="1" applyAlignment="1">
      <alignment horizontal="center" vertical="center" wrapText="1"/>
    </xf>
    <xf numFmtId="0" fontId="88" fillId="9" borderId="0" xfId="0" applyFont="1" applyFill="1"/>
    <xf numFmtId="0" fontId="88" fillId="9" borderId="0" xfId="0" applyFont="1" applyFill="1" applyAlignment="1">
      <alignment wrapText="1"/>
    </xf>
    <xf numFmtId="0" fontId="88" fillId="9" borderId="10" xfId="0" applyFont="1" applyFill="1" applyBorder="1" applyAlignment="1">
      <alignment vertical="center" wrapText="1"/>
    </xf>
    <xf numFmtId="0" fontId="88" fillId="9" borderId="10" xfId="0" applyFont="1" applyFill="1" applyBorder="1" applyAlignment="1">
      <alignment horizontal="center" vertical="center" wrapText="1"/>
    </xf>
    <xf numFmtId="0" fontId="88" fillId="9" borderId="10" xfId="0" applyFont="1" applyFill="1" applyBorder="1" applyAlignment="1">
      <alignment wrapText="1"/>
    </xf>
    <xf numFmtId="0" fontId="88" fillId="9" borderId="7" xfId="0" applyFont="1" applyFill="1" applyBorder="1" applyAlignment="1">
      <alignment wrapText="1"/>
    </xf>
    <xf numFmtId="0" fontId="91" fillId="9" borderId="0" xfId="0" applyFont="1" applyFill="1" applyAlignment="1">
      <alignment wrapText="1"/>
    </xf>
    <xf numFmtId="0" fontId="91" fillId="9" borderId="0" xfId="0" applyFont="1" applyFill="1"/>
    <xf numFmtId="0" fontId="96" fillId="9" borderId="0" xfId="0" applyFont="1" applyFill="1"/>
    <xf numFmtId="0" fontId="96" fillId="0" borderId="0" xfId="0" applyFont="1"/>
    <xf numFmtId="0" fontId="88" fillId="9" borderId="0" xfId="0" applyFont="1" applyFill="1" applyAlignment="1">
      <alignment vertical="center" wrapText="1"/>
    </xf>
    <xf numFmtId="0" fontId="88" fillId="9" borderId="0" xfId="0" applyFont="1" applyFill="1" applyAlignment="1">
      <alignment horizontal="center" vertical="center" wrapText="1"/>
    </xf>
    <xf numFmtId="0" fontId="88" fillId="9" borderId="0" xfId="0" applyFont="1" applyFill="1" applyAlignment="1">
      <alignment vertical="center"/>
    </xf>
    <xf numFmtId="0" fontId="88" fillId="9" borderId="0" xfId="0" applyFont="1" applyFill="1" applyAlignment="1">
      <alignment horizontal="center" vertical="center"/>
    </xf>
    <xf numFmtId="0" fontId="109" fillId="3" borderId="1" xfId="0" applyFont="1" applyFill="1" applyBorder="1" applyAlignment="1" applyProtection="1">
      <alignment horizontal="center" vertical="center" wrapText="1"/>
      <protection locked="0"/>
    </xf>
    <xf numFmtId="0" fontId="100" fillId="3" borderId="1" xfId="0" applyFont="1" applyFill="1" applyBorder="1" applyAlignment="1" applyProtection="1">
      <alignment horizontal="center" vertical="center" wrapText="1"/>
      <protection locked="0"/>
    </xf>
    <xf numFmtId="0" fontId="103" fillId="3" borderId="1" xfId="0" applyFont="1" applyFill="1" applyBorder="1" applyAlignment="1" applyProtection="1">
      <alignment horizontal="center" vertical="center" wrapText="1"/>
      <protection locked="0"/>
    </xf>
    <xf numFmtId="0" fontId="5" fillId="31" borderId="1" xfId="1" applyNumberFormat="1" applyFont="1" applyFill="1" applyBorder="1" applyAlignment="1" applyProtection="1">
      <alignment horizontal="center" vertical="center"/>
    </xf>
    <xf numFmtId="0" fontId="4" fillId="31" borderId="1" xfId="0" applyFont="1" applyFill="1" applyBorder="1" applyAlignment="1">
      <alignment horizontal="center" vertical="center" wrapText="1"/>
    </xf>
    <xf numFmtId="0" fontId="5" fillId="31" borderId="1" xfId="0" quotePrefix="1" applyFont="1" applyFill="1" applyBorder="1" applyAlignment="1">
      <alignment horizontal="center" vertical="center" wrapText="1"/>
    </xf>
    <xf numFmtId="166" fontId="4" fillId="31" borderId="1" xfId="1" applyNumberFormat="1" applyFont="1" applyFill="1" applyBorder="1" applyAlignment="1" applyProtection="1">
      <alignment horizontal="right" vertical="center" wrapText="1"/>
    </xf>
    <xf numFmtId="166" fontId="5" fillId="31" borderId="1" xfId="1" applyNumberFormat="1" applyFont="1" applyFill="1" applyBorder="1" applyAlignment="1" applyProtection="1">
      <alignment horizontal="right" vertical="center" wrapText="1"/>
    </xf>
    <xf numFmtId="169" fontId="5" fillId="31" borderId="1" xfId="0" applyNumberFormat="1" applyFont="1" applyFill="1" applyBorder="1" applyAlignment="1">
      <alignment horizontal="center" vertical="center" wrapText="1"/>
    </xf>
    <xf numFmtId="0" fontId="4" fillId="31" borderId="1" xfId="0" applyFont="1" applyFill="1" applyBorder="1" applyAlignment="1">
      <alignment horizontal="justify" vertical="center" wrapText="1"/>
    </xf>
    <xf numFmtId="9" fontId="78" fillId="31" borderId="1" xfId="2" applyFont="1" applyFill="1" applyBorder="1" applyAlignment="1" applyProtection="1">
      <alignment horizontal="center" vertical="center" wrapText="1"/>
    </xf>
    <xf numFmtId="0" fontId="78" fillId="31" borderId="1" xfId="0" applyFont="1" applyFill="1" applyBorder="1" applyAlignment="1">
      <alignment horizontal="center" vertical="center" wrapText="1"/>
    </xf>
    <xf numFmtId="165" fontId="78" fillId="31" borderId="1" xfId="1" applyFont="1" applyFill="1" applyBorder="1" applyAlignment="1" applyProtection="1">
      <alignment horizontal="center" vertical="center" wrapText="1"/>
    </xf>
    <xf numFmtId="165" fontId="78" fillId="31" borderId="1" xfId="1" applyFont="1" applyFill="1" applyBorder="1" applyAlignment="1" applyProtection="1">
      <alignment horizontal="center" vertical="center" wrapText="1"/>
      <protection locked="0"/>
    </xf>
    <xf numFmtId="9" fontId="78" fillId="31" borderId="1" xfId="2" applyFont="1" applyFill="1" applyBorder="1" applyAlignment="1" applyProtection="1">
      <alignment horizontal="center" vertical="center" wrapText="1"/>
      <protection locked="0"/>
    </xf>
    <xf numFmtId="0" fontId="78" fillId="31" borderId="1" xfId="0" applyFont="1" applyFill="1" applyBorder="1" applyAlignment="1" applyProtection="1">
      <alignment horizontal="center" vertical="center" wrapText="1"/>
      <protection locked="0"/>
    </xf>
    <xf numFmtId="0" fontId="4" fillId="31" borderId="0" xfId="0" applyFont="1" applyFill="1" applyProtection="1">
      <protection locked="0"/>
    </xf>
    <xf numFmtId="166" fontId="5" fillId="31" borderId="1" xfId="1" applyNumberFormat="1" applyFont="1" applyFill="1" applyBorder="1" applyAlignment="1" applyProtection="1">
      <alignment horizontal="center" vertical="center" wrapText="1"/>
    </xf>
    <xf numFmtId="166" fontId="73" fillId="3" borderId="1" xfId="1" applyNumberFormat="1" applyFont="1" applyFill="1" applyBorder="1" applyAlignment="1" applyProtection="1">
      <alignment horizontal="center" vertical="center" wrapText="1"/>
    </xf>
    <xf numFmtId="0" fontId="73" fillId="4" borderId="1" xfId="0" applyFont="1" applyFill="1" applyBorder="1" applyAlignment="1">
      <alignment horizontal="justify" vertical="center" wrapText="1"/>
    </xf>
    <xf numFmtId="165" fontId="73" fillId="3" borderId="1" xfId="1" applyFont="1" applyFill="1" applyBorder="1" applyAlignment="1" applyProtection="1">
      <alignment horizontal="center" vertical="center" wrapText="1"/>
    </xf>
    <xf numFmtId="9" fontId="73" fillId="3" borderId="1" xfId="2" applyFont="1" applyFill="1" applyBorder="1" applyAlignment="1" applyProtection="1">
      <alignment horizontal="center" vertical="center" wrapText="1"/>
    </xf>
    <xf numFmtId="0" fontId="78" fillId="32" borderId="1" xfId="0" applyFont="1" applyFill="1" applyBorder="1" applyAlignment="1" applyProtection="1">
      <alignment horizontal="center" vertical="center" wrapText="1"/>
      <protection locked="0"/>
    </xf>
    <xf numFmtId="49" fontId="5" fillId="31" borderId="1" xfId="1" quotePrefix="1" applyNumberFormat="1" applyFont="1" applyFill="1" applyBorder="1" applyAlignment="1" applyProtection="1">
      <alignment horizontal="center" vertical="center"/>
    </xf>
    <xf numFmtId="0" fontId="5" fillId="31" borderId="1" xfId="0" applyFont="1" applyFill="1" applyBorder="1" applyAlignment="1">
      <alignment horizontal="center" vertical="center" wrapText="1"/>
    </xf>
    <xf numFmtId="165" fontId="4" fillId="31" borderId="1" xfId="1" applyFont="1" applyFill="1" applyBorder="1" applyAlignment="1" applyProtection="1">
      <alignment horizontal="center" vertical="center" wrapText="1"/>
    </xf>
    <xf numFmtId="9" fontId="4" fillId="31" borderId="1" xfId="2" applyFont="1" applyFill="1" applyBorder="1" applyAlignment="1" applyProtection="1">
      <alignment horizontal="center" vertical="center" wrapText="1"/>
    </xf>
    <xf numFmtId="0" fontId="4" fillId="31" borderId="1" xfId="0" applyFont="1" applyFill="1" applyBorder="1" applyAlignment="1">
      <alignment horizontal="justify" vertical="top" wrapText="1"/>
    </xf>
    <xf numFmtId="165" fontId="5" fillId="31" borderId="1" xfId="1" applyFont="1" applyFill="1" applyBorder="1" applyAlignment="1" applyProtection="1">
      <alignment horizontal="center" vertical="center" wrapText="1"/>
    </xf>
    <xf numFmtId="0" fontId="4" fillId="31" borderId="0" xfId="0" applyFont="1" applyFill="1"/>
    <xf numFmtId="166" fontId="4" fillId="31" borderId="1" xfId="1" applyNumberFormat="1" applyFont="1" applyFill="1" applyBorder="1" applyAlignment="1" applyProtection="1">
      <alignment horizontal="center" vertical="center" wrapText="1"/>
    </xf>
    <xf numFmtId="0" fontId="4" fillId="33" borderId="1" xfId="0" applyFont="1" applyFill="1" applyBorder="1" applyAlignment="1">
      <alignment horizontal="justify" vertical="center" wrapText="1"/>
    </xf>
    <xf numFmtId="0" fontId="88" fillId="33" borderId="1" xfId="0" applyFont="1" applyFill="1" applyBorder="1" applyAlignment="1">
      <alignment horizontal="justify" vertical="center" wrapText="1"/>
    </xf>
    <xf numFmtId="0" fontId="4" fillId="33" borderId="1" xfId="0" applyFont="1" applyFill="1" applyBorder="1" applyAlignment="1">
      <alignment horizontal="center" vertical="center" wrapText="1"/>
    </xf>
    <xf numFmtId="165" fontId="78" fillId="33" borderId="1" xfId="1" applyFont="1" applyFill="1" applyBorder="1" applyAlignment="1" applyProtection="1">
      <alignment horizontal="center" vertical="center" wrapText="1"/>
    </xf>
    <xf numFmtId="9" fontId="78" fillId="33" borderId="1" xfId="2" applyFont="1" applyFill="1" applyBorder="1" applyAlignment="1" applyProtection="1">
      <alignment horizontal="center" vertical="center" wrapText="1"/>
    </xf>
    <xf numFmtId="0" fontId="78" fillId="33" borderId="1" xfId="0" applyFont="1" applyFill="1" applyBorder="1" applyAlignment="1">
      <alignment horizontal="center" vertical="center" wrapText="1"/>
    </xf>
    <xf numFmtId="9" fontId="78" fillId="34" borderId="1" xfId="2" applyFont="1" applyFill="1" applyBorder="1" applyAlignment="1" applyProtection="1">
      <alignment horizontal="center" vertical="center" wrapText="1"/>
    </xf>
    <xf numFmtId="0" fontId="78" fillId="34" borderId="1" xfId="0" applyFont="1" applyFill="1" applyBorder="1" applyAlignment="1">
      <alignment horizontal="center" vertical="center" wrapText="1"/>
    </xf>
    <xf numFmtId="9" fontId="78" fillId="19" borderId="1" xfId="2" applyFont="1" applyFill="1" applyBorder="1" applyAlignment="1" applyProtection="1">
      <alignment horizontal="center" vertical="center" wrapText="1"/>
      <protection locked="0"/>
    </xf>
    <xf numFmtId="0" fontId="78" fillId="19" borderId="1" xfId="0" applyFont="1" applyFill="1" applyBorder="1" applyAlignment="1" applyProtection="1">
      <alignment horizontal="center" vertical="center" wrapText="1"/>
      <protection locked="0"/>
    </xf>
    <xf numFmtId="0" fontId="88" fillId="28" borderId="1" xfId="0" applyFont="1" applyFill="1" applyBorder="1"/>
    <xf numFmtId="0" fontId="88" fillId="28" borderId="1" xfId="0" applyFont="1" applyFill="1" applyBorder="1" applyAlignment="1">
      <alignment wrapText="1"/>
    </xf>
    <xf numFmtId="0" fontId="88" fillId="28" borderId="1" xfId="0" applyFont="1" applyFill="1" applyBorder="1" applyAlignment="1">
      <alignment vertical="center" wrapText="1"/>
    </xf>
    <xf numFmtId="0" fontId="88" fillId="28" borderId="1" xfId="0" applyFont="1" applyFill="1" applyBorder="1" applyAlignment="1">
      <alignment horizontal="center" vertical="center" wrapText="1"/>
    </xf>
    <xf numFmtId="0" fontId="91" fillId="28" borderId="1" xfId="0" applyFont="1" applyFill="1" applyBorder="1" applyAlignment="1">
      <alignment horizontal="center" vertical="center" wrapText="1"/>
    </xf>
    <xf numFmtId="0" fontId="91" fillId="28" borderId="1" xfId="0" applyFont="1" applyFill="1" applyBorder="1" applyAlignment="1">
      <alignment vertical="center" wrapText="1"/>
    </xf>
    <xf numFmtId="0" fontId="91" fillId="28" borderId="1" xfId="0" applyFont="1" applyFill="1" applyBorder="1" applyAlignment="1">
      <alignment wrapText="1"/>
    </xf>
    <xf numFmtId="165" fontId="4" fillId="3" borderId="3" xfId="1" applyFont="1" applyFill="1" applyBorder="1" applyAlignment="1" applyProtection="1">
      <alignment horizontal="center" vertical="center" wrapText="1"/>
    </xf>
    <xf numFmtId="0" fontId="0" fillId="0" borderId="0" xfId="0" applyAlignment="1">
      <alignment horizontal="left"/>
    </xf>
    <xf numFmtId="0" fontId="0" fillId="0" borderId="0" xfId="0" applyAlignment="1">
      <alignment horizontal="center"/>
    </xf>
    <xf numFmtId="1" fontId="111" fillId="35" borderId="1" xfId="0" applyNumberFormat="1" applyFont="1" applyFill="1" applyBorder="1" applyAlignment="1">
      <alignment horizontal="center" vertical="top" wrapText="1"/>
    </xf>
    <xf numFmtId="1" fontId="111" fillId="31" borderId="1" xfId="0" applyNumberFormat="1" applyFont="1" applyFill="1" applyBorder="1" applyAlignment="1">
      <alignment horizontal="center" vertical="top" wrapText="1"/>
    </xf>
    <xf numFmtId="1" fontId="111" fillId="32" borderId="1" xfId="0" applyNumberFormat="1" applyFont="1" applyFill="1" applyBorder="1" applyAlignment="1">
      <alignment horizontal="center" vertical="top" wrapText="1"/>
    </xf>
    <xf numFmtId="0" fontId="112" fillId="4" borderId="1" xfId="0" applyFont="1" applyFill="1" applyBorder="1" applyAlignment="1">
      <alignment horizontal="center" vertical="top" wrapText="1"/>
    </xf>
    <xf numFmtId="0" fontId="113" fillId="4" borderId="1" xfId="0" applyFont="1" applyFill="1" applyBorder="1" applyAlignment="1">
      <alignment horizontal="center" vertical="top" wrapText="1"/>
    </xf>
    <xf numFmtId="171" fontId="113" fillId="0" borderId="1" xfId="0" applyNumberFormat="1" applyFont="1" applyBorder="1" applyAlignment="1">
      <alignment horizontal="right" vertical="center"/>
    </xf>
    <xf numFmtId="9" fontId="113" fillId="35" borderId="1" xfId="2" applyFont="1" applyFill="1" applyBorder="1" applyAlignment="1">
      <alignment horizontal="right" vertical="center"/>
    </xf>
    <xf numFmtId="0" fontId="114" fillId="35" borderId="1" xfId="0" applyFont="1" applyFill="1" applyBorder="1" applyAlignment="1" applyProtection="1">
      <alignment horizontal="center" vertical="center" wrapText="1"/>
      <protection locked="0"/>
    </xf>
    <xf numFmtId="0" fontId="0" fillId="0" borderId="0" xfId="0" applyAlignment="1">
      <alignment horizontal="right" vertical="center"/>
    </xf>
    <xf numFmtId="0" fontId="115" fillId="0" borderId="7" xfId="0" applyFont="1" applyBorder="1" applyAlignment="1">
      <alignment horizontal="left" vertical="top"/>
    </xf>
    <xf numFmtId="0" fontId="113" fillId="4" borderId="1" xfId="0" applyFont="1" applyFill="1" applyBorder="1" applyAlignment="1">
      <alignment horizontal="left" vertical="top" wrapText="1"/>
    </xf>
    <xf numFmtId="1" fontId="111" fillId="36" borderId="6" xfId="0" applyNumberFormat="1" applyFont="1" applyFill="1" applyBorder="1" applyAlignment="1">
      <alignment horizontal="center" vertical="top" wrapText="1"/>
    </xf>
    <xf numFmtId="0" fontId="111" fillId="36" borderId="6" xfId="0" applyFont="1" applyFill="1" applyBorder="1" applyAlignment="1">
      <alignment horizontal="center" vertical="top" wrapText="1"/>
    </xf>
    <xf numFmtId="0" fontId="112" fillId="0" borderId="0" xfId="0" applyFont="1"/>
    <xf numFmtId="0" fontId="116" fillId="3" borderId="1" xfId="0" applyFont="1" applyFill="1" applyBorder="1" applyAlignment="1">
      <alignment horizontal="left" vertical="center" wrapText="1"/>
    </xf>
    <xf numFmtId="1" fontId="112" fillId="0" borderId="1" xfId="0" applyNumberFormat="1" applyFont="1" applyBorder="1" applyAlignment="1">
      <alignment horizontal="right" vertical="center"/>
    </xf>
    <xf numFmtId="9" fontId="114" fillId="35" borderId="1" xfId="2" applyFont="1" applyFill="1" applyBorder="1" applyAlignment="1">
      <alignment horizontal="center" vertical="center"/>
    </xf>
    <xf numFmtId="0" fontId="112" fillId="0" borderId="0" xfId="0" applyFont="1" applyAlignment="1">
      <alignment horizontal="center" vertical="center"/>
    </xf>
    <xf numFmtId="0" fontId="114" fillId="32" borderId="1" xfId="0" applyFont="1" applyFill="1" applyBorder="1" applyAlignment="1" applyProtection="1">
      <alignment horizontal="center" vertical="center" wrapText="1"/>
      <protection locked="0"/>
    </xf>
    <xf numFmtId="0" fontId="117" fillId="3" borderId="1" xfId="0" applyFont="1" applyFill="1" applyBorder="1" applyAlignment="1">
      <alignment horizontal="left" vertical="center" wrapText="1"/>
    </xf>
    <xf numFmtId="0" fontId="112" fillId="3" borderId="1" xfId="0" applyFont="1" applyFill="1" applyBorder="1" applyAlignment="1">
      <alignment horizontal="right" vertical="center"/>
    </xf>
    <xf numFmtId="0" fontId="116" fillId="3" borderId="1" xfId="0" applyFont="1" applyFill="1" applyBorder="1" applyAlignment="1">
      <alignment horizontal="right" vertical="center" wrapText="1"/>
    </xf>
    <xf numFmtId="0" fontId="112" fillId="3" borderId="0" xfId="0" applyFont="1" applyFill="1" applyAlignment="1">
      <alignment horizontal="right" vertical="center"/>
    </xf>
    <xf numFmtId="0" fontId="112" fillId="0" borderId="0" xfId="0" applyFont="1" applyAlignment="1">
      <alignment horizontal="right" vertical="center"/>
    </xf>
    <xf numFmtId="0" fontId="112" fillId="3" borderId="1" xfId="0" applyFont="1" applyFill="1" applyBorder="1" applyAlignment="1">
      <alignment horizontal="right" vertical="center" wrapText="1"/>
    </xf>
    <xf numFmtId="0" fontId="114" fillId="3" borderId="1" xfId="0" applyFont="1" applyFill="1" applyBorder="1" applyAlignment="1">
      <alignment horizontal="right" vertical="center" wrapText="1"/>
    </xf>
    <xf numFmtId="9" fontId="114" fillId="31" borderId="1" xfId="2" applyFont="1" applyFill="1" applyBorder="1" applyAlignment="1">
      <alignment horizontal="center" vertical="center"/>
    </xf>
    <xf numFmtId="0" fontId="114" fillId="31" borderId="1" xfId="0" applyFont="1" applyFill="1" applyBorder="1" applyAlignment="1" applyProtection="1">
      <alignment horizontal="center" vertical="center" wrapText="1"/>
      <protection locked="0"/>
    </xf>
    <xf numFmtId="0" fontId="112" fillId="3" borderId="4" xfId="0" applyFont="1" applyFill="1" applyBorder="1" applyAlignment="1">
      <alignment horizontal="right" vertical="center"/>
    </xf>
    <xf numFmtId="9" fontId="114" fillId="32" borderId="1" xfId="2" applyFont="1" applyFill="1" applyBorder="1" applyAlignment="1">
      <alignment horizontal="center" vertical="center"/>
    </xf>
    <xf numFmtId="0" fontId="112" fillId="0" borderId="0" xfId="0" applyFont="1" applyAlignment="1">
      <alignment horizontal="center" vertical="center" wrapText="1"/>
    </xf>
    <xf numFmtId="1" fontId="112" fillId="3" borderId="1" xfId="0" applyNumberFormat="1" applyFont="1" applyFill="1" applyBorder="1" applyAlignment="1">
      <alignment horizontal="right" vertical="center"/>
    </xf>
    <xf numFmtId="0" fontId="112" fillId="3" borderId="1" xfId="0" applyFont="1" applyFill="1" applyBorder="1" applyAlignment="1">
      <alignment horizontal="left" vertical="center" wrapText="1"/>
    </xf>
    <xf numFmtId="0" fontId="114" fillId="3" borderId="1" xfId="0" applyFont="1" applyFill="1" applyBorder="1" applyAlignment="1">
      <alignment horizontal="left" vertical="center" wrapText="1"/>
    </xf>
    <xf numFmtId="0" fontId="114" fillId="3" borderId="4" xfId="0" applyFont="1" applyFill="1" applyBorder="1" applyAlignment="1">
      <alignment horizontal="right" vertical="center" wrapText="1"/>
    </xf>
    <xf numFmtId="0" fontId="112" fillId="0" borderId="1" xfId="0" applyFont="1" applyBorder="1" applyAlignment="1">
      <alignment horizontal="right" vertical="center"/>
    </xf>
    <xf numFmtId="3" fontId="112" fillId="35" borderId="1" xfId="0" applyNumberFormat="1" applyFont="1" applyFill="1" applyBorder="1" applyAlignment="1">
      <alignment horizontal="right" vertical="center"/>
    </xf>
    <xf numFmtId="3" fontId="112" fillId="31" borderId="1" xfId="0" applyNumberFormat="1" applyFont="1" applyFill="1" applyBorder="1" applyAlignment="1">
      <alignment horizontal="right" vertical="center"/>
    </xf>
    <xf numFmtId="3" fontId="112" fillId="32" borderId="1" xfId="0" applyNumberFormat="1" applyFont="1" applyFill="1" applyBorder="1" applyAlignment="1">
      <alignment horizontal="right" vertical="center"/>
    </xf>
    <xf numFmtId="0" fontId="112" fillId="0" borderId="0" xfId="0" applyFont="1" applyAlignment="1">
      <alignment horizontal="left"/>
    </xf>
    <xf numFmtId="0" fontId="112" fillId="0" borderId="0" xfId="0" applyFont="1" applyAlignment="1">
      <alignment horizontal="center"/>
    </xf>
    <xf numFmtId="0" fontId="112" fillId="3" borderId="0" xfId="0" applyFont="1" applyFill="1" applyAlignment="1">
      <alignment horizontal="center"/>
    </xf>
    <xf numFmtId="49" fontId="4" fillId="3" borderId="1" xfId="1" applyNumberFormat="1" applyFont="1" applyFill="1" applyBorder="1" applyAlignment="1" applyProtection="1">
      <alignment horizontal="center" vertical="center"/>
    </xf>
    <xf numFmtId="0" fontId="5" fillId="3" borderId="0" xfId="0" applyFont="1" applyFill="1" applyAlignment="1">
      <alignment horizontal="centerContinuous" vertical="center"/>
    </xf>
    <xf numFmtId="0" fontId="5" fillId="3" borderId="0" xfId="0" applyFont="1" applyFill="1" applyAlignment="1">
      <alignment horizontal="center" vertical="center"/>
    </xf>
    <xf numFmtId="0" fontId="5" fillId="3" borderId="0" xfId="0" applyFont="1" applyFill="1" applyAlignment="1" applyProtection="1">
      <alignment horizontal="center" vertical="center"/>
      <protection locked="0"/>
    </xf>
    <xf numFmtId="0" fontId="73" fillId="3" borderId="1" xfId="1" applyNumberFormat="1" applyFont="1" applyFill="1" applyBorder="1" applyAlignment="1" applyProtection="1">
      <alignment horizontal="center" vertical="center"/>
      <protection locked="0"/>
    </xf>
    <xf numFmtId="166" fontId="79" fillId="3" borderId="1" xfId="1" applyNumberFormat="1" applyFont="1" applyFill="1" applyBorder="1" applyAlignment="1" applyProtection="1">
      <alignment horizontal="center" vertical="center" wrapText="1"/>
    </xf>
    <xf numFmtId="0" fontId="73" fillId="3" borderId="1" xfId="0" applyFont="1" applyFill="1" applyBorder="1" applyAlignment="1">
      <alignment horizontal="justify" vertical="center" wrapText="1"/>
    </xf>
    <xf numFmtId="165" fontId="73" fillId="3" borderId="1" xfId="1" applyFont="1" applyFill="1" applyBorder="1" applyAlignment="1" applyProtection="1">
      <alignment horizontal="center" vertical="center" wrapText="1"/>
      <protection locked="0"/>
    </xf>
    <xf numFmtId="9" fontId="73" fillId="3" borderId="1" xfId="2" applyFont="1" applyFill="1" applyBorder="1" applyAlignment="1" applyProtection="1">
      <alignment horizontal="center" vertical="center" wrapText="1"/>
      <protection locked="0"/>
    </xf>
    <xf numFmtId="0" fontId="73" fillId="3" borderId="1" xfId="0" applyFont="1" applyFill="1" applyBorder="1" applyAlignment="1" applyProtection="1">
      <alignment horizontal="center" vertical="center" wrapText="1"/>
      <protection locked="0"/>
    </xf>
    <xf numFmtId="0" fontId="101" fillId="28" borderId="1" xfId="1" applyNumberFormat="1" applyFont="1" applyFill="1" applyBorder="1" applyAlignment="1" applyProtection="1">
      <alignment horizontal="center" vertical="center"/>
      <protection locked="0"/>
    </xf>
    <xf numFmtId="166" fontId="101" fillId="28" borderId="14" xfId="1" applyNumberFormat="1" applyFont="1" applyFill="1" applyBorder="1" applyAlignment="1" applyProtection="1">
      <alignment horizontal="center" vertical="center" wrapText="1"/>
    </xf>
    <xf numFmtId="0" fontId="78" fillId="3" borderId="1" xfId="0" applyFont="1" applyFill="1" applyBorder="1" applyAlignment="1">
      <alignment horizontal="justify" vertical="center" wrapText="1"/>
    </xf>
    <xf numFmtId="0" fontId="101" fillId="28" borderId="5" xfId="1" applyNumberFormat="1" applyFont="1" applyFill="1" applyBorder="1" applyAlignment="1" applyProtection="1">
      <alignment horizontal="center" vertical="center"/>
      <protection locked="0"/>
    </xf>
    <xf numFmtId="166" fontId="101" fillId="28" borderId="21" xfId="1" applyNumberFormat="1" applyFont="1" applyFill="1" applyBorder="1" applyAlignment="1" applyProtection="1">
      <alignment horizontal="center" vertical="center" wrapText="1"/>
    </xf>
    <xf numFmtId="0" fontId="73" fillId="3" borderId="1" xfId="0" applyFont="1" applyFill="1" applyBorder="1" applyAlignment="1" applyProtection="1">
      <alignment horizontal="justify" vertical="center" wrapText="1"/>
      <protection locked="0"/>
    </xf>
    <xf numFmtId="9" fontId="78" fillId="3" borderId="1" xfId="2" applyFont="1" applyFill="1" applyBorder="1" applyAlignment="1" applyProtection="1">
      <alignment horizontal="justify" vertical="center" wrapText="1"/>
      <protection locked="0"/>
    </xf>
    <xf numFmtId="0" fontId="108" fillId="3" borderId="1" xfId="0" applyFont="1" applyFill="1" applyBorder="1" applyAlignment="1">
      <alignment horizontal="justify" vertical="center" wrapText="1"/>
    </xf>
    <xf numFmtId="0" fontId="72" fillId="3" borderId="2" xfId="0" applyFont="1" applyFill="1" applyBorder="1" applyAlignment="1" applyProtection="1">
      <alignment horizontal="centerContinuous" vertical="center"/>
      <protection locked="0"/>
    </xf>
    <xf numFmtId="0" fontId="72" fillId="3" borderId="3" xfId="0" applyFont="1" applyFill="1" applyBorder="1" applyAlignment="1" applyProtection="1">
      <alignment horizontal="centerContinuous" vertical="center"/>
      <protection locked="0"/>
    </xf>
    <xf numFmtId="0" fontId="72" fillId="3" borderId="3" xfId="0" applyFont="1" applyFill="1" applyBorder="1" applyAlignment="1">
      <alignment horizontal="centerContinuous" vertical="center"/>
    </xf>
    <xf numFmtId="0" fontId="72" fillId="3" borderId="14" xfId="0" applyFont="1" applyFill="1" applyBorder="1" applyAlignment="1" applyProtection="1">
      <alignment horizontal="centerContinuous" vertical="center"/>
      <protection locked="0"/>
    </xf>
    <xf numFmtId="166" fontId="78" fillId="3" borderId="1" xfId="1" applyNumberFormat="1" applyFont="1" applyFill="1" applyBorder="1" applyAlignment="1" applyProtection="1">
      <alignment horizontal="right" vertical="center" wrapText="1"/>
    </xf>
    <xf numFmtId="0" fontId="76" fillId="3" borderId="1" xfId="0" applyFont="1" applyFill="1" applyBorder="1" applyAlignment="1" applyProtection="1">
      <alignment horizontal="justify" vertical="center" wrapText="1"/>
      <protection locked="0"/>
    </xf>
    <xf numFmtId="0" fontId="77" fillId="3" borderId="1" xfId="0" applyFont="1" applyFill="1" applyBorder="1" applyAlignment="1" applyProtection="1">
      <alignment horizontal="center" vertical="center" wrapText="1"/>
      <protection locked="0"/>
    </xf>
    <xf numFmtId="0" fontId="76" fillId="3" borderId="1" xfId="0" applyFont="1" applyFill="1" applyBorder="1" applyAlignment="1" applyProtection="1">
      <alignment horizontal="center" vertical="center" wrapText="1"/>
      <protection locked="0"/>
    </xf>
    <xf numFmtId="166" fontId="78" fillId="3" borderId="1" xfId="1" applyNumberFormat="1" applyFont="1" applyFill="1" applyBorder="1" applyAlignment="1" applyProtection="1">
      <alignment horizontal="right" vertical="center" wrapText="1"/>
      <protection locked="0"/>
    </xf>
    <xf numFmtId="166" fontId="79" fillId="3" borderId="1" xfId="1" applyNumberFormat="1" applyFont="1" applyFill="1" applyBorder="1" applyAlignment="1" applyProtection="1">
      <alignment horizontal="center" vertical="center" wrapText="1"/>
      <protection locked="0"/>
    </xf>
    <xf numFmtId="0" fontId="78" fillId="3" borderId="1" xfId="0" applyFont="1" applyFill="1" applyBorder="1" applyAlignment="1" applyProtection="1">
      <alignment horizontal="justify" vertical="center" wrapText="1"/>
      <protection locked="0"/>
    </xf>
    <xf numFmtId="165" fontId="78" fillId="3" borderId="8" xfId="1" applyFont="1" applyFill="1" applyBorder="1" applyAlignment="1" applyProtection="1">
      <alignment horizontal="center" vertical="center" wrapText="1"/>
      <protection locked="0"/>
    </xf>
    <xf numFmtId="9" fontId="78" fillId="3" borderId="8" xfId="2" applyFont="1" applyFill="1" applyBorder="1" applyAlignment="1" applyProtection="1">
      <alignment horizontal="center" vertical="center" wrapText="1"/>
      <protection locked="0"/>
    </xf>
    <xf numFmtId="0" fontId="78" fillId="3" borderId="8" xfId="0" applyFont="1" applyFill="1" applyBorder="1" applyAlignment="1" applyProtection="1">
      <alignment horizontal="center" vertical="center" wrapText="1"/>
      <protection locked="0"/>
    </xf>
    <xf numFmtId="169" fontId="5" fillId="3" borderId="1" xfId="0" applyNumberFormat="1" applyFont="1" applyFill="1" applyBorder="1" applyAlignment="1">
      <alignment horizontal="justify" vertical="center" wrapText="1"/>
    </xf>
    <xf numFmtId="0" fontId="62" fillId="3" borderId="1" xfId="0" applyFont="1" applyFill="1" applyBorder="1" applyAlignment="1">
      <alignment horizontal="centerContinuous" vertical="center"/>
    </xf>
    <xf numFmtId="0" fontId="62" fillId="3" borderId="1" xfId="0" applyFont="1" applyFill="1" applyBorder="1" applyAlignment="1" applyProtection="1">
      <alignment horizontal="centerContinuous" vertical="center"/>
      <protection locked="0"/>
    </xf>
    <xf numFmtId="0" fontId="62" fillId="3" borderId="2" xfId="0" applyFont="1" applyFill="1" applyBorder="1" applyAlignment="1">
      <alignment horizontal="centerContinuous" vertical="center"/>
    </xf>
    <xf numFmtId="0" fontId="62" fillId="3" borderId="3" xfId="0" applyFont="1" applyFill="1" applyBorder="1" applyAlignment="1">
      <alignment horizontal="centerContinuous" vertical="center"/>
    </xf>
    <xf numFmtId="0" fontId="62" fillId="3" borderId="3" xfId="0" applyFont="1" applyFill="1" applyBorder="1" applyAlignment="1" applyProtection="1">
      <alignment horizontal="centerContinuous" vertical="center"/>
      <protection locked="0"/>
    </xf>
    <xf numFmtId="0" fontId="62" fillId="3" borderId="14" xfId="0" applyFont="1" applyFill="1" applyBorder="1" applyAlignment="1">
      <alignment horizontal="centerContinuous" vertical="center"/>
    </xf>
    <xf numFmtId="0" fontId="73" fillId="6" borderId="1" xfId="1" quotePrefix="1" applyNumberFormat="1" applyFont="1" applyFill="1" applyBorder="1" applyAlignment="1" applyProtection="1">
      <alignment horizontal="center" vertical="center"/>
    </xf>
    <xf numFmtId="0" fontId="73" fillId="7" borderId="1" xfId="1" applyNumberFormat="1" applyFont="1" applyFill="1" applyBorder="1" applyAlignment="1" applyProtection="1">
      <alignment horizontal="center" vertical="center"/>
    </xf>
    <xf numFmtId="0" fontId="73" fillId="4" borderId="1" xfId="0" quotePrefix="1" applyFont="1" applyFill="1" applyBorder="1" applyAlignment="1">
      <alignment horizontal="center" vertical="center" wrapText="1"/>
    </xf>
    <xf numFmtId="166" fontId="73" fillId="2" borderId="1" xfId="1" applyNumberFormat="1" applyFont="1" applyFill="1" applyBorder="1" applyAlignment="1" applyProtection="1">
      <alignment horizontal="right" vertical="center" wrapText="1"/>
    </xf>
    <xf numFmtId="169" fontId="73" fillId="4" borderId="1" xfId="0" applyNumberFormat="1" applyFont="1" applyFill="1" applyBorder="1" applyAlignment="1">
      <alignment horizontal="center" vertical="center" wrapText="1"/>
    </xf>
    <xf numFmtId="0" fontId="78" fillId="6" borderId="1" xfId="1" applyNumberFormat="1" applyFont="1" applyFill="1" applyBorder="1" applyAlignment="1" applyProtection="1">
      <alignment horizontal="center" vertical="center"/>
    </xf>
    <xf numFmtId="0" fontId="78" fillId="7" borderId="1" xfId="1" applyNumberFormat="1" applyFont="1" applyFill="1" applyBorder="1" applyAlignment="1" applyProtection="1">
      <alignment horizontal="center" vertical="center"/>
    </xf>
    <xf numFmtId="169" fontId="78" fillId="4" borderId="1" xfId="0" applyNumberFormat="1" applyFont="1" applyFill="1" applyBorder="1" applyAlignment="1">
      <alignment horizontal="center" vertical="center" wrapText="1"/>
    </xf>
    <xf numFmtId="166" fontId="73" fillId="4" borderId="1" xfId="1" applyNumberFormat="1" applyFont="1" applyFill="1" applyBorder="1" applyAlignment="1" applyProtection="1">
      <alignment horizontal="right" vertical="center" wrapText="1"/>
    </xf>
    <xf numFmtId="166" fontId="73" fillId="3" borderId="1" xfId="1" applyNumberFormat="1" applyFont="1" applyFill="1" applyBorder="1" applyAlignment="1" applyProtection="1">
      <alignment horizontal="right" vertical="center" wrapText="1"/>
    </xf>
    <xf numFmtId="0" fontId="78" fillId="3" borderId="1" xfId="1" applyNumberFormat="1" applyFont="1" applyFill="1" applyBorder="1" applyAlignment="1" applyProtection="1">
      <alignment horizontal="center" vertical="center"/>
    </xf>
    <xf numFmtId="169" fontId="78" fillId="3" borderId="1" xfId="0" applyNumberFormat="1" applyFont="1" applyFill="1" applyBorder="1" applyAlignment="1">
      <alignment horizontal="center" vertical="center" wrapText="1"/>
    </xf>
    <xf numFmtId="0" fontId="78" fillId="3" borderId="0" xfId="0" applyFont="1" applyFill="1" applyProtection="1">
      <protection locked="0"/>
    </xf>
    <xf numFmtId="0" fontId="78" fillId="0" borderId="0" xfId="0" quotePrefix="1" applyFont="1" applyProtection="1">
      <protection locked="0"/>
    </xf>
    <xf numFmtId="165" fontId="78" fillId="0" borderId="0" xfId="0" applyNumberFormat="1" applyFont="1" applyProtection="1">
      <protection locked="0"/>
    </xf>
    <xf numFmtId="0" fontId="73" fillId="20" borderId="1" xfId="0" applyFont="1" applyFill="1" applyBorder="1" applyAlignment="1">
      <alignment horizontal="center" vertical="center"/>
    </xf>
    <xf numFmtId="0" fontId="73" fillId="21" borderId="1" xfId="0" applyFont="1" applyFill="1" applyBorder="1" applyAlignment="1">
      <alignment horizontal="center" vertical="center" wrapText="1"/>
    </xf>
    <xf numFmtId="0" fontId="73" fillId="0" borderId="0" xfId="0" applyFont="1" applyProtection="1">
      <protection locked="0"/>
    </xf>
    <xf numFmtId="0" fontId="78" fillId="22" borderId="1" xfId="0" applyFont="1" applyFill="1" applyBorder="1" applyAlignment="1">
      <alignment horizontal="center" vertical="center"/>
    </xf>
    <xf numFmtId="0" fontId="78" fillId="20" borderId="1" xfId="0" applyFont="1" applyFill="1" applyBorder="1" applyAlignment="1">
      <alignment horizontal="center" vertical="center"/>
    </xf>
    <xf numFmtId="0" fontId="78" fillId="21" borderId="1" xfId="0" applyFont="1" applyFill="1" applyBorder="1" applyAlignment="1">
      <alignment horizontal="center" vertical="center" wrapText="1"/>
    </xf>
    <xf numFmtId="0" fontId="78" fillId="21" borderId="1" xfId="0" applyFont="1" applyFill="1" applyBorder="1" applyAlignment="1">
      <alignment horizontal="right" vertical="center" wrapText="1"/>
    </xf>
    <xf numFmtId="0" fontId="73" fillId="23" borderId="1" xfId="0" applyFont="1" applyFill="1" applyBorder="1" applyAlignment="1">
      <alignment horizontal="right" vertical="center" wrapText="1"/>
    </xf>
    <xf numFmtId="0" fontId="78" fillId="28" borderId="1" xfId="0" applyFont="1" applyFill="1" applyBorder="1" applyAlignment="1">
      <alignment horizontal="right" vertical="center" wrapText="1"/>
    </xf>
    <xf numFmtId="0" fontId="78" fillId="21" borderId="1" xfId="0" applyFont="1" applyFill="1" applyBorder="1" applyAlignment="1">
      <alignment horizontal="justify" vertical="center" wrapText="1"/>
    </xf>
    <xf numFmtId="49" fontId="5" fillId="3" borderId="1" xfId="1" quotePrefix="1" applyNumberFormat="1" applyFont="1" applyFill="1" applyBorder="1" applyAlignment="1" applyProtection="1">
      <alignment horizontal="center" vertical="center"/>
    </xf>
    <xf numFmtId="0" fontId="88" fillId="28" borderId="1" xfId="1" applyNumberFormat="1" applyFont="1" applyFill="1" applyBorder="1" applyAlignment="1" applyProtection="1">
      <alignment horizontal="center" vertical="center"/>
    </xf>
    <xf numFmtId="0" fontId="88" fillId="28" borderId="14" xfId="1" applyNumberFormat="1" applyFont="1" applyFill="1" applyBorder="1" applyAlignment="1" applyProtection="1">
      <alignment horizontal="center" vertical="center"/>
    </xf>
    <xf numFmtId="0" fontId="88" fillId="28" borderId="14" xfId="0" applyFont="1" applyFill="1" applyBorder="1" applyAlignment="1">
      <alignment horizontal="center" vertical="center" wrapText="1"/>
    </xf>
    <xf numFmtId="0" fontId="6" fillId="3" borderId="0" xfId="0" applyFont="1" applyFill="1"/>
    <xf numFmtId="0" fontId="91" fillId="28" borderId="5" xfId="0" applyFont="1" applyFill="1" applyBorder="1"/>
    <xf numFmtId="0" fontId="91" fillId="28" borderId="21" xfId="0" applyFont="1" applyFill="1" applyBorder="1"/>
    <xf numFmtId="0" fontId="91" fillId="28" borderId="21" xfId="0" applyFont="1" applyFill="1" applyBorder="1" applyAlignment="1">
      <alignment horizontal="center" vertical="center" wrapText="1"/>
    </xf>
    <xf numFmtId="166" fontId="4" fillId="3" borderId="1" xfId="1" applyNumberFormat="1" applyFont="1" applyFill="1" applyBorder="1" applyAlignment="1" applyProtection="1">
      <alignment horizontal="center" vertical="center" wrapText="1"/>
      <protection locked="0"/>
    </xf>
    <xf numFmtId="0" fontId="91" fillId="28" borderId="21" xfId="0" applyFont="1" applyFill="1" applyBorder="1" applyAlignment="1">
      <alignment vertical="center" wrapText="1"/>
    </xf>
    <xf numFmtId="0" fontId="4" fillId="3" borderId="1" xfId="0" applyFont="1" applyFill="1" applyBorder="1" applyProtection="1">
      <protection locked="0"/>
    </xf>
    <xf numFmtId="0" fontId="103" fillId="3" borderId="1" xfId="0" applyFont="1" applyFill="1" applyBorder="1" applyAlignment="1">
      <alignment horizontal="justify" vertical="center" wrapText="1"/>
    </xf>
    <xf numFmtId="0" fontId="100" fillId="3" borderId="1" xfId="0" applyFont="1" applyFill="1" applyBorder="1" applyAlignment="1">
      <alignment horizontal="center" vertical="center" wrapText="1"/>
    </xf>
    <xf numFmtId="0" fontId="114" fillId="3" borderId="1" xfId="0" applyFont="1" applyFill="1" applyBorder="1" applyAlignment="1" applyProtection="1">
      <alignment horizontal="center" vertical="center" wrapText="1"/>
      <protection locked="0"/>
    </xf>
    <xf numFmtId="9" fontId="114" fillId="35" borderId="1" xfId="2" applyFont="1" applyFill="1" applyBorder="1" applyAlignment="1">
      <alignment horizontal="right" vertical="center"/>
    </xf>
    <xf numFmtId="0" fontId="111" fillId="36" borderId="1" xfId="0" applyFont="1" applyFill="1" applyBorder="1" applyAlignment="1">
      <alignment horizontal="center" vertical="top" wrapText="1"/>
    </xf>
    <xf numFmtId="0" fontId="0" fillId="3" borderId="0" xfId="0" applyFill="1" applyAlignment="1">
      <alignment horizontal="center"/>
    </xf>
    <xf numFmtId="0" fontId="110" fillId="3" borderId="0" xfId="0" applyFont="1" applyFill="1" applyAlignment="1">
      <alignment horizontal="center" vertical="top" wrapText="1"/>
    </xf>
    <xf numFmtId="0" fontId="112" fillId="3" borderId="0" xfId="0" applyFont="1" applyFill="1" applyAlignment="1">
      <alignment horizontal="center" vertical="top" wrapText="1"/>
    </xf>
    <xf numFmtId="0" fontId="114" fillId="3" borderId="0" xfId="0" applyFont="1" applyFill="1" applyAlignment="1" applyProtection="1">
      <alignment horizontal="center" vertical="center" wrapText="1"/>
      <protection locked="0"/>
    </xf>
    <xf numFmtId="9" fontId="114" fillId="32" borderId="1" xfId="2" applyFont="1" applyFill="1" applyBorder="1" applyAlignment="1">
      <alignment horizontal="right" vertical="center"/>
    </xf>
    <xf numFmtId="0" fontId="18" fillId="8" borderId="1" xfId="0" applyFont="1" applyFill="1" applyBorder="1" applyAlignment="1">
      <alignment horizontal="center" vertical="center" wrapText="1"/>
    </xf>
    <xf numFmtId="0" fontId="8" fillId="0" borderId="23" xfId="0" applyFont="1" applyBorder="1" applyAlignment="1">
      <alignment horizontal="center"/>
    </xf>
    <xf numFmtId="0" fontId="8" fillId="0" borderId="24" xfId="0" applyFont="1" applyBorder="1" applyAlignment="1">
      <alignment horizontal="center"/>
    </xf>
    <xf numFmtId="0" fontId="8" fillId="0" borderId="13" xfId="0" applyFont="1" applyBorder="1" applyAlignment="1">
      <alignment horizontal="center"/>
    </xf>
    <xf numFmtId="0" fontId="8" fillId="0" borderId="25" xfId="0" applyFont="1" applyBorder="1" applyAlignment="1">
      <alignment horizontal="center"/>
    </xf>
    <xf numFmtId="0" fontId="8" fillId="0" borderId="26" xfId="0" applyFont="1" applyBorder="1" applyAlignment="1">
      <alignment horizontal="center"/>
    </xf>
    <xf numFmtId="0" fontId="8" fillId="0" borderId="21" xfId="0" applyFont="1" applyBorder="1" applyAlignment="1">
      <alignment horizontal="center"/>
    </xf>
    <xf numFmtId="0" fontId="14" fillId="3" borderId="0" xfId="0" applyFont="1" applyFill="1" applyAlignment="1">
      <alignment horizontal="center" vertical="center" wrapText="1"/>
    </xf>
    <xf numFmtId="0" fontId="21" fillId="12" borderId="1" xfId="0" applyFont="1" applyFill="1" applyBorder="1" applyAlignment="1">
      <alignment horizontal="center" vertical="top" wrapText="1"/>
    </xf>
    <xf numFmtId="15" fontId="60" fillId="11" borderId="7" xfId="5" applyNumberFormat="1" applyFont="1" applyFill="1" applyBorder="1" applyAlignment="1" applyProtection="1">
      <alignment horizontal="center" vertical="center"/>
    </xf>
    <xf numFmtId="15" fontId="19" fillId="2" borderId="13" xfId="0" applyNumberFormat="1" applyFont="1" applyFill="1" applyBorder="1" applyAlignment="1">
      <alignment horizontal="center" vertical="center" wrapText="1"/>
    </xf>
    <xf numFmtId="15" fontId="19" fillId="2" borderId="0" xfId="0" applyNumberFormat="1" applyFont="1" applyFill="1" applyAlignment="1">
      <alignment horizontal="center" vertical="center" wrapText="1"/>
    </xf>
    <xf numFmtId="0" fontId="20" fillId="11" borderId="0" xfId="0" applyFont="1" applyFill="1" applyAlignment="1">
      <alignment horizontal="center" vertical="center" wrapText="1"/>
    </xf>
    <xf numFmtId="15" fontId="60" fillId="11" borderId="1" xfId="5" applyNumberFormat="1" applyFont="1" applyFill="1" applyBorder="1" applyAlignment="1" applyProtection="1">
      <alignment horizontal="center" vertical="center"/>
    </xf>
    <xf numFmtId="15" fontId="16" fillId="3" borderId="23" xfId="0" applyNumberFormat="1" applyFont="1" applyFill="1" applyBorder="1" applyAlignment="1">
      <alignment horizontal="center" vertical="center" wrapText="1"/>
    </xf>
    <xf numFmtId="15" fontId="16" fillId="3" borderId="24" xfId="0" applyNumberFormat="1" applyFont="1" applyFill="1" applyBorder="1" applyAlignment="1">
      <alignment horizontal="center" vertical="center" wrapText="1"/>
    </xf>
    <xf numFmtId="15" fontId="16" fillId="3" borderId="13" xfId="0" applyNumberFormat="1" applyFont="1" applyFill="1" applyBorder="1" applyAlignment="1">
      <alignment horizontal="center" vertical="center" wrapText="1"/>
    </xf>
    <xf numFmtId="15" fontId="16" fillId="3" borderId="25" xfId="0" applyNumberFormat="1" applyFont="1" applyFill="1" applyBorder="1" applyAlignment="1">
      <alignment horizontal="center" vertical="center" wrapText="1"/>
    </xf>
    <xf numFmtId="15" fontId="16" fillId="3" borderId="26" xfId="0" applyNumberFormat="1" applyFont="1" applyFill="1" applyBorder="1" applyAlignment="1">
      <alignment horizontal="center" vertical="center" wrapText="1"/>
    </xf>
    <xf numFmtId="15" fontId="16" fillId="3" borderId="21" xfId="0" applyNumberFormat="1" applyFont="1" applyFill="1" applyBorder="1" applyAlignment="1">
      <alignment horizontal="center" vertical="center" wrapText="1"/>
    </xf>
    <xf numFmtId="0" fontId="21" fillId="11" borderId="1" xfId="0" applyFont="1" applyFill="1" applyBorder="1" applyAlignment="1">
      <alignment horizontal="center" vertical="center" wrapText="1"/>
    </xf>
    <xf numFmtId="0" fontId="8" fillId="0" borderId="6"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49" fillId="3" borderId="6" xfId="0" applyFont="1" applyFill="1" applyBorder="1" applyAlignment="1">
      <alignment horizontal="center" vertical="center" wrapText="1"/>
    </xf>
    <xf numFmtId="0" fontId="49" fillId="3" borderId="4" xfId="0" applyFont="1" applyFill="1" applyBorder="1" applyAlignment="1">
      <alignment horizontal="center" vertical="center" wrapText="1"/>
    </xf>
    <xf numFmtId="0" fontId="49" fillId="3" borderId="5" xfId="0" applyFont="1" applyFill="1" applyBorder="1" applyAlignment="1">
      <alignment horizontal="center" vertical="center" wrapText="1"/>
    </xf>
    <xf numFmtId="0" fontId="46" fillId="3" borderId="6" xfId="0" applyFont="1" applyFill="1" applyBorder="1" applyAlignment="1">
      <alignment horizontal="center" vertical="center" wrapText="1"/>
    </xf>
    <xf numFmtId="0" fontId="46" fillId="3" borderId="4" xfId="0" applyFont="1" applyFill="1" applyBorder="1" applyAlignment="1">
      <alignment horizontal="center" vertical="center" wrapText="1"/>
    </xf>
    <xf numFmtId="0" fontId="46" fillId="3" borderId="5" xfId="0" applyFont="1" applyFill="1" applyBorder="1" applyAlignment="1">
      <alignment horizontal="center" vertical="center" wrapText="1"/>
    </xf>
    <xf numFmtId="0" fontId="49" fillId="3" borderId="1" xfId="0" applyFont="1" applyFill="1" applyBorder="1" applyAlignment="1">
      <alignment horizontal="center" vertical="center" wrapText="1"/>
    </xf>
    <xf numFmtId="0" fontId="49" fillId="0" borderId="6" xfId="0" applyFont="1" applyBorder="1" applyAlignment="1">
      <alignment horizontal="center" vertical="center" wrapText="1"/>
    </xf>
    <xf numFmtId="0" fontId="49" fillId="0" borderId="4" xfId="0" applyFont="1" applyBorder="1" applyAlignment="1">
      <alignment horizontal="center" vertical="center" wrapText="1"/>
    </xf>
    <xf numFmtId="0" fontId="49" fillId="0" borderId="5" xfId="0"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horizontal="right" vertical="center"/>
    </xf>
    <xf numFmtId="0" fontId="49" fillId="0" borderId="1" xfId="0" applyFont="1" applyBorder="1" applyAlignment="1">
      <alignment horizontal="left" vertical="center" wrapText="1"/>
    </xf>
    <xf numFmtId="0" fontId="46" fillId="3" borderId="1" xfId="0" applyFont="1" applyFill="1" applyBorder="1" applyAlignment="1">
      <alignment horizontal="center" vertical="center" wrapText="1"/>
    </xf>
    <xf numFmtId="0" fontId="52" fillId="11" borderId="0" xfId="0" applyFont="1" applyFill="1" applyAlignment="1">
      <alignment horizontal="center" wrapText="1"/>
    </xf>
    <xf numFmtId="0" fontId="51" fillId="18" borderId="16" xfId="0" applyFont="1" applyFill="1" applyBorder="1" applyAlignment="1">
      <alignment horizontal="center" vertical="center" wrapText="1"/>
    </xf>
    <xf numFmtId="0" fontId="51" fillId="18" borderId="15" xfId="0" applyFont="1" applyFill="1" applyBorder="1" applyAlignment="1">
      <alignment horizontal="center" vertical="center" wrapText="1"/>
    </xf>
    <xf numFmtId="0" fontId="49" fillId="0" borderId="1" xfId="0" applyFont="1" applyBorder="1" applyAlignment="1">
      <alignment horizontal="justify" vertical="center" wrapText="1"/>
    </xf>
    <xf numFmtId="0" fontId="40" fillId="0" borderId="1" xfId="0" applyFont="1" applyBorder="1" applyAlignment="1">
      <alignment horizontal="justify" vertical="center" wrapText="1"/>
    </xf>
    <xf numFmtId="0" fontId="40" fillId="0" borderId="1" xfId="0" applyFont="1" applyBorder="1" applyAlignment="1">
      <alignment horizontal="center" vertical="center" wrapText="1"/>
    </xf>
    <xf numFmtId="0" fontId="49" fillId="0" borderId="1" xfId="0" applyFont="1" applyBorder="1" applyAlignment="1">
      <alignment horizontal="center" vertical="center"/>
    </xf>
    <xf numFmtId="0" fontId="52" fillId="11" borderId="7" xfId="0" applyFont="1" applyFill="1" applyBorder="1" applyAlignment="1">
      <alignment horizontal="center" wrapText="1"/>
    </xf>
    <xf numFmtId="0" fontId="40" fillId="0" borderId="0" xfId="0" applyFont="1" applyAlignment="1">
      <alignment horizontal="center" wrapText="1"/>
    </xf>
    <xf numFmtId="0" fontId="9" fillId="0" borderId="1" xfId="0" applyFont="1" applyBorder="1" applyAlignment="1">
      <alignment horizontal="center" vertical="center" wrapText="1"/>
    </xf>
    <xf numFmtId="0" fontId="58" fillId="18" borderId="2" xfId="0" applyFont="1" applyFill="1" applyBorder="1" applyAlignment="1">
      <alignment horizontal="center" vertical="center" wrapText="1"/>
    </xf>
    <xf numFmtId="0" fontId="58" fillId="18" borderId="14" xfId="0" applyFont="1" applyFill="1" applyBorder="1" applyAlignment="1">
      <alignment horizontal="center" vertical="center" wrapText="1"/>
    </xf>
    <xf numFmtId="0" fontId="58" fillId="18" borderId="2" xfId="0" applyFont="1" applyFill="1" applyBorder="1" applyAlignment="1">
      <alignment horizontal="left" vertical="center" wrapText="1"/>
    </xf>
    <xf numFmtId="0" fontId="58" fillId="18" borderId="3"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53" fillId="17" borderId="28" xfId="0" applyFont="1" applyFill="1" applyBorder="1" applyAlignment="1">
      <alignment vertical="center" wrapText="1"/>
    </xf>
    <xf numFmtId="0" fontId="53" fillId="17" borderId="28" xfId="0" applyFont="1" applyFill="1" applyBorder="1" applyAlignment="1">
      <alignment horizontal="center" vertical="center" wrapText="1"/>
    </xf>
    <xf numFmtId="0" fontId="53" fillId="17" borderId="18" xfId="0" applyFont="1" applyFill="1" applyBorder="1" applyAlignment="1">
      <alignment horizontal="center" vertical="center" wrapText="1"/>
    </xf>
    <xf numFmtId="0" fontId="53" fillId="17" borderId="20" xfId="0" applyFont="1" applyFill="1" applyBorder="1" applyAlignment="1">
      <alignment horizontal="center" vertical="center" wrapText="1"/>
    </xf>
    <xf numFmtId="0" fontId="53" fillId="17" borderId="27" xfId="0" applyFont="1" applyFill="1" applyBorder="1" applyAlignment="1">
      <alignment horizontal="center" vertical="center" wrapText="1"/>
    </xf>
    <xf numFmtId="0" fontId="55" fillId="17" borderId="28" xfId="0" applyFont="1" applyFill="1" applyBorder="1" applyAlignment="1">
      <alignment vertical="center" wrapText="1"/>
    </xf>
    <xf numFmtId="0" fontId="55" fillId="17" borderId="28" xfId="0" applyFont="1" applyFill="1" applyBorder="1" applyAlignment="1">
      <alignment horizontal="justify" vertical="center" wrapText="1"/>
    </xf>
    <xf numFmtId="4" fontId="9" fillId="0" borderId="1" xfId="0" applyNumberFormat="1" applyFont="1" applyBorder="1" applyAlignment="1">
      <alignment horizontal="center" vertical="center" wrapText="1"/>
    </xf>
    <xf numFmtId="0" fontId="9" fillId="10" borderId="1" xfId="0" applyFont="1" applyFill="1" applyBorder="1" applyAlignment="1">
      <alignment horizontal="center" vertical="center" wrapText="1"/>
    </xf>
    <xf numFmtId="0" fontId="56" fillId="17" borderId="1" xfId="0" applyFont="1" applyFill="1" applyBorder="1" applyAlignment="1">
      <alignment horizontal="center" vertical="center" wrapText="1"/>
    </xf>
    <xf numFmtId="0" fontId="57" fillId="17" borderId="1" xfId="0" applyFont="1" applyFill="1" applyBorder="1" applyAlignment="1">
      <alignment horizontal="center" vertical="center" wrapText="1"/>
    </xf>
    <xf numFmtId="0" fontId="0" fillId="0" borderId="0" xfId="0" applyAlignment="1">
      <alignment vertical="center" wrapText="1"/>
    </xf>
    <xf numFmtId="0" fontId="56" fillId="0" borderId="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5" xfId="0" applyFont="1" applyBorder="1" applyAlignment="1">
      <alignment horizontal="center" vertical="center" wrapText="1"/>
    </xf>
    <xf numFmtId="4" fontId="9" fillId="0" borderId="6" xfId="0" applyNumberFormat="1" applyFont="1" applyBorder="1" applyAlignment="1">
      <alignment horizontal="center" vertical="center" wrapText="1"/>
    </xf>
    <xf numFmtId="4" fontId="9" fillId="0" borderId="4" xfId="0" applyNumberFormat="1" applyFont="1" applyBorder="1" applyAlignment="1">
      <alignment horizontal="center" vertical="center" wrapText="1"/>
    </xf>
    <xf numFmtId="4" fontId="9" fillId="0" borderId="5" xfId="0" applyNumberFormat="1" applyFont="1" applyBorder="1" applyAlignment="1">
      <alignment horizontal="center" vertical="center" wrapText="1"/>
    </xf>
    <xf numFmtId="0" fontId="9" fillId="0" borderId="4" xfId="0" applyFont="1" applyBorder="1" applyAlignment="1">
      <alignment horizontal="center" vertical="center" wrapText="1"/>
    </xf>
    <xf numFmtId="0" fontId="32" fillId="19" borderId="1" xfId="0" applyFont="1" applyFill="1" applyBorder="1" applyAlignment="1">
      <alignment horizontal="center" vertical="center" wrapText="1"/>
    </xf>
    <xf numFmtId="0" fontId="34" fillId="19" borderId="1" xfId="0" applyFont="1" applyFill="1" applyBorder="1" applyAlignment="1">
      <alignment horizontal="center" vertical="center" wrapText="1"/>
    </xf>
    <xf numFmtId="167" fontId="32" fillId="19" borderId="1" xfId="0" applyNumberFormat="1" applyFont="1" applyFill="1" applyBorder="1" applyAlignment="1">
      <alignment horizontal="right" vertical="center" wrapText="1"/>
    </xf>
    <xf numFmtId="167" fontId="35" fillId="19" borderId="1" xfId="0" applyNumberFormat="1" applyFont="1" applyFill="1" applyBorder="1" applyAlignment="1">
      <alignment horizontal="right" vertical="center" wrapText="1"/>
    </xf>
    <xf numFmtId="0" fontId="35" fillId="19" borderId="1" xfId="0" applyFont="1" applyFill="1" applyBorder="1" applyAlignment="1">
      <alignment horizontal="center" vertical="center" wrapText="1"/>
    </xf>
    <xf numFmtId="0" fontId="32" fillId="19" borderId="1" xfId="0" applyFont="1" applyFill="1" applyBorder="1" applyAlignment="1">
      <alignment horizontal="center" vertical="top" wrapText="1"/>
    </xf>
    <xf numFmtId="0" fontId="32" fillId="19" borderId="1" xfId="0" applyFont="1" applyFill="1" applyBorder="1" applyAlignment="1">
      <alignment horizontal="right" vertical="center" wrapText="1"/>
    </xf>
    <xf numFmtId="3" fontId="32" fillId="19" borderId="1" xfId="0" applyNumberFormat="1" applyFont="1" applyFill="1" applyBorder="1" applyAlignment="1">
      <alignment horizontal="center" vertical="center" wrapText="1"/>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3" fillId="15" borderId="7" xfId="0" applyFont="1" applyFill="1" applyBorder="1" applyAlignment="1">
      <alignment horizontal="center" vertical="top" wrapText="1"/>
    </xf>
    <xf numFmtId="0" fontId="23" fillId="15" borderId="21" xfId="0" applyFont="1" applyFill="1" applyBorder="1" applyAlignment="1">
      <alignment horizontal="center" vertical="top" wrapText="1"/>
    </xf>
    <xf numFmtId="0" fontId="31" fillId="19" borderId="2" xfId="0" applyFont="1" applyFill="1" applyBorder="1" applyAlignment="1">
      <alignment horizontal="center" vertical="center" wrapText="1"/>
    </xf>
    <xf numFmtId="0" fontId="31" fillId="19" borderId="3" xfId="0" applyFont="1" applyFill="1" applyBorder="1" applyAlignment="1">
      <alignment horizontal="center" vertical="center" wrapText="1"/>
    </xf>
    <xf numFmtId="0" fontId="0" fillId="19" borderId="3" xfId="0" applyFill="1" applyBorder="1" applyAlignment="1">
      <alignment horizontal="center" vertical="center" wrapText="1"/>
    </xf>
    <xf numFmtId="0" fontId="32" fillId="16" borderId="1" xfId="0" applyFont="1" applyFill="1" applyBorder="1" applyAlignment="1">
      <alignment horizontal="center" vertical="center" wrapText="1"/>
    </xf>
    <xf numFmtId="0" fontId="0" fillId="0" borderId="1" xfId="0" applyBorder="1" applyAlignment="1">
      <alignment horizontal="center" vertical="center" wrapText="1"/>
    </xf>
    <xf numFmtId="0" fontId="32" fillId="19" borderId="1" xfId="0" applyFont="1" applyFill="1" applyBorder="1" applyAlignment="1">
      <alignment horizontal="justify" vertical="top" wrapText="1"/>
    </xf>
    <xf numFmtId="0" fontId="30" fillId="14" borderId="1" xfId="0" applyFont="1" applyFill="1" applyBorder="1" applyAlignment="1">
      <alignment horizontal="left" vertical="center"/>
    </xf>
    <xf numFmtId="0" fontId="28" fillId="0" borderId="19" xfId="0" applyFont="1" applyBorder="1" applyAlignment="1">
      <alignment horizontal="center" vertical="center"/>
    </xf>
    <xf numFmtId="0" fontId="28" fillId="0" borderId="0" xfId="0" applyFont="1" applyAlignment="1">
      <alignment horizontal="center" vertical="center"/>
    </xf>
    <xf numFmtId="0" fontId="28" fillId="0" borderId="20" xfId="0" applyFont="1" applyBorder="1" applyAlignment="1">
      <alignment horizontal="center" vertical="center"/>
    </xf>
    <xf numFmtId="0" fontId="29" fillId="0" borderId="5" xfId="0" applyFont="1" applyBorder="1" applyAlignment="1">
      <alignment horizontal="left" vertical="center"/>
    </xf>
    <xf numFmtId="0" fontId="110" fillId="0" borderId="1" xfId="0" applyFont="1" applyBorder="1" applyAlignment="1">
      <alignment horizontal="center" vertical="center" wrapText="1"/>
    </xf>
    <xf numFmtId="0" fontId="115" fillId="0" borderId="7" xfId="0" applyFont="1" applyBorder="1" applyAlignment="1">
      <alignment horizontal="center" vertical="top"/>
    </xf>
    <xf numFmtId="0" fontId="110" fillId="0" borderId="0" xfId="0" applyFont="1" applyAlignment="1">
      <alignment horizontal="center" vertical="top" wrapText="1"/>
    </xf>
    <xf numFmtId="0" fontId="5"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2" borderId="1" xfId="0" applyFont="1" applyFill="1" applyBorder="1" applyAlignment="1">
      <alignment horizontal="center" vertical="center" wrapText="1"/>
    </xf>
    <xf numFmtId="169" fontId="5" fillId="2"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4" fillId="3" borderId="11" xfId="0" applyFont="1" applyFill="1" applyBorder="1" applyAlignment="1">
      <alignment horizontal="right" vertical="center" wrapText="1"/>
    </xf>
    <xf numFmtId="0" fontId="4" fillId="3" borderId="9" xfId="0" applyFont="1" applyFill="1" applyBorder="1" applyAlignment="1">
      <alignment horizontal="right" vertical="center" wrapText="1"/>
    </xf>
    <xf numFmtId="0" fontId="5" fillId="3" borderId="12" xfId="0" applyFont="1" applyFill="1" applyBorder="1" applyAlignment="1">
      <alignment horizontal="right" vertical="center" wrapText="1"/>
    </xf>
    <xf numFmtId="0" fontId="5" fillId="3" borderId="0" xfId="0" applyFont="1" applyFill="1" applyAlignment="1">
      <alignment horizontal="right" vertical="center" wrapText="1"/>
    </xf>
    <xf numFmtId="0" fontId="5" fillId="8" borderId="1" xfId="0" applyFont="1" applyFill="1" applyBorder="1" applyAlignment="1" applyProtection="1">
      <alignment horizontal="center" vertical="center" wrapText="1"/>
      <protection locked="0"/>
    </xf>
    <xf numFmtId="0" fontId="5" fillId="8" borderId="1" xfId="0" applyFont="1" applyFill="1" applyBorder="1" applyAlignment="1" applyProtection="1">
      <alignment horizontal="center" vertical="center"/>
      <protection locked="0"/>
    </xf>
    <xf numFmtId="0" fontId="4" fillId="0" borderId="0" xfId="0" applyFont="1" applyAlignment="1">
      <alignment horizontal="left"/>
    </xf>
    <xf numFmtId="0" fontId="5" fillId="2" borderId="1" xfId="0" applyFont="1" applyFill="1" applyBorder="1" applyAlignment="1">
      <alignment horizontal="right" vertical="center"/>
    </xf>
    <xf numFmtId="0" fontId="5" fillId="2" borderId="1" xfId="0" applyFont="1" applyFill="1" applyBorder="1" applyAlignment="1">
      <alignment horizontal="center" vertical="center" textRotation="255" wrapText="1"/>
    </xf>
    <xf numFmtId="0" fontId="4" fillId="0" borderId="0" xfId="0" applyFont="1" applyAlignment="1">
      <alignment horizontal="center" vertical="center"/>
    </xf>
    <xf numFmtId="0" fontId="5" fillId="2" borderId="1" xfId="0" applyFont="1" applyFill="1" applyBorder="1" applyAlignment="1">
      <alignment horizontal="center" vertical="center"/>
    </xf>
    <xf numFmtId="0" fontId="2" fillId="0" borderId="0" xfId="0" applyFont="1" applyAlignment="1">
      <alignment horizontal="left"/>
    </xf>
    <xf numFmtId="0" fontId="2" fillId="0" borderId="0" xfId="0" applyFont="1" applyAlignment="1">
      <alignment horizontal="center" vertical="center"/>
    </xf>
    <xf numFmtId="0" fontId="61" fillId="0" borderId="0" xfId="0" applyFont="1" applyAlignment="1">
      <alignment horizontal="left"/>
    </xf>
    <xf numFmtId="0" fontId="62" fillId="2" borderId="1" xfId="0" applyFont="1" applyFill="1" applyBorder="1" applyAlignment="1">
      <alignment horizontal="right" vertical="center"/>
    </xf>
    <xf numFmtId="0" fontId="73" fillId="2" borderId="1" xfId="0" applyFont="1" applyFill="1" applyBorder="1" applyAlignment="1" applyProtection="1">
      <alignment horizontal="center" vertical="center" wrapText="1"/>
      <protection locked="0"/>
    </xf>
    <xf numFmtId="0" fontId="5" fillId="8" borderId="23" xfId="0" applyFont="1" applyFill="1" applyBorder="1" applyAlignment="1" applyProtection="1">
      <alignment horizontal="center" vertical="center" wrapText="1"/>
      <protection locked="0"/>
    </xf>
    <xf numFmtId="0" fontId="5" fillId="8" borderId="22" xfId="0" applyFont="1" applyFill="1" applyBorder="1" applyAlignment="1" applyProtection="1">
      <alignment horizontal="center" vertical="center" wrapText="1"/>
      <protection locked="0"/>
    </xf>
    <xf numFmtId="0" fontId="5" fillId="8" borderId="24" xfId="0" applyFont="1" applyFill="1" applyBorder="1" applyAlignment="1" applyProtection="1">
      <alignment horizontal="center" vertical="center" wrapText="1"/>
      <protection locked="0"/>
    </xf>
    <xf numFmtId="0" fontId="5" fillId="8" borderId="26" xfId="0" applyFont="1" applyFill="1" applyBorder="1" applyAlignment="1" applyProtection="1">
      <alignment horizontal="center" vertical="center" wrapText="1"/>
      <protection locked="0"/>
    </xf>
    <xf numFmtId="0" fontId="5" fillId="8" borderId="7" xfId="0" applyFont="1" applyFill="1" applyBorder="1" applyAlignment="1" applyProtection="1">
      <alignment horizontal="center" vertical="center" wrapText="1"/>
      <protection locked="0"/>
    </xf>
    <xf numFmtId="0" fontId="5" fillId="8" borderId="21"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textRotation="255" wrapText="1"/>
      <protection locked="0"/>
    </xf>
    <xf numFmtId="0" fontId="76" fillId="3" borderId="12" xfId="0" applyFont="1" applyFill="1" applyBorder="1" applyAlignment="1" applyProtection="1">
      <alignment horizontal="right" vertical="center" wrapText="1"/>
      <protection locked="0"/>
    </xf>
    <xf numFmtId="0" fontId="76" fillId="3" borderId="0" xfId="0" applyFont="1" applyFill="1" applyAlignment="1" applyProtection="1">
      <alignment horizontal="right" vertical="center" wrapText="1"/>
      <protection locked="0"/>
    </xf>
    <xf numFmtId="0" fontId="77" fillId="3" borderId="11" xfId="0" applyFont="1" applyFill="1" applyBorder="1" applyAlignment="1" applyProtection="1">
      <alignment horizontal="right" vertical="center" wrapText="1"/>
      <protection locked="0"/>
    </xf>
    <xf numFmtId="0" fontId="77" fillId="3" borderId="9" xfId="0" applyFont="1" applyFill="1" applyBorder="1" applyAlignment="1" applyProtection="1">
      <alignment horizontal="right" vertical="center" wrapText="1"/>
      <protection locked="0"/>
    </xf>
    <xf numFmtId="0" fontId="72" fillId="2" borderId="1" xfId="0" applyFont="1" applyFill="1" applyBorder="1" applyAlignment="1" applyProtection="1">
      <alignment horizontal="right" vertical="center"/>
      <protection locked="0"/>
    </xf>
    <xf numFmtId="0" fontId="2" fillId="0" borderId="0" xfId="0" applyFont="1" applyAlignment="1" applyProtection="1">
      <alignment horizontal="left"/>
      <protection locked="0"/>
    </xf>
    <xf numFmtId="0" fontId="71" fillId="0" borderId="0" xfId="0" applyFont="1" applyAlignment="1" applyProtection="1">
      <alignment horizontal="left"/>
      <protection locked="0"/>
    </xf>
    <xf numFmtId="0" fontId="62" fillId="2" borderId="1" xfId="0" applyFont="1" applyFill="1" applyBorder="1" applyAlignment="1" applyProtection="1">
      <alignment horizontal="right" vertical="center"/>
      <protection locked="0"/>
    </xf>
    <xf numFmtId="0" fontId="2" fillId="0" borderId="0" xfId="0" applyFont="1" applyAlignment="1" applyProtection="1">
      <alignment horizontal="center" vertical="center"/>
      <protection locked="0"/>
    </xf>
    <xf numFmtId="0" fontId="61" fillId="0" borderId="0" xfId="0" applyFont="1" applyAlignment="1" applyProtection="1">
      <alignment horizontal="left"/>
      <protection locked="0"/>
    </xf>
    <xf numFmtId="0" fontId="5"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textRotation="255" wrapText="1"/>
      <protection locked="0"/>
    </xf>
    <xf numFmtId="169" fontId="5" fillId="2" borderId="1" xfId="0" applyNumberFormat="1" applyFont="1" applyFill="1" applyBorder="1" applyAlignment="1" applyProtection="1">
      <alignment horizontal="center" vertical="center" wrapText="1"/>
      <protection locked="0"/>
    </xf>
    <xf numFmtId="0" fontId="5" fillId="2" borderId="6"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6" xfId="0" applyFont="1" applyFill="1" applyBorder="1" applyAlignment="1">
      <alignment horizontal="center" vertical="center" textRotation="255" wrapText="1"/>
    </xf>
    <xf numFmtId="0" fontId="5" fillId="2" borderId="4" xfId="0" applyFont="1" applyFill="1" applyBorder="1" applyAlignment="1">
      <alignment horizontal="center" vertical="center" textRotation="255" wrapText="1"/>
    </xf>
    <xf numFmtId="0" fontId="5" fillId="2" borderId="5" xfId="0" applyFont="1" applyFill="1" applyBorder="1" applyAlignment="1">
      <alignment horizontal="center" vertical="center" textRotation="255" wrapText="1"/>
    </xf>
    <xf numFmtId="0" fontId="5" fillId="2" borderId="4" xfId="0" applyFont="1" applyFill="1" applyBorder="1" applyAlignment="1">
      <alignment horizontal="center" vertical="center" wrapText="1"/>
    </xf>
    <xf numFmtId="0" fontId="5" fillId="8" borderId="6" xfId="0" applyFont="1" applyFill="1" applyBorder="1" applyAlignment="1" applyProtection="1">
      <alignment horizontal="center" vertical="center" wrapText="1"/>
      <protection locked="0"/>
    </xf>
    <xf numFmtId="0" fontId="5" fillId="8" borderId="5" xfId="0" applyFont="1" applyFill="1" applyBorder="1" applyAlignment="1" applyProtection="1">
      <alignment horizontal="center" vertical="center" wrapText="1"/>
      <protection locked="0"/>
    </xf>
    <xf numFmtId="0" fontId="5" fillId="8" borderId="6" xfId="0" applyFont="1" applyFill="1" applyBorder="1" applyAlignment="1">
      <alignment horizontal="center" vertical="center" wrapText="1"/>
    </xf>
    <xf numFmtId="0" fontId="5" fillId="8" borderId="5" xfId="0" applyFont="1" applyFill="1" applyBorder="1" applyAlignment="1">
      <alignment horizontal="center" vertical="center" wrapText="1"/>
    </xf>
    <xf numFmtId="0" fontId="4" fillId="3" borderId="0" xfId="0" applyFont="1" applyFill="1" applyAlignment="1">
      <alignment horizontal="right" vertical="center" wrapText="1"/>
    </xf>
    <xf numFmtId="49" fontId="5" fillId="2" borderId="1" xfId="0" applyNumberFormat="1" applyFont="1" applyFill="1" applyBorder="1" applyAlignment="1">
      <alignment horizontal="center" vertical="center" wrapText="1"/>
    </xf>
    <xf numFmtId="0" fontId="4" fillId="3" borderId="11" xfId="0" applyFont="1" applyFill="1" applyBorder="1" applyAlignment="1" applyProtection="1">
      <alignment horizontal="right" vertical="center" wrapText="1"/>
      <protection locked="0"/>
    </xf>
    <xf numFmtId="0" fontId="4" fillId="3" borderId="9" xfId="0" applyFont="1" applyFill="1" applyBorder="1" applyAlignment="1" applyProtection="1">
      <alignment horizontal="right" vertical="center" wrapText="1"/>
      <protection locked="0"/>
    </xf>
    <xf numFmtId="0" fontId="5" fillId="3" borderId="12" xfId="0" applyFont="1" applyFill="1" applyBorder="1" applyAlignment="1" applyProtection="1">
      <alignment horizontal="right" vertical="center" wrapText="1"/>
      <protection locked="0"/>
    </xf>
    <xf numFmtId="0" fontId="5" fillId="3" borderId="0" xfId="0" applyFont="1" applyFill="1" applyAlignment="1" applyProtection="1">
      <alignment horizontal="right" vertical="center" wrapText="1"/>
      <protection locked="0"/>
    </xf>
    <xf numFmtId="10" fontId="5" fillId="8" borderId="1" xfId="0" applyNumberFormat="1" applyFont="1" applyFill="1" applyBorder="1" applyAlignment="1">
      <alignment horizontal="center" vertical="center" wrapText="1"/>
    </xf>
    <xf numFmtId="10" fontId="5" fillId="8" borderId="1" xfId="0" applyNumberFormat="1" applyFont="1" applyFill="1" applyBorder="1" applyAlignment="1">
      <alignment horizontal="center" vertical="center"/>
    </xf>
    <xf numFmtId="0" fontId="91" fillId="23" borderId="2" xfId="0" applyFont="1" applyFill="1" applyBorder="1" applyAlignment="1">
      <alignment horizontal="center" vertical="center" wrapText="1"/>
    </xf>
    <xf numFmtId="0" fontId="91" fillId="23" borderId="3" xfId="0" applyFont="1" applyFill="1" applyBorder="1" applyAlignment="1">
      <alignment horizontal="center" vertical="center" wrapText="1"/>
    </xf>
    <xf numFmtId="0" fontId="91" fillId="23" borderId="14" xfId="0" applyFont="1" applyFill="1" applyBorder="1" applyAlignment="1">
      <alignment horizontal="center" vertical="center" wrapText="1"/>
    </xf>
    <xf numFmtId="0" fontId="91" fillId="9" borderId="11" xfId="0" applyFont="1" applyFill="1" applyBorder="1" applyAlignment="1">
      <alignment wrapText="1"/>
    </xf>
    <xf numFmtId="0" fontId="91" fillId="9" borderId="9" xfId="0" applyFont="1" applyFill="1" applyBorder="1" applyAlignment="1">
      <alignment wrapText="1"/>
    </xf>
    <xf numFmtId="0" fontId="91" fillId="9" borderId="12" xfId="0" applyFont="1" applyFill="1" applyBorder="1" applyAlignment="1">
      <alignment wrapText="1"/>
    </xf>
    <xf numFmtId="0" fontId="91" fillId="9" borderId="0" xfId="0" applyFont="1" applyFill="1" applyAlignment="1">
      <alignment wrapText="1"/>
    </xf>
    <xf numFmtId="0" fontId="16" fillId="0" borderId="0" xfId="0" applyFont="1"/>
    <xf numFmtId="0" fontId="86" fillId="0" borderId="0" xfId="0" applyFont="1"/>
    <xf numFmtId="0" fontId="89" fillId="0" borderId="0" xfId="0" applyFont="1"/>
    <xf numFmtId="0" fontId="91" fillId="23" borderId="3" xfId="0" applyFont="1" applyFill="1" applyBorder="1" applyAlignment="1">
      <alignment wrapText="1"/>
    </xf>
    <xf numFmtId="0" fontId="91" fillId="23" borderId="14" xfId="0" applyFont="1" applyFill="1" applyBorder="1" applyAlignment="1">
      <alignment wrapText="1"/>
    </xf>
    <xf numFmtId="0" fontId="91" fillId="23" borderId="6" xfId="0" applyFont="1" applyFill="1" applyBorder="1" applyAlignment="1">
      <alignment wrapText="1"/>
    </xf>
    <xf numFmtId="0" fontId="91" fillId="23" borderId="4" xfId="0" applyFont="1" applyFill="1" applyBorder="1" applyAlignment="1">
      <alignment wrapText="1"/>
    </xf>
    <xf numFmtId="0" fontId="91" fillId="23" borderId="5" xfId="0" applyFont="1" applyFill="1" applyBorder="1" applyAlignment="1">
      <alignment wrapText="1"/>
    </xf>
    <xf numFmtId="0" fontId="91" fillId="23" borderId="4" xfId="0" applyFont="1" applyFill="1" applyBorder="1" applyAlignment="1">
      <alignment textRotation="255" wrapText="1"/>
    </xf>
    <xf numFmtId="0" fontId="91" fillId="23" borderId="5" xfId="0" applyFont="1" applyFill="1" applyBorder="1" applyAlignment="1">
      <alignment textRotation="255" wrapText="1"/>
    </xf>
    <xf numFmtId="0" fontId="4" fillId="3" borderId="1" xfId="0" applyFont="1" applyFill="1" applyBorder="1" applyAlignment="1">
      <alignment horizontal="right" vertical="center" wrapText="1"/>
    </xf>
  </cellXfs>
  <cellStyles count="8">
    <cellStyle name="Hipervínculo" xfId="5" builtinId="8"/>
    <cellStyle name="Millares" xfId="1" builtinId="3"/>
    <cellStyle name="Millares 2" xfId="6" xr:uid="{00000000-0005-0000-0000-000033000000}"/>
    <cellStyle name="Moneda" xfId="7" builtinId="4"/>
    <cellStyle name="Normal" xfId="0" builtinId="0"/>
    <cellStyle name="Normal 2" xfId="4" xr:uid="{00000000-0005-0000-0000-000006000000}"/>
    <cellStyle name="Normal 2 10" xfId="3" xr:uid="{00000000-0005-0000-0000-000007000000}"/>
    <cellStyle name="Porcentaje" xfId="2" builtinId="5"/>
  </cellStyles>
  <dxfs count="21">
    <dxf>
      <font>
        <b val="0"/>
        <i val="0"/>
        <strike val="0"/>
        <condense val="0"/>
        <extend val="0"/>
        <outline val="0"/>
        <shadow val="0"/>
        <u val="none"/>
        <vertAlign val="baseline"/>
        <sz val="7"/>
        <color theme="1"/>
        <name val="Calibri"/>
        <scheme val="minor"/>
      </font>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thin">
          <color indexed="64"/>
        </left>
        <top style="thin">
          <color indexed="64"/>
        </top>
        <bottom style="thin">
          <color indexed="64"/>
        </bottom>
      </border>
    </dxf>
    <dxf>
      <font>
        <b val="0"/>
        <i val="0"/>
        <strike val="0"/>
        <condense val="0"/>
        <extend val="0"/>
        <outline val="0"/>
        <shadow val="0"/>
        <u val="none"/>
        <vertAlign val="baseline"/>
        <sz val="7"/>
        <color theme="1"/>
        <name val="Calibri"/>
        <scheme val="minor"/>
      </font>
      <protection locked="1" hidden="0"/>
    </dxf>
    <dxf>
      <border outline="0">
        <bottom style="thin">
          <color indexed="64"/>
        </bottom>
      </border>
    </dxf>
    <dxf>
      <font>
        <b val="0"/>
        <i val="0"/>
        <strike val="0"/>
        <condense val="0"/>
        <extend val="0"/>
        <outline val="0"/>
        <shadow val="0"/>
        <u val="none"/>
        <vertAlign val="baseline"/>
        <sz val="7"/>
        <color theme="1"/>
        <name val="Calibri"/>
        <scheme val="minor"/>
      </font>
      <protection locked="1" hidden="0"/>
    </dxf>
    <dxf>
      <font>
        <b val="0"/>
        <i val="0"/>
        <strike val="0"/>
        <condense val="0"/>
        <extend val="0"/>
        <outline val="0"/>
        <shadow val="0"/>
        <u val="none"/>
        <vertAlign val="baseline"/>
        <sz val="7"/>
        <color theme="1"/>
        <name val="Calibri"/>
        <scheme val="minor"/>
      </font>
      <border diagonalUp="0" diagonalDown="0">
        <left/>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Calibri"/>
        <scheme val="minor"/>
      </font>
      <protection locked="1" hidden="0"/>
    </dxf>
    <dxf>
      <border outline="0">
        <bottom style="thin">
          <color indexed="64"/>
        </bottom>
      </border>
    </dxf>
    <dxf>
      <font>
        <b val="0"/>
        <i val="0"/>
        <strike val="0"/>
        <condense val="0"/>
        <extend val="0"/>
        <outline val="0"/>
        <shadow val="0"/>
        <u val="none"/>
        <vertAlign val="baseline"/>
        <sz val="7"/>
        <color theme="1"/>
        <name val="Calibri"/>
        <scheme val="minor"/>
      </font>
      <protection locked="1" hidden="0"/>
    </dxf>
    <dxf>
      <font>
        <b val="0"/>
        <i val="0"/>
        <strike val="0"/>
        <condense val="0"/>
        <extend val="0"/>
        <outline val="0"/>
        <shadow val="0"/>
        <u val="none"/>
        <vertAlign val="baseline"/>
        <sz val="7"/>
        <color theme="1"/>
        <name val="Calibri"/>
        <scheme val="minor"/>
      </font>
      <border diagonalUp="0" diagonalDown="0">
        <left/>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Calibri"/>
        <scheme val="minor"/>
      </font>
      <protection locked="1" hidden="0"/>
    </dxf>
    <dxf>
      <border outline="0">
        <bottom style="thin">
          <color indexed="64"/>
        </bottom>
      </border>
    </dxf>
    <dxf>
      <font>
        <b val="0"/>
        <i val="0"/>
        <strike val="0"/>
        <condense val="0"/>
        <extend val="0"/>
        <outline val="0"/>
        <shadow val="0"/>
        <u val="none"/>
        <vertAlign val="baseline"/>
        <sz val="7"/>
        <color theme="1"/>
        <name val="Calibri"/>
        <scheme val="minor"/>
      </font>
      <protection locked="1" hidden="0"/>
    </dxf>
    <dxf>
      <fill>
        <patternFill patternType="solid">
          <bgColor rgb="FFD9D9D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fgColor rgb="FFF2F2F2"/>
          <bgColor rgb="FFF2F2F2"/>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font>
      <fill>
        <patternFill>
          <fgColor rgb="FF0F243E"/>
          <bgColor rgb="FF0F243E"/>
        </patternFill>
      </fill>
    </dxf>
  </dxfs>
  <tableStyles count="1" defaultTableStyle="TableStyleMedium2" defaultPivotStyle="PivotStyleLight16">
    <tableStyle name="MAG" pivot="0" count="3" xr9:uid="{4DE2D552-8B5F-43F2-BD43-8CAD8E52CAB2}">
      <tableStyleElement type="headerRow" dxfId="20"/>
      <tableStyleElement type="firstRowStripe" dxfId="19"/>
      <tableStyleElement type="secondRowStripe" dxfId="18"/>
    </tableStyle>
  </tableStyles>
  <colors>
    <mruColors>
      <color rgb="FF33CCFF"/>
      <color rgb="FF71A8F9"/>
      <color rgb="FFCC66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https://www.un.org/sustainabledevelopment/es/energy/" TargetMode="External"/><Relationship Id="rId18" Type="http://schemas.openxmlformats.org/officeDocument/2006/relationships/image" Target="../media/image9.jpeg"/><Relationship Id="rId26" Type="http://schemas.openxmlformats.org/officeDocument/2006/relationships/image" Target="../media/image13.jpeg"/><Relationship Id="rId39" Type="http://schemas.openxmlformats.org/officeDocument/2006/relationships/hyperlink" Target="#Estructura!A1"/><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38" Type="http://schemas.openxmlformats.org/officeDocument/2006/relationships/image" Target="../media/image19.png"/><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3.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16.jpeg"/><Relationship Id="rId37" Type="http://schemas.openxmlformats.org/officeDocument/2006/relationships/hyperlink" Target="#'POI 2024'!A1"/><Relationship Id="rId40" Type="http://schemas.openxmlformats.org/officeDocument/2006/relationships/hyperlink" Target="#'POI -MAPPI2024'!A1"/><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36" Type="http://schemas.openxmlformats.org/officeDocument/2006/relationships/image" Target="../media/image18.pn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https://www.un.org/sustainabledevelopment/es/oceans/" TargetMode="External"/><Relationship Id="rId30" Type="http://schemas.openxmlformats.org/officeDocument/2006/relationships/image" Target="../media/image15.jpeg"/><Relationship Id="rId35" Type="http://schemas.openxmlformats.org/officeDocument/2006/relationships/hyperlink" Target="#'Desglose de niveles de vincul.'!A1"/></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Niveles de Vinculaci&#243;n'!A1"/></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2</xdr:col>
      <xdr:colOff>0</xdr:colOff>
      <xdr:row>7</xdr:row>
      <xdr:rowOff>587847</xdr:rowOff>
    </xdr:from>
    <xdr:ext cx="1316182" cy="837089"/>
    <xdr:pic>
      <xdr:nvPicPr>
        <xdr:cNvPr id="2" name="Imagen 1" descr="Objetivo 1: FIN DE LA POBREZA">
          <a:hlinkClick xmlns:r="http://schemas.openxmlformats.org/officeDocument/2006/relationships" r:id="rId1"/>
          <a:extLst>
            <a:ext uri="{FF2B5EF4-FFF2-40B4-BE49-F238E27FC236}">
              <a16:creationId xmlns:a16="http://schemas.microsoft.com/office/drawing/2014/main" id="{2AC5E094-8853-402B-8FF4-9BE3DCF05D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10727" y="2492847"/>
          <a:ext cx="1316182" cy="837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5684</xdr:colOff>
      <xdr:row>8</xdr:row>
      <xdr:rowOff>825501</xdr:rowOff>
    </xdr:from>
    <xdr:ext cx="1298953" cy="827808"/>
    <xdr:pic>
      <xdr:nvPicPr>
        <xdr:cNvPr id="3" name="Imagen 2" descr="Objetivo 2 - HAMBRE CERO">
          <a:hlinkClick xmlns:r="http://schemas.openxmlformats.org/officeDocument/2006/relationships" r:id="rId3"/>
          <a:extLst>
            <a:ext uri="{FF2B5EF4-FFF2-40B4-BE49-F238E27FC236}">
              <a16:creationId xmlns:a16="http://schemas.microsoft.com/office/drawing/2014/main" id="{80C2FA7E-EA07-4874-9250-6E67158CDD6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16411" y="3319319"/>
          <a:ext cx="1298953" cy="8278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10667</xdr:colOff>
      <xdr:row>9</xdr:row>
      <xdr:rowOff>798287</xdr:rowOff>
    </xdr:from>
    <xdr:ext cx="1317061" cy="818738"/>
    <xdr:pic>
      <xdr:nvPicPr>
        <xdr:cNvPr id="4" name="Imagen 3" descr="Objetivo 3 - SALUD Y BIENESTAR">
          <a:hlinkClick xmlns:r="http://schemas.openxmlformats.org/officeDocument/2006/relationships" r:id="rId5"/>
          <a:extLst>
            <a:ext uri="{FF2B5EF4-FFF2-40B4-BE49-F238E27FC236}">
              <a16:creationId xmlns:a16="http://schemas.microsoft.com/office/drawing/2014/main" id="{1E5EC8DD-8F5D-4646-8B44-7F487C37D9C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21394" y="4134923"/>
          <a:ext cx="1317061" cy="8187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7035</xdr:colOff>
      <xdr:row>11</xdr:row>
      <xdr:rowOff>9072</xdr:rowOff>
    </xdr:from>
    <xdr:ext cx="1297601" cy="828550"/>
    <xdr:pic>
      <xdr:nvPicPr>
        <xdr:cNvPr id="5" name="Imagen 4" descr="Objetivo 4 - EDUCACIÓN DE CALIDAD">
          <a:hlinkClick xmlns:r="http://schemas.openxmlformats.org/officeDocument/2006/relationships" r:id="rId7"/>
          <a:extLst>
            <a:ext uri="{FF2B5EF4-FFF2-40B4-BE49-F238E27FC236}">
              <a16:creationId xmlns:a16="http://schemas.microsoft.com/office/drawing/2014/main" id="{B659AFF3-C8B5-4E02-B427-8857295D092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17762" y="4962072"/>
          <a:ext cx="1297601" cy="828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15362</xdr:colOff>
      <xdr:row>11</xdr:row>
      <xdr:rowOff>807357</xdr:rowOff>
    </xdr:from>
    <xdr:ext cx="1289275" cy="813850"/>
    <xdr:pic>
      <xdr:nvPicPr>
        <xdr:cNvPr id="6" name="Imagen 5" descr="Objetivo 5 - IGUALDAD DE GÉNERO">
          <a:hlinkClick xmlns:r="http://schemas.openxmlformats.org/officeDocument/2006/relationships" r:id="rId9"/>
          <a:extLst>
            <a:ext uri="{FF2B5EF4-FFF2-40B4-BE49-F238E27FC236}">
              <a16:creationId xmlns:a16="http://schemas.microsoft.com/office/drawing/2014/main" id="{B21FD597-65A6-4559-B6CC-1276315B1E5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026089" y="5760357"/>
          <a:ext cx="1289275" cy="813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17858</xdr:colOff>
      <xdr:row>13</xdr:row>
      <xdr:rowOff>9072</xdr:rowOff>
    </xdr:from>
    <xdr:ext cx="1309870" cy="817460"/>
    <xdr:pic>
      <xdr:nvPicPr>
        <xdr:cNvPr id="7" name="Imagen 6" descr="Objetivo 6 - AGUA LIMPIA Y SANEAMIENTO">
          <a:hlinkClick xmlns:r="http://schemas.openxmlformats.org/officeDocument/2006/relationships" r:id="rId11"/>
          <a:extLst>
            <a:ext uri="{FF2B5EF4-FFF2-40B4-BE49-F238E27FC236}">
              <a16:creationId xmlns:a16="http://schemas.microsoft.com/office/drawing/2014/main" id="{4F122D5E-184C-4282-AEAA-598F665FCB1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28585" y="6578436"/>
          <a:ext cx="1309870" cy="8174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21441</xdr:colOff>
      <xdr:row>14</xdr:row>
      <xdr:rowOff>18143</xdr:rowOff>
    </xdr:from>
    <xdr:ext cx="1283195" cy="820757"/>
    <xdr:pic>
      <xdr:nvPicPr>
        <xdr:cNvPr id="8" name="Imagen 7" descr="Objetivo 7 - AGUA ENERGÍA ASEQUIBLE Y NO CONTAMINANTE. Foto ONU">
          <a:hlinkClick xmlns:r="http://schemas.openxmlformats.org/officeDocument/2006/relationships" r:id="rId13"/>
          <a:extLst>
            <a:ext uri="{FF2B5EF4-FFF2-40B4-BE49-F238E27FC236}">
              <a16:creationId xmlns:a16="http://schemas.microsoft.com/office/drawing/2014/main" id="{058EF330-4ED3-42BB-BFE5-81641CBC689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032168" y="7395688"/>
          <a:ext cx="1283195" cy="8207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21967</xdr:colOff>
      <xdr:row>15</xdr:row>
      <xdr:rowOff>9071</xdr:rowOff>
    </xdr:from>
    <xdr:ext cx="1282670" cy="803890"/>
    <xdr:pic>
      <xdr:nvPicPr>
        <xdr:cNvPr id="9" name="Imagen 8" descr="Objetivo 8 - AGUA TRABAJO DECENTE Y CRECIMIENTO ECONÓMICO. Foto ONU">
          <a:hlinkClick xmlns:r="http://schemas.openxmlformats.org/officeDocument/2006/relationships" r:id="rId15"/>
          <a:extLst>
            <a:ext uri="{FF2B5EF4-FFF2-40B4-BE49-F238E27FC236}">
              <a16:creationId xmlns:a16="http://schemas.microsoft.com/office/drawing/2014/main" id="{3EADBF48-46DB-4E21-8241-5B432CB8B52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32694" y="8194798"/>
          <a:ext cx="1282670" cy="8038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22171</xdr:colOff>
      <xdr:row>16</xdr:row>
      <xdr:rowOff>18143</xdr:rowOff>
    </xdr:from>
    <xdr:ext cx="1294011" cy="772865"/>
    <xdr:pic>
      <xdr:nvPicPr>
        <xdr:cNvPr id="10" name="Imagen 9" descr="Objetivo 9 - AGUA INDUSTRIA, INNOVACIÓN E INFRAESTRUCTURA">
          <a:hlinkClick xmlns:r="http://schemas.openxmlformats.org/officeDocument/2006/relationships" r:id="rId17"/>
          <a:extLst>
            <a:ext uri="{FF2B5EF4-FFF2-40B4-BE49-F238E27FC236}">
              <a16:creationId xmlns:a16="http://schemas.microsoft.com/office/drawing/2014/main" id="{EA6958D0-D76B-416C-8DEC-2A83FF20327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32898" y="9012052"/>
          <a:ext cx="1294011" cy="7728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22794</xdr:colOff>
      <xdr:row>16</xdr:row>
      <xdr:rowOff>798286</xdr:rowOff>
    </xdr:from>
    <xdr:ext cx="1293388" cy="845956"/>
    <xdr:pic>
      <xdr:nvPicPr>
        <xdr:cNvPr id="11" name="Imagen 10" descr="Objetivo 10 - REDUCCIÓN DE LAS DESIGUALDADES">
          <a:hlinkClick xmlns:r="http://schemas.openxmlformats.org/officeDocument/2006/relationships" r:id="rId19"/>
          <a:extLst>
            <a:ext uri="{FF2B5EF4-FFF2-40B4-BE49-F238E27FC236}">
              <a16:creationId xmlns:a16="http://schemas.microsoft.com/office/drawing/2014/main" id="{A4B3A9B1-0897-498D-8DE6-44811EBE393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033521" y="9792195"/>
          <a:ext cx="1293388" cy="845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30270</xdr:colOff>
      <xdr:row>17</xdr:row>
      <xdr:rowOff>807357</xdr:rowOff>
    </xdr:from>
    <xdr:ext cx="1285911" cy="805707"/>
    <xdr:pic>
      <xdr:nvPicPr>
        <xdr:cNvPr id="12" name="Imagen 11" descr="Objetivo 11 - CIUDADES Y COMUNIDADES SOSTENIBLES">
          <a:hlinkClick xmlns:r="http://schemas.openxmlformats.org/officeDocument/2006/relationships" r:id="rId21"/>
          <a:extLst>
            <a:ext uri="{FF2B5EF4-FFF2-40B4-BE49-F238E27FC236}">
              <a16:creationId xmlns:a16="http://schemas.microsoft.com/office/drawing/2014/main" id="{C587DAF7-116F-444C-BC62-D320267A3861}"/>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040997" y="10609448"/>
          <a:ext cx="1285911" cy="805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9917</xdr:colOff>
      <xdr:row>18</xdr:row>
      <xdr:rowOff>789215</xdr:rowOff>
    </xdr:from>
    <xdr:ext cx="1317811" cy="834571"/>
    <xdr:pic>
      <xdr:nvPicPr>
        <xdr:cNvPr id="13" name="Imagen 12" descr="Objetivo 12 - PRODUCCIÓN Y CONSUMOS RESPONSABLES">
          <a:hlinkClick xmlns:r="http://schemas.openxmlformats.org/officeDocument/2006/relationships" r:id="rId23"/>
          <a:extLst>
            <a:ext uri="{FF2B5EF4-FFF2-40B4-BE49-F238E27FC236}">
              <a16:creationId xmlns:a16="http://schemas.microsoft.com/office/drawing/2014/main" id="{69AD05C3-BF44-4A78-BFED-9F939063291C}"/>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020644" y="11399488"/>
          <a:ext cx="1317811" cy="8345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26385</xdr:colOff>
      <xdr:row>20</xdr:row>
      <xdr:rowOff>18143</xdr:rowOff>
    </xdr:from>
    <xdr:ext cx="1278252" cy="788160"/>
    <xdr:pic>
      <xdr:nvPicPr>
        <xdr:cNvPr id="14" name="Imagen 13" descr="Objetivo 13 - ACCIÓN POR EL CLIMA">
          <a:hlinkClick xmlns:r="http://schemas.openxmlformats.org/officeDocument/2006/relationships" r:id="rId25"/>
          <a:extLst>
            <a:ext uri="{FF2B5EF4-FFF2-40B4-BE49-F238E27FC236}">
              <a16:creationId xmlns:a16="http://schemas.microsoft.com/office/drawing/2014/main" id="{6B0899BD-3CC7-4EB8-A133-24BB86309A2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037112" y="12244779"/>
          <a:ext cx="1278252" cy="7881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7170</xdr:colOff>
      <xdr:row>21</xdr:row>
      <xdr:rowOff>18143</xdr:rowOff>
    </xdr:from>
    <xdr:ext cx="1320557" cy="787317"/>
    <xdr:pic>
      <xdr:nvPicPr>
        <xdr:cNvPr id="15" name="Imagen 14" descr="Objetivo 14 - VIDA SUBMARINA">
          <a:hlinkClick xmlns:r="http://schemas.openxmlformats.org/officeDocument/2006/relationships" r:id="rId27"/>
          <a:extLst>
            <a:ext uri="{FF2B5EF4-FFF2-40B4-BE49-F238E27FC236}">
              <a16:creationId xmlns:a16="http://schemas.microsoft.com/office/drawing/2014/main" id="{DBEAED15-7ABB-4B68-9CD3-919EBD761A22}"/>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017897" y="13052961"/>
          <a:ext cx="1320557" cy="7873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27213</xdr:colOff>
      <xdr:row>22</xdr:row>
      <xdr:rowOff>32985</xdr:rowOff>
    </xdr:from>
    <xdr:ext cx="1277424" cy="760639"/>
    <xdr:pic>
      <xdr:nvPicPr>
        <xdr:cNvPr id="16" name="Imagen 15" descr="Objetivo 15 - VIDA DE ECOSISTEMAS TERRESTRES">
          <a:hlinkClick xmlns:r="http://schemas.openxmlformats.org/officeDocument/2006/relationships" r:id="rId29"/>
          <a:extLst>
            <a:ext uri="{FF2B5EF4-FFF2-40B4-BE49-F238E27FC236}">
              <a16:creationId xmlns:a16="http://schemas.microsoft.com/office/drawing/2014/main" id="{75B4FF61-EA50-4FE5-9469-ECD59A483B8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037940" y="13875985"/>
          <a:ext cx="1277424" cy="7606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35460</xdr:colOff>
      <xdr:row>23</xdr:row>
      <xdr:rowOff>1</xdr:rowOff>
    </xdr:from>
    <xdr:ext cx="1280722" cy="804596"/>
    <xdr:pic>
      <xdr:nvPicPr>
        <xdr:cNvPr id="17" name="Imagen 16" descr="Peace, justice and strong institutions">
          <a:hlinkClick xmlns:r="http://schemas.openxmlformats.org/officeDocument/2006/relationships" r:id="rId31"/>
          <a:extLst>
            <a:ext uri="{FF2B5EF4-FFF2-40B4-BE49-F238E27FC236}">
              <a16:creationId xmlns:a16="http://schemas.microsoft.com/office/drawing/2014/main" id="{A4FBC5FE-2413-4323-9599-10CC04EA469D}"/>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046187" y="14651183"/>
          <a:ext cx="1280722" cy="8045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19868</xdr:colOff>
      <xdr:row>24</xdr:row>
      <xdr:rowOff>11546</xdr:rowOff>
    </xdr:from>
    <xdr:ext cx="1307860" cy="788678"/>
    <xdr:pic>
      <xdr:nvPicPr>
        <xdr:cNvPr id="18" name="Imagen 17" descr="Objetivo 17 - ALIANZAS PARA LOGRAR LOS OBJETIVOS">
          <a:hlinkClick xmlns:r="http://schemas.openxmlformats.org/officeDocument/2006/relationships" r:id="rId33"/>
          <a:extLst>
            <a:ext uri="{FF2B5EF4-FFF2-40B4-BE49-F238E27FC236}">
              <a16:creationId xmlns:a16="http://schemas.microsoft.com/office/drawing/2014/main" id="{8C1CA560-4854-4463-AF4C-43558CA55639}"/>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030595" y="15470910"/>
          <a:ext cx="1307860" cy="788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xdr:row>
      <xdr:rowOff>0</xdr:rowOff>
    </xdr:from>
    <xdr:to>
      <xdr:col>4</xdr:col>
      <xdr:colOff>304800</xdr:colOff>
      <xdr:row>3</xdr:row>
      <xdr:rowOff>107949</xdr:rowOff>
    </xdr:to>
    <xdr:sp macro="" textlink="">
      <xdr:nvSpPr>
        <xdr:cNvPr id="22536" name="AutoShape 8" descr="Dirección De Flecha Roja Del Icono Sobre Un Fondo Blanco Ilustraciones svg,  vectoriales, clip art vectorizado libre de derechos. Image 89997975">
          <a:extLst>
            <a:ext uri="{FF2B5EF4-FFF2-40B4-BE49-F238E27FC236}">
              <a16:creationId xmlns:a16="http://schemas.microsoft.com/office/drawing/2014/main" id="{B381C18F-EF97-4AAD-A8DE-339291C31A88}"/>
            </a:ext>
          </a:extLst>
        </xdr:cNvPr>
        <xdr:cNvSpPr>
          <a:spLocks noChangeAspect="1" noChangeArrowheads="1"/>
        </xdr:cNvSpPr>
      </xdr:nvSpPr>
      <xdr:spPr bwMode="auto">
        <a:xfrm>
          <a:off x="8058150" y="19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xdr:row>
      <xdr:rowOff>0</xdr:rowOff>
    </xdr:from>
    <xdr:to>
      <xdr:col>4</xdr:col>
      <xdr:colOff>304800</xdr:colOff>
      <xdr:row>3</xdr:row>
      <xdr:rowOff>107949</xdr:rowOff>
    </xdr:to>
    <xdr:sp macro="" textlink="">
      <xdr:nvSpPr>
        <xdr:cNvPr id="22537" name="AutoShape 9" descr="Dirección De Flecha Roja Del Icono Sobre Un Fondo Blanco Ilustraciones svg,  vectoriales, clip art vectorizado libre de derechos. Image 89997975">
          <a:extLst>
            <a:ext uri="{FF2B5EF4-FFF2-40B4-BE49-F238E27FC236}">
              <a16:creationId xmlns:a16="http://schemas.microsoft.com/office/drawing/2014/main" id="{795067F6-DD12-4EE7-A7A0-A35055B8D21E}"/>
            </a:ext>
          </a:extLst>
        </xdr:cNvPr>
        <xdr:cNvSpPr>
          <a:spLocks noChangeAspect="1" noChangeArrowheads="1"/>
        </xdr:cNvSpPr>
      </xdr:nvSpPr>
      <xdr:spPr bwMode="auto">
        <a:xfrm>
          <a:off x="8058150" y="19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xdr:row>
      <xdr:rowOff>0</xdr:rowOff>
    </xdr:from>
    <xdr:to>
      <xdr:col>4</xdr:col>
      <xdr:colOff>304800</xdr:colOff>
      <xdr:row>2</xdr:row>
      <xdr:rowOff>107951</xdr:rowOff>
    </xdr:to>
    <xdr:sp macro="" textlink="">
      <xdr:nvSpPr>
        <xdr:cNvPr id="22538" name="AutoShape 10" descr="Dirección De Flecha Roja Del Icono Sobre Un Fondo Blanco Ilustraciones svg,  vectoriales, clip art vectorizado libre de derechos. Image 89997975">
          <a:extLst>
            <a:ext uri="{FF2B5EF4-FFF2-40B4-BE49-F238E27FC236}">
              <a16:creationId xmlns:a16="http://schemas.microsoft.com/office/drawing/2014/main" id="{3637D482-9A45-44C9-A2A0-0DB954F7C11D}"/>
            </a:ext>
          </a:extLst>
        </xdr:cNvPr>
        <xdr:cNvSpPr>
          <a:spLocks noChangeAspect="1" noChangeArrowheads="1"/>
        </xdr:cNvSpPr>
      </xdr:nvSpPr>
      <xdr:spPr bwMode="auto">
        <a:xfrm>
          <a:off x="80581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308427</xdr:colOff>
      <xdr:row>1</xdr:row>
      <xdr:rowOff>27215</xdr:rowOff>
    </xdr:from>
    <xdr:to>
      <xdr:col>4</xdr:col>
      <xdr:colOff>1569356</xdr:colOff>
      <xdr:row>3</xdr:row>
      <xdr:rowOff>145143</xdr:rowOff>
    </xdr:to>
    <xdr:pic>
      <xdr:nvPicPr>
        <xdr:cNvPr id="72" name="Imagen 71">
          <a:hlinkClick xmlns:r="http://schemas.openxmlformats.org/officeDocument/2006/relationships" r:id="rId35"/>
          <a:extLst>
            <a:ext uri="{FF2B5EF4-FFF2-40B4-BE49-F238E27FC236}">
              <a16:creationId xmlns:a16="http://schemas.microsoft.com/office/drawing/2014/main" id="{4C8F9323-74AC-4871-B1C7-6020846413C8}"/>
            </a:ext>
          </a:extLst>
        </xdr:cNvPr>
        <xdr:cNvPicPr>
          <a:picLocks noChangeAspect="1"/>
        </xdr:cNvPicPr>
      </xdr:nvPicPr>
      <xdr:blipFill>
        <a:blip xmlns:r="http://schemas.openxmlformats.org/officeDocument/2006/relationships" r:embed="rId36"/>
        <a:stretch>
          <a:fillRect/>
        </a:stretch>
      </xdr:blipFill>
      <xdr:spPr>
        <a:xfrm>
          <a:off x="8363856" y="27215"/>
          <a:ext cx="1260929" cy="517071"/>
        </a:xfrm>
        <a:prstGeom prst="rect">
          <a:avLst/>
        </a:prstGeom>
      </xdr:spPr>
    </xdr:pic>
    <xdr:clientData/>
  </xdr:twoCellAnchor>
  <xdr:twoCellAnchor editAs="oneCell">
    <xdr:from>
      <xdr:col>3</xdr:col>
      <xdr:colOff>0</xdr:colOff>
      <xdr:row>2</xdr:row>
      <xdr:rowOff>0</xdr:rowOff>
    </xdr:from>
    <xdr:to>
      <xdr:col>3</xdr:col>
      <xdr:colOff>304800</xdr:colOff>
      <xdr:row>3</xdr:row>
      <xdr:rowOff>107949</xdr:rowOff>
    </xdr:to>
    <xdr:sp macro="" textlink="">
      <xdr:nvSpPr>
        <xdr:cNvPr id="22541" name="AutoShape 13" descr="Dirección De Flecha Roja Del Icono Sobre Un Fondo Blanco Ilustraciones svg,  vectoriales, clip art vectorizado libre de derechos. Image 90104943">
          <a:extLst>
            <a:ext uri="{FF2B5EF4-FFF2-40B4-BE49-F238E27FC236}">
              <a16:creationId xmlns:a16="http://schemas.microsoft.com/office/drawing/2014/main" id="{325BDBB0-8C1E-474B-A58D-9D24B6352EF1}"/>
            </a:ext>
          </a:extLst>
        </xdr:cNvPr>
        <xdr:cNvSpPr>
          <a:spLocks noChangeAspect="1" noChangeArrowheads="1"/>
        </xdr:cNvSpPr>
      </xdr:nvSpPr>
      <xdr:spPr bwMode="auto">
        <a:xfrm>
          <a:off x="5880100" y="19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743855</xdr:colOff>
      <xdr:row>1</xdr:row>
      <xdr:rowOff>1</xdr:rowOff>
    </xdr:from>
    <xdr:to>
      <xdr:col>4</xdr:col>
      <xdr:colOff>2719</xdr:colOff>
      <xdr:row>3</xdr:row>
      <xdr:rowOff>108858</xdr:rowOff>
    </xdr:to>
    <xdr:pic>
      <xdr:nvPicPr>
        <xdr:cNvPr id="80" name="Imagen 79">
          <a:hlinkClick xmlns:r="http://schemas.openxmlformats.org/officeDocument/2006/relationships" r:id="rId37"/>
          <a:extLst>
            <a:ext uri="{FF2B5EF4-FFF2-40B4-BE49-F238E27FC236}">
              <a16:creationId xmlns:a16="http://schemas.microsoft.com/office/drawing/2014/main" id="{4050C1E5-059F-4D7B-A148-60FDBE8643B6}"/>
            </a:ext>
          </a:extLst>
        </xdr:cNvPr>
        <xdr:cNvPicPr>
          <a:picLocks noChangeAspect="1"/>
        </xdr:cNvPicPr>
      </xdr:nvPicPr>
      <xdr:blipFill>
        <a:blip xmlns:r="http://schemas.openxmlformats.org/officeDocument/2006/relationships" r:embed="rId36"/>
        <a:stretch>
          <a:fillRect/>
        </a:stretch>
      </xdr:blipFill>
      <xdr:spPr>
        <a:xfrm flipH="1">
          <a:off x="6622141" y="1"/>
          <a:ext cx="1436007" cy="508000"/>
        </a:xfrm>
        <a:prstGeom prst="rect">
          <a:avLst/>
        </a:prstGeom>
      </xdr:spPr>
    </xdr:pic>
    <xdr:clientData/>
  </xdr:twoCellAnchor>
  <xdr:twoCellAnchor editAs="oneCell">
    <xdr:from>
      <xdr:col>0</xdr:col>
      <xdr:colOff>658092</xdr:colOff>
      <xdr:row>0</xdr:row>
      <xdr:rowOff>127002</xdr:rowOff>
    </xdr:from>
    <xdr:to>
      <xdr:col>2</xdr:col>
      <xdr:colOff>1012307</xdr:colOff>
      <xdr:row>3</xdr:row>
      <xdr:rowOff>2</xdr:rowOff>
    </xdr:to>
    <xdr:pic>
      <xdr:nvPicPr>
        <xdr:cNvPr id="81" name="Imagen 80">
          <a:extLst>
            <a:ext uri="{FF2B5EF4-FFF2-40B4-BE49-F238E27FC236}">
              <a16:creationId xmlns:a16="http://schemas.microsoft.com/office/drawing/2014/main" id="{6D444962-D9E6-49A3-9856-BD7D9CAB24EA}"/>
            </a:ext>
          </a:extLst>
        </xdr:cNvPr>
        <xdr:cNvPicPr>
          <a:picLocks noChangeAspect="1"/>
        </xdr:cNvPicPr>
      </xdr:nvPicPr>
      <xdr:blipFill>
        <a:blip xmlns:r="http://schemas.openxmlformats.org/officeDocument/2006/relationships" r:embed="rId38"/>
        <a:stretch>
          <a:fillRect/>
        </a:stretch>
      </xdr:blipFill>
      <xdr:spPr>
        <a:xfrm>
          <a:off x="658092" y="127002"/>
          <a:ext cx="5380182" cy="461818"/>
        </a:xfrm>
        <a:prstGeom prst="rect">
          <a:avLst/>
        </a:prstGeom>
      </xdr:spPr>
    </xdr:pic>
    <xdr:clientData/>
  </xdr:twoCellAnchor>
  <xdr:twoCellAnchor editAs="oneCell">
    <xdr:from>
      <xdr:col>3</xdr:col>
      <xdr:colOff>24255</xdr:colOff>
      <xdr:row>29</xdr:row>
      <xdr:rowOff>456883</xdr:rowOff>
    </xdr:from>
    <xdr:to>
      <xdr:col>3</xdr:col>
      <xdr:colOff>1366828</xdr:colOff>
      <xdr:row>30</xdr:row>
      <xdr:rowOff>165601</xdr:rowOff>
    </xdr:to>
    <xdr:pic>
      <xdr:nvPicPr>
        <xdr:cNvPr id="28" name="Imagen 27">
          <a:hlinkClick xmlns:r="http://schemas.openxmlformats.org/officeDocument/2006/relationships" r:id="rId35"/>
          <a:extLst>
            <a:ext uri="{FF2B5EF4-FFF2-40B4-BE49-F238E27FC236}">
              <a16:creationId xmlns:a16="http://schemas.microsoft.com/office/drawing/2014/main" id="{862FC227-0BDA-4AC0-B320-569C70E06BFB}"/>
            </a:ext>
          </a:extLst>
        </xdr:cNvPr>
        <xdr:cNvPicPr>
          <a:picLocks noChangeAspect="1"/>
        </xdr:cNvPicPr>
      </xdr:nvPicPr>
      <xdr:blipFill>
        <a:blip xmlns:r="http://schemas.openxmlformats.org/officeDocument/2006/relationships" r:embed="rId36"/>
        <a:stretch>
          <a:fillRect/>
        </a:stretch>
      </xdr:blipFill>
      <xdr:spPr>
        <a:xfrm>
          <a:off x="6927079" y="18177118"/>
          <a:ext cx="1342573" cy="470718"/>
        </a:xfrm>
        <a:prstGeom prst="rect">
          <a:avLst/>
        </a:prstGeom>
      </xdr:spPr>
    </xdr:pic>
    <xdr:clientData/>
  </xdr:twoCellAnchor>
  <xdr:twoCellAnchor editAs="oneCell">
    <xdr:from>
      <xdr:col>3</xdr:col>
      <xdr:colOff>716641</xdr:colOff>
      <xdr:row>0</xdr:row>
      <xdr:rowOff>190500</xdr:rowOff>
    </xdr:from>
    <xdr:to>
      <xdr:col>4</xdr:col>
      <xdr:colOff>11428</xdr:colOff>
      <xdr:row>3</xdr:row>
      <xdr:rowOff>99786</xdr:rowOff>
    </xdr:to>
    <xdr:pic>
      <xdr:nvPicPr>
        <xdr:cNvPr id="29" name="Imagen 28">
          <a:hlinkClick xmlns:r="http://schemas.openxmlformats.org/officeDocument/2006/relationships" r:id="rId39"/>
          <a:extLst>
            <a:ext uri="{FF2B5EF4-FFF2-40B4-BE49-F238E27FC236}">
              <a16:creationId xmlns:a16="http://schemas.microsoft.com/office/drawing/2014/main" id="{C5B0F74F-1812-49C8-9E7D-04E9DDDC332C}"/>
            </a:ext>
          </a:extLst>
        </xdr:cNvPr>
        <xdr:cNvPicPr>
          <a:picLocks noChangeAspect="1"/>
        </xdr:cNvPicPr>
      </xdr:nvPicPr>
      <xdr:blipFill>
        <a:blip xmlns:r="http://schemas.openxmlformats.org/officeDocument/2006/relationships" r:embed="rId36"/>
        <a:stretch>
          <a:fillRect/>
        </a:stretch>
      </xdr:blipFill>
      <xdr:spPr>
        <a:xfrm flipH="1">
          <a:off x="6658427" y="190500"/>
          <a:ext cx="1436007" cy="508000"/>
        </a:xfrm>
        <a:prstGeom prst="rect">
          <a:avLst/>
        </a:prstGeom>
      </xdr:spPr>
    </xdr:pic>
    <xdr:clientData/>
  </xdr:twoCellAnchor>
  <xdr:twoCellAnchor editAs="oneCell">
    <xdr:from>
      <xdr:col>2</xdr:col>
      <xdr:colOff>1287075</xdr:colOff>
      <xdr:row>64</xdr:row>
      <xdr:rowOff>201173</xdr:rowOff>
    </xdr:from>
    <xdr:to>
      <xdr:col>3</xdr:col>
      <xdr:colOff>1232647</xdr:colOff>
      <xdr:row>65</xdr:row>
      <xdr:rowOff>53409</xdr:rowOff>
    </xdr:to>
    <xdr:pic>
      <xdr:nvPicPr>
        <xdr:cNvPr id="30" name="Imagen 29">
          <a:hlinkClick xmlns:r="http://schemas.openxmlformats.org/officeDocument/2006/relationships" r:id="rId40"/>
          <a:extLst>
            <a:ext uri="{FF2B5EF4-FFF2-40B4-BE49-F238E27FC236}">
              <a16:creationId xmlns:a16="http://schemas.microsoft.com/office/drawing/2014/main" id="{A396DDAE-2AA7-464A-8BA1-9DC37461ABBB}"/>
            </a:ext>
          </a:extLst>
        </xdr:cNvPr>
        <xdr:cNvPicPr>
          <a:picLocks noChangeAspect="1"/>
        </xdr:cNvPicPr>
      </xdr:nvPicPr>
      <xdr:blipFill>
        <a:blip xmlns:r="http://schemas.openxmlformats.org/officeDocument/2006/relationships" r:embed="rId36"/>
        <a:stretch>
          <a:fillRect/>
        </a:stretch>
      </xdr:blipFill>
      <xdr:spPr>
        <a:xfrm>
          <a:off x="6755546" y="41677879"/>
          <a:ext cx="1379925" cy="509648"/>
        </a:xfrm>
        <a:prstGeom prst="rect">
          <a:avLst/>
        </a:prstGeom>
      </xdr:spPr>
    </xdr:pic>
    <xdr:clientData/>
  </xdr:twoCellAnchor>
  <xdr:twoCellAnchor editAs="oneCell">
    <xdr:from>
      <xdr:col>3</xdr:col>
      <xdr:colOff>617925</xdr:colOff>
      <xdr:row>43</xdr:row>
      <xdr:rowOff>591779</xdr:rowOff>
    </xdr:from>
    <xdr:to>
      <xdr:col>3</xdr:col>
      <xdr:colOff>1878854</xdr:colOff>
      <xdr:row>44</xdr:row>
      <xdr:rowOff>261070</xdr:rowOff>
    </xdr:to>
    <xdr:pic>
      <xdr:nvPicPr>
        <xdr:cNvPr id="19" name="Imagen 18">
          <a:hlinkClick xmlns:r="http://schemas.openxmlformats.org/officeDocument/2006/relationships" r:id="rId35"/>
          <a:extLst>
            <a:ext uri="{FF2B5EF4-FFF2-40B4-BE49-F238E27FC236}">
              <a16:creationId xmlns:a16="http://schemas.microsoft.com/office/drawing/2014/main" id="{604E413A-0035-B437-759D-D3E64BC06597}"/>
            </a:ext>
          </a:extLst>
        </xdr:cNvPr>
        <xdr:cNvPicPr>
          <a:picLocks noChangeAspect="1"/>
        </xdr:cNvPicPr>
      </xdr:nvPicPr>
      <xdr:blipFill>
        <a:blip xmlns:r="http://schemas.openxmlformats.org/officeDocument/2006/relationships" r:embed="rId36"/>
        <a:stretch>
          <a:fillRect/>
        </a:stretch>
      </xdr:blipFill>
      <xdr:spPr>
        <a:xfrm>
          <a:off x="7520749" y="26395191"/>
          <a:ext cx="1260929" cy="5121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17</xdr:col>
      <xdr:colOff>52960</xdr:colOff>
      <xdr:row>1</xdr:row>
      <xdr:rowOff>26596</xdr:rowOff>
    </xdr:to>
    <xdr:pic>
      <xdr:nvPicPr>
        <xdr:cNvPr id="3" name="Imagen 2">
          <a:extLst>
            <a:ext uri="{FF2B5EF4-FFF2-40B4-BE49-F238E27FC236}">
              <a16:creationId xmlns:a16="http://schemas.microsoft.com/office/drawing/2014/main" id="{7EBB1DA9-8E4C-4AB8-A941-7127EEC2A67D}"/>
            </a:ext>
          </a:extLst>
        </xdr:cNvPr>
        <xdr:cNvPicPr>
          <a:picLocks noChangeAspect="1"/>
        </xdr:cNvPicPr>
      </xdr:nvPicPr>
      <xdr:blipFill>
        <a:blip xmlns:r="http://schemas.openxmlformats.org/officeDocument/2006/relationships" r:embed="rId1"/>
        <a:stretch>
          <a:fillRect/>
        </a:stretch>
      </xdr:blipFill>
      <xdr:spPr>
        <a:xfrm>
          <a:off x="6814910" y="9071"/>
          <a:ext cx="5595123" cy="6458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17</xdr:col>
      <xdr:colOff>739514</xdr:colOff>
      <xdr:row>1</xdr:row>
      <xdr:rowOff>190500</xdr:rowOff>
    </xdr:to>
    <xdr:pic>
      <xdr:nvPicPr>
        <xdr:cNvPr id="2" name="Imagen 1">
          <a:extLst>
            <a:ext uri="{FF2B5EF4-FFF2-40B4-BE49-F238E27FC236}">
              <a16:creationId xmlns:a16="http://schemas.microsoft.com/office/drawing/2014/main" id="{AE3E4490-D6B3-40C9-A8A6-279F766EC693}"/>
            </a:ext>
          </a:extLst>
        </xdr:cNvPr>
        <xdr:cNvPicPr>
          <a:picLocks noChangeAspect="1"/>
        </xdr:cNvPicPr>
      </xdr:nvPicPr>
      <xdr:blipFill>
        <a:blip xmlns:r="http://schemas.openxmlformats.org/officeDocument/2006/relationships" r:embed="rId1"/>
        <a:stretch>
          <a:fillRect/>
        </a:stretch>
      </xdr:blipFill>
      <xdr:spPr>
        <a:xfrm>
          <a:off x="6973025" y="9071"/>
          <a:ext cx="5661309" cy="4709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15</xdr:col>
      <xdr:colOff>274695</xdr:colOff>
      <xdr:row>4</xdr:row>
      <xdr:rowOff>11339</xdr:rowOff>
    </xdr:to>
    <xdr:pic>
      <xdr:nvPicPr>
        <xdr:cNvPr id="3" name="Imagen 2">
          <a:extLst>
            <a:ext uri="{FF2B5EF4-FFF2-40B4-BE49-F238E27FC236}">
              <a16:creationId xmlns:a16="http://schemas.microsoft.com/office/drawing/2014/main" id="{52877897-2C7B-42E8-AB39-4E14B230A54C}"/>
            </a:ext>
          </a:extLst>
        </xdr:cNvPr>
        <xdr:cNvPicPr>
          <a:picLocks noChangeAspect="1"/>
        </xdr:cNvPicPr>
      </xdr:nvPicPr>
      <xdr:blipFill>
        <a:blip xmlns:r="http://schemas.openxmlformats.org/officeDocument/2006/relationships" r:embed="rId1"/>
        <a:stretch>
          <a:fillRect/>
        </a:stretch>
      </xdr:blipFill>
      <xdr:spPr>
        <a:xfrm>
          <a:off x="6910160" y="9071"/>
          <a:ext cx="5600985" cy="74113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15</xdr:col>
      <xdr:colOff>957032</xdr:colOff>
      <xdr:row>4</xdr:row>
      <xdr:rowOff>64407</xdr:rowOff>
    </xdr:to>
    <xdr:pic>
      <xdr:nvPicPr>
        <xdr:cNvPr id="3" name="Imagen 2">
          <a:extLst>
            <a:ext uri="{FF2B5EF4-FFF2-40B4-BE49-F238E27FC236}">
              <a16:creationId xmlns:a16="http://schemas.microsoft.com/office/drawing/2014/main" id="{644B3F79-B732-4B24-80EC-2F5492429A97}"/>
            </a:ext>
          </a:extLst>
        </xdr:cNvPr>
        <xdr:cNvPicPr>
          <a:picLocks noChangeAspect="1"/>
        </xdr:cNvPicPr>
      </xdr:nvPicPr>
      <xdr:blipFill>
        <a:blip xmlns:r="http://schemas.openxmlformats.org/officeDocument/2006/relationships" r:embed="rId1"/>
        <a:stretch>
          <a:fillRect/>
        </a:stretch>
      </xdr:blipFill>
      <xdr:spPr>
        <a:xfrm>
          <a:off x="6814910" y="9071"/>
          <a:ext cx="5618066" cy="7411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17</xdr:col>
      <xdr:colOff>852544</xdr:colOff>
      <xdr:row>2</xdr:row>
      <xdr:rowOff>55335</xdr:rowOff>
    </xdr:to>
    <xdr:pic>
      <xdr:nvPicPr>
        <xdr:cNvPr id="3" name="Imagen 2">
          <a:extLst>
            <a:ext uri="{FF2B5EF4-FFF2-40B4-BE49-F238E27FC236}">
              <a16:creationId xmlns:a16="http://schemas.microsoft.com/office/drawing/2014/main" id="{8486815A-5B19-4FF9-A195-19B8D15542EA}"/>
            </a:ext>
          </a:extLst>
        </xdr:cNvPr>
        <xdr:cNvPicPr>
          <a:picLocks noChangeAspect="1"/>
        </xdr:cNvPicPr>
      </xdr:nvPicPr>
      <xdr:blipFill>
        <a:blip xmlns:r="http://schemas.openxmlformats.org/officeDocument/2006/relationships" r:embed="rId1"/>
        <a:stretch>
          <a:fillRect/>
        </a:stretch>
      </xdr:blipFill>
      <xdr:spPr>
        <a:xfrm>
          <a:off x="6814910" y="9071"/>
          <a:ext cx="5600984" cy="74113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17</xdr:col>
      <xdr:colOff>852544</xdr:colOff>
      <xdr:row>1</xdr:row>
      <xdr:rowOff>174591</xdr:rowOff>
    </xdr:to>
    <xdr:pic>
      <xdr:nvPicPr>
        <xdr:cNvPr id="3" name="Imagen 2">
          <a:extLst>
            <a:ext uri="{FF2B5EF4-FFF2-40B4-BE49-F238E27FC236}">
              <a16:creationId xmlns:a16="http://schemas.microsoft.com/office/drawing/2014/main" id="{99CA959E-E225-4B6B-94C3-0D7DA9120A1E}"/>
            </a:ext>
          </a:extLst>
        </xdr:cNvPr>
        <xdr:cNvPicPr>
          <a:picLocks noChangeAspect="1"/>
        </xdr:cNvPicPr>
      </xdr:nvPicPr>
      <xdr:blipFill>
        <a:blip xmlns:r="http://schemas.openxmlformats.org/officeDocument/2006/relationships" r:embed="rId1"/>
        <a:stretch>
          <a:fillRect/>
        </a:stretch>
      </xdr:blipFill>
      <xdr:spPr>
        <a:xfrm>
          <a:off x="6814910" y="9071"/>
          <a:ext cx="5600984" cy="73747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16</xdr:col>
      <xdr:colOff>204413</xdr:colOff>
      <xdr:row>1</xdr:row>
      <xdr:rowOff>266646</xdr:rowOff>
    </xdr:to>
    <xdr:pic>
      <xdr:nvPicPr>
        <xdr:cNvPr id="3" name="Imagen 2">
          <a:extLst>
            <a:ext uri="{FF2B5EF4-FFF2-40B4-BE49-F238E27FC236}">
              <a16:creationId xmlns:a16="http://schemas.microsoft.com/office/drawing/2014/main" id="{BD7A72D6-441A-473F-A878-B4114EDBB056}"/>
            </a:ext>
          </a:extLst>
        </xdr:cNvPr>
        <xdr:cNvPicPr>
          <a:picLocks noChangeAspect="1"/>
        </xdr:cNvPicPr>
      </xdr:nvPicPr>
      <xdr:blipFill>
        <a:blip xmlns:r="http://schemas.openxmlformats.org/officeDocument/2006/relationships" r:embed="rId1"/>
        <a:stretch>
          <a:fillRect/>
        </a:stretch>
      </xdr:blipFill>
      <xdr:spPr>
        <a:xfrm>
          <a:off x="7472135" y="9071"/>
          <a:ext cx="5591028" cy="7411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1678214</xdr:colOff>
      <xdr:row>0</xdr:row>
      <xdr:rowOff>190500</xdr:rowOff>
    </xdr:from>
    <xdr:to>
      <xdr:col>13</xdr:col>
      <xdr:colOff>368899</xdr:colOff>
      <xdr:row>1</xdr:row>
      <xdr:rowOff>562996</xdr:rowOff>
    </xdr:to>
    <xdr:pic>
      <xdr:nvPicPr>
        <xdr:cNvPr id="3" name="Imagen 2">
          <a:extLst>
            <a:ext uri="{FF2B5EF4-FFF2-40B4-BE49-F238E27FC236}">
              <a16:creationId xmlns:a16="http://schemas.microsoft.com/office/drawing/2014/main" id="{41BFECD2-B6F0-481F-8A58-83227794DFEC}"/>
            </a:ext>
          </a:extLst>
        </xdr:cNvPr>
        <xdr:cNvPicPr>
          <a:picLocks noChangeAspect="1"/>
        </xdr:cNvPicPr>
      </xdr:nvPicPr>
      <xdr:blipFill>
        <a:blip xmlns:r="http://schemas.openxmlformats.org/officeDocument/2006/relationships" r:embed="rId1"/>
        <a:stretch>
          <a:fillRect/>
        </a:stretch>
      </xdr:blipFill>
      <xdr:spPr>
        <a:xfrm>
          <a:off x="3946071" y="190500"/>
          <a:ext cx="5882727" cy="64250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317501</xdr:colOff>
      <xdr:row>0</xdr:row>
      <xdr:rowOff>9071</xdr:rowOff>
    </xdr:from>
    <xdr:to>
      <xdr:col>9</xdr:col>
      <xdr:colOff>718021</xdr:colOff>
      <xdr:row>2</xdr:row>
      <xdr:rowOff>91621</xdr:rowOff>
    </xdr:to>
    <xdr:pic>
      <xdr:nvPicPr>
        <xdr:cNvPr id="3" name="Imagen 2">
          <a:extLst>
            <a:ext uri="{FF2B5EF4-FFF2-40B4-BE49-F238E27FC236}">
              <a16:creationId xmlns:a16="http://schemas.microsoft.com/office/drawing/2014/main" id="{B239E456-31AF-4F87-9FDD-C00183467722}"/>
            </a:ext>
          </a:extLst>
        </xdr:cNvPr>
        <xdr:cNvPicPr>
          <a:picLocks noChangeAspect="1"/>
        </xdr:cNvPicPr>
      </xdr:nvPicPr>
      <xdr:blipFill>
        <a:blip xmlns:r="http://schemas.openxmlformats.org/officeDocument/2006/relationships" r:embed="rId1"/>
        <a:stretch>
          <a:fillRect/>
        </a:stretch>
      </xdr:blipFill>
      <xdr:spPr>
        <a:xfrm>
          <a:off x="12890501" y="9071"/>
          <a:ext cx="3398894" cy="654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208642</xdr:colOff>
      <xdr:row>0</xdr:row>
      <xdr:rowOff>0</xdr:rowOff>
    </xdr:from>
    <xdr:to>
      <xdr:col>15</xdr:col>
      <xdr:colOff>150351</xdr:colOff>
      <xdr:row>4</xdr:row>
      <xdr:rowOff>31387</xdr:rowOff>
    </xdr:to>
    <xdr:pic>
      <xdr:nvPicPr>
        <xdr:cNvPr id="4" name="Imagen 3">
          <a:extLst>
            <a:ext uri="{FF2B5EF4-FFF2-40B4-BE49-F238E27FC236}">
              <a16:creationId xmlns:a16="http://schemas.microsoft.com/office/drawing/2014/main" id="{4431733D-7286-42A0-9703-F514F876E0F6}"/>
            </a:ext>
          </a:extLst>
        </xdr:cNvPr>
        <xdr:cNvPicPr>
          <a:picLocks noChangeAspect="1"/>
        </xdr:cNvPicPr>
      </xdr:nvPicPr>
      <xdr:blipFill>
        <a:blip xmlns:r="http://schemas.openxmlformats.org/officeDocument/2006/relationships" r:embed="rId1"/>
        <a:stretch>
          <a:fillRect/>
        </a:stretch>
      </xdr:blipFill>
      <xdr:spPr>
        <a:xfrm>
          <a:off x="4352017" y="0"/>
          <a:ext cx="5580509" cy="7933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1524000</xdr:colOff>
      <xdr:row>1</xdr:row>
      <xdr:rowOff>0</xdr:rowOff>
    </xdr:from>
    <xdr:to>
      <xdr:col>9</xdr:col>
      <xdr:colOff>0</xdr:colOff>
      <xdr:row>3</xdr:row>
      <xdr:rowOff>170708</xdr:rowOff>
    </xdr:to>
    <xdr:pic>
      <xdr:nvPicPr>
        <xdr:cNvPr id="3" name="Imagen 2">
          <a:hlinkClick xmlns:r="http://schemas.openxmlformats.org/officeDocument/2006/relationships" r:id="rId1"/>
          <a:extLst>
            <a:ext uri="{FF2B5EF4-FFF2-40B4-BE49-F238E27FC236}">
              <a16:creationId xmlns:a16="http://schemas.microsoft.com/office/drawing/2014/main" id="{21C2A791-4181-47BE-B1E2-7FD5F9B3C4A5}"/>
            </a:ext>
          </a:extLst>
        </xdr:cNvPr>
        <xdr:cNvPicPr>
          <a:picLocks noChangeAspect="1"/>
        </xdr:cNvPicPr>
      </xdr:nvPicPr>
      <xdr:blipFill>
        <a:blip xmlns:r="http://schemas.openxmlformats.org/officeDocument/2006/relationships" r:embed="rId2"/>
        <a:stretch>
          <a:fillRect/>
        </a:stretch>
      </xdr:blipFill>
      <xdr:spPr>
        <a:xfrm flipH="1">
          <a:off x="12030364" y="184727"/>
          <a:ext cx="1547091" cy="51707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17</xdr:col>
      <xdr:colOff>2395</xdr:colOff>
      <xdr:row>1</xdr:row>
      <xdr:rowOff>233259</xdr:rowOff>
    </xdr:to>
    <xdr:pic>
      <xdr:nvPicPr>
        <xdr:cNvPr id="3" name="Imagen 2">
          <a:extLst>
            <a:ext uri="{FF2B5EF4-FFF2-40B4-BE49-F238E27FC236}">
              <a16:creationId xmlns:a16="http://schemas.microsoft.com/office/drawing/2014/main" id="{1C6D398A-A424-4CDC-AF66-53E0BBC5DE08}"/>
            </a:ext>
          </a:extLst>
        </xdr:cNvPr>
        <xdr:cNvPicPr>
          <a:picLocks noChangeAspect="1"/>
        </xdr:cNvPicPr>
      </xdr:nvPicPr>
      <xdr:blipFill>
        <a:blip xmlns:r="http://schemas.openxmlformats.org/officeDocument/2006/relationships" r:embed="rId1"/>
        <a:stretch>
          <a:fillRect/>
        </a:stretch>
      </xdr:blipFill>
      <xdr:spPr>
        <a:xfrm>
          <a:off x="6814910" y="9071"/>
          <a:ext cx="5602889" cy="7252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1047750</xdr:colOff>
      <xdr:row>0</xdr:row>
      <xdr:rowOff>15876</xdr:rowOff>
    </xdr:from>
    <xdr:to>
      <xdr:col>9</xdr:col>
      <xdr:colOff>887999</xdr:colOff>
      <xdr:row>3</xdr:row>
      <xdr:rowOff>1</xdr:rowOff>
    </xdr:to>
    <xdr:pic>
      <xdr:nvPicPr>
        <xdr:cNvPr id="2" name="Imagen 1">
          <a:extLst>
            <a:ext uri="{FF2B5EF4-FFF2-40B4-BE49-F238E27FC236}">
              <a16:creationId xmlns:a16="http://schemas.microsoft.com/office/drawing/2014/main" id="{11B555BA-7D1F-4C9F-B137-EFE3229F4DF6}"/>
            </a:ext>
          </a:extLst>
        </xdr:cNvPr>
        <xdr:cNvPicPr>
          <a:picLocks noChangeAspect="1"/>
        </xdr:cNvPicPr>
      </xdr:nvPicPr>
      <xdr:blipFill>
        <a:blip xmlns:r="http://schemas.openxmlformats.org/officeDocument/2006/relationships" r:embed="rId1"/>
        <a:stretch>
          <a:fillRect/>
        </a:stretch>
      </xdr:blipFill>
      <xdr:spPr>
        <a:xfrm>
          <a:off x="9794875" y="15876"/>
          <a:ext cx="2071408" cy="520700"/>
        </a:xfrm>
        <a:prstGeom prst="rect">
          <a:avLst/>
        </a:prstGeom>
      </xdr:spPr>
    </xdr:pic>
    <xdr:clientData/>
  </xdr:twoCellAnchor>
  <xdr:twoCellAnchor editAs="oneCell">
    <xdr:from>
      <xdr:col>9</xdr:col>
      <xdr:colOff>825874</xdr:colOff>
      <xdr:row>0</xdr:row>
      <xdr:rowOff>0</xdr:rowOff>
    </xdr:from>
    <xdr:to>
      <xdr:col>12</xdr:col>
      <xdr:colOff>392545</xdr:colOff>
      <xdr:row>3</xdr:row>
      <xdr:rowOff>79375</xdr:rowOff>
    </xdr:to>
    <xdr:pic>
      <xdr:nvPicPr>
        <xdr:cNvPr id="3" name="2 Imagen">
          <a:extLst>
            <a:ext uri="{FF2B5EF4-FFF2-40B4-BE49-F238E27FC236}">
              <a16:creationId xmlns:a16="http://schemas.microsoft.com/office/drawing/2014/main" id="{75635C13-AD7C-4B97-BDC9-F5448975F35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1783" y="0"/>
          <a:ext cx="3318944" cy="622011"/>
        </a:xfrm>
        <a:prstGeom prst="rect">
          <a:avLst/>
        </a:prstGeom>
        <a:noFill/>
        <a:ln>
          <a:noFill/>
        </a:ln>
      </xdr:spPr>
    </xdr:pic>
    <xdr:clientData/>
  </xdr:twoCellAnchor>
  <xdr:twoCellAnchor editAs="oneCell">
    <xdr:from>
      <xdr:col>9</xdr:col>
      <xdr:colOff>95250</xdr:colOff>
      <xdr:row>0</xdr:row>
      <xdr:rowOff>152399</xdr:rowOff>
    </xdr:from>
    <xdr:to>
      <xdr:col>9</xdr:col>
      <xdr:colOff>600075</xdr:colOff>
      <xdr:row>3</xdr:row>
      <xdr:rowOff>0</xdr:rowOff>
    </xdr:to>
    <xdr:pic>
      <xdr:nvPicPr>
        <xdr:cNvPr id="4" name="0 Imagen" descr="Gobierno logo 2018 2022.png">
          <a:extLst>
            <a:ext uri="{FF2B5EF4-FFF2-40B4-BE49-F238E27FC236}">
              <a16:creationId xmlns:a16="http://schemas.microsoft.com/office/drawing/2014/main" id="{2EB654A2-EF16-4099-85B2-BE5BDF8AB81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37900" y="152399"/>
          <a:ext cx="504825" cy="3937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4439228</xdr:colOff>
      <xdr:row>0</xdr:row>
      <xdr:rowOff>37522</xdr:rowOff>
    </xdr:from>
    <xdr:to>
      <xdr:col>4</xdr:col>
      <xdr:colOff>1062182</xdr:colOff>
      <xdr:row>0</xdr:row>
      <xdr:rowOff>646545</xdr:rowOff>
    </xdr:to>
    <xdr:pic>
      <xdr:nvPicPr>
        <xdr:cNvPr id="2" name="Imagen 1">
          <a:extLst>
            <a:ext uri="{FF2B5EF4-FFF2-40B4-BE49-F238E27FC236}">
              <a16:creationId xmlns:a16="http://schemas.microsoft.com/office/drawing/2014/main" id="{B8D05BA3-6432-49F5-8A89-CA078BBDC9A3}"/>
            </a:ext>
          </a:extLst>
        </xdr:cNvPr>
        <xdr:cNvPicPr>
          <a:picLocks noChangeAspect="1"/>
        </xdr:cNvPicPr>
      </xdr:nvPicPr>
      <xdr:blipFill>
        <a:blip xmlns:r="http://schemas.openxmlformats.org/officeDocument/2006/relationships" r:embed="rId1"/>
        <a:stretch>
          <a:fillRect/>
        </a:stretch>
      </xdr:blipFill>
      <xdr:spPr>
        <a:xfrm>
          <a:off x="4439228" y="37522"/>
          <a:ext cx="7417954" cy="609023"/>
        </a:xfrm>
        <a:prstGeom prst="rect">
          <a:avLst/>
        </a:prstGeom>
      </xdr:spPr>
    </xdr:pic>
    <xdr:clientData/>
  </xdr:twoCellAnchor>
  <xdr:twoCellAnchor editAs="oneCell">
    <xdr:from>
      <xdr:col>10</xdr:col>
      <xdr:colOff>1</xdr:colOff>
      <xdr:row>0</xdr:row>
      <xdr:rowOff>350520</xdr:rowOff>
    </xdr:from>
    <xdr:to>
      <xdr:col>14</xdr:col>
      <xdr:colOff>259081</xdr:colOff>
      <xdr:row>0</xdr:row>
      <xdr:rowOff>959543</xdr:rowOff>
    </xdr:to>
    <xdr:pic>
      <xdr:nvPicPr>
        <xdr:cNvPr id="3" name="Imagen 2">
          <a:extLst>
            <a:ext uri="{FF2B5EF4-FFF2-40B4-BE49-F238E27FC236}">
              <a16:creationId xmlns:a16="http://schemas.microsoft.com/office/drawing/2014/main" id="{F191A0A1-8D84-42C8-BE8A-21A166B203CF}"/>
            </a:ext>
          </a:extLst>
        </xdr:cNvPr>
        <xdr:cNvPicPr>
          <a:picLocks noChangeAspect="1"/>
        </xdr:cNvPicPr>
      </xdr:nvPicPr>
      <xdr:blipFill>
        <a:blip xmlns:r="http://schemas.openxmlformats.org/officeDocument/2006/relationships" r:embed="rId1"/>
        <a:stretch>
          <a:fillRect/>
        </a:stretch>
      </xdr:blipFill>
      <xdr:spPr>
        <a:xfrm>
          <a:off x="20223481" y="350520"/>
          <a:ext cx="5814060" cy="6090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17</xdr:col>
      <xdr:colOff>867672</xdr:colOff>
      <xdr:row>5</xdr:row>
      <xdr:rowOff>19957</xdr:rowOff>
    </xdr:to>
    <xdr:pic>
      <xdr:nvPicPr>
        <xdr:cNvPr id="3" name="Imagen 2">
          <a:extLst>
            <a:ext uri="{FF2B5EF4-FFF2-40B4-BE49-F238E27FC236}">
              <a16:creationId xmlns:a16="http://schemas.microsoft.com/office/drawing/2014/main" id="{64F18D70-8F2D-45BA-812B-FF6D291E3400}"/>
            </a:ext>
          </a:extLst>
        </xdr:cNvPr>
        <xdr:cNvPicPr>
          <a:picLocks noChangeAspect="1"/>
        </xdr:cNvPicPr>
      </xdr:nvPicPr>
      <xdr:blipFill>
        <a:blip xmlns:r="http://schemas.openxmlformats.org/officeDocument/2006/relationships" r:embed="rId1"/>
        <a:stretch>
          <a:fillRect/>
        </a:stretch>
      </xdr:blipFill>
      <xdr:spPr>
        <a:xfrm>
          <a:off x="6814910" y="9071"/>
          <a:ext cx="5600984" cy="741136"/>
        </a:xfrm>
        <a:prstGeom prst="rect">
          <a:avLst/>
        </a:prstGeom>
      </xdr:spPr>
    </xdr:pic>
    <xdr:clientData/>
  </xdr:twoCellAnchor>
  <xdr:twoCellAnchor editAs="oneCell">
    <xdr:from>
      <xdr:col>7</xdr:col>
      <xdr:colOff>861785</xdr:colOff>
      <xdr:row>0</xdr:row>
      <xdr:rowOff>9071</xdr:rowOff>
    </xdr:from>
    <xdr:to>
      <xdr:col>17</xdr:col>
      <xdr:colOff>867672</xdr:colOff>
      <xdr:row>5</xdr:row>
      <xdr:rowOff>19957</xdr:rowOff>
    </xdr:to>
    <xdr:pic>
      <xdr:nvPicPr>
        <xdr:cNvPr id="2" name="Imagen 1">
          <a:extLst>
            <a:ext uri="{FF2B5EF4-FFF2-40B4-BE49-F238E27FC236}">
              <a16:creationId xmlns:a16="http://schemas.microsoft.com/office/drawing/2014/main" id="{0E113AFD-826C-4ECC-84C6-4E3CD79967B6}"/>
            </a:ext>
          </a:extLst>
        </xdr:cNvPr>
        <xdr:cNvPicPr>
          <a:picLocks noChangeAspect="1"/>
        </xdr:cNvPicPr>
      </xdr:nvPicPr>
      <xdr:blipFill>
        <a:blip xmlns:r="http://schemas.openxmlformats.org/officeDocument/2006/relationships" r:embed="rId1"/>
        <a:stretch>
          <a:fillRect/>
        </a:stretch>
      </xdr:blipFill>
      <xdr:spPr>
        <a:xfrm>
          <a:off x="6814910" y="9071"/>
          <a:ext cx="5631987" cy="6300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17</xdr:col>
      <xdr:colOff>849369</xdr:colOff>
      <xdr:row>4</xdr:row>
      <xdr:rowOff>67582</xdr:rowOff>
    </xdr:to>
    <xdr:pic>
      <xdr:nvPicPr>
        <xdr:cNvPr id="3" name="Imagen 2">
          <a:extLst>
            <a:ext uri="{FF2B5EF4-FFF2-40B4-BE49-F238E27FC236}">
              <a16:creationId xmlns:a16="http://schemas.microsoft.com/office/drawing/2014/main" id="{C43294DF-C278-4E83-833B-1DEFBA5F6146}"/>
            </a:ext>
          </a:extLst>
        </xdr:cNvPr>
        <xdr:cNvPicPr>
          <a:picLocks noChangeAspect="1"/>
        </xdr:cNvPicPr>
      </xdr:nvPicPr>
      <xdr:blipFill>
        <a:blip xmlns:r="http://schemas.openxmlformats.org/officeDocument/2006/relationships" r:embed="rId1"/>
        <a:stretch>
          <a:fillRect/>
        </a:stretch>
      </xdr:blipFill>
      <xdr:spPr>
        <a:xfrm>
          <a:off x="6481535" y="9071"/>
          <a:ext cx="5600984" cy="7411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16</xdr:col>
      <xdr:colOff>647250</xdr:colOff>
      <xdr:row>3</xdr:row>
      <xdr:rowOff>85973</xdr:rowOff>
    </xdr:to>
    <xdr:pic>
      <xdr:nvPicPr>
        <xdr:cNvPr id="3" name="Imagen 2">
          <a:extLst>
            <a:ext uri="{FF2B5EF4-FFF2-40B4-BE49-F238E27FC236}">
              <a16:creationId xmlns:a16="http://schemas.microsoft.com/office/drawing/2014/main" id="{8279F396-02DA-42AD-9A7B-37996F056F2A}"/>
            </a:ext>
          </a:extLst>
        </xdr:cNvPr>
        <xdr:cNvPicPr>
          <a:picLocks noChangeAspect="1"/>
        </xdr:cNvPicPr>
      </xdr:nvPicPr>
      <xdr:blipFill>
        <a:blip xmlns:r="http://schemas.openxmlformats.org/officeDocument/2006/relationships" r:embed="rId1"/>
        <a:stretch>
          <a:fillRect/>
        </a:stretch>
      </xdr:blipFill>
      <xdr:spPr>
        <a:xfrm>
          <a:off x="6814910" y="9071"/>
          <a:ext cx="5603915" cy="6458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17</xdr:col>
      <xdr:colOff>1585066</xdr:colOff>
      <xdr:row>3</xdr:row>
      <xdr:rowOff>907</xdr:rowOff>
    </xdr:to>
    <xdr:pic>
      <xdr:nvPicPr>
        <xdr:cNvPr id="2" name="Imagen 1">
          <a:extLst>
            <a:ext uri="{FF2B5EF4-FFF2-40B4-BE49-F238E27FC236}">
              <a16:creationId xmlns:a16="http://schemas.microsoft.com/office/drawing/2014/main" id="{84EF7A7A-BB64-44EE-90A8-17EDB1AC29FF}"/>
            </a:ext>
          </a:extLst>
        </xdr:cNvPr>
        <xdr:cNvPicPr>
          <a:picLocks noChangeAspect="1"/>
        </xdr:cNvPicPr>
      </xdr:nvPicPr>
      <xdr:blipFill>
        <a:blip xmlns:r="http://schemas.openxmlformats.org/officeDocument/2006/relationships" r:embed="rId1"/>
        <a:stretch>
          <a:fillRect/>
        </a:stretch>
      </xdr:blipFill>
      <xdr:spPr>
        <a:xfrm>
          <a:off x="4171950" y="9071"/>
          <a:ext cx="5842741" cy="5633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861785</xdr:colOff>
      <xdr:row>0</xdr:row>
      <xdr:rowOff>9071</xdr:rowOff>
    </xdr:from>
    <xdr:to>
      <xdr:col>17</xdr:col>
      <xdr:colOff>846194</xdr:colOff>
      <xdr:row>4</xdr:row>
      <xdr:rowOff>64407</xdr:rowOff>
    </xdr:to>
    <xdr:pic>
      <xdr:nvPicPr>
        <xdr:cNvPr id="3" name="Imagen 2">
          <a:extLst>
            <a:ext uri="{FF2B5EF4-FFF2-40B4-BE49-F238E27FC236}">
              <a16:creationId xmlns:a16="http://schemas.microsoft.com/office/drawing/2014/main" id="{06FD4AFE-5D6F-42DC-88AC-A5F0A1F3D33F}"/>
            </a:ext>
          </a:extLst>
        </xdr:cNvPr>
        <xdr:cNvPicPr>
          <a:picLocks noChangeAspect="1"/>
        </xdr:cNvPicPr>
      </xdr:nvPicPr>
      <xdr:blipFill>
        <a:blip xmlns:r="http://schemas.openxmlformats.org/officeDocument/2006/relationships" r:embed="rId1"/>
        <a:stretch>
          <a:fillRect/>
        </a:stretch>
      </xdr:blipFill>
      <xdr:spPr>
        <a:xfrm>
          <a:off x="6481535" y="9071"/>
          <a:ext cx="5600984" cy="741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ruiz_mag_go_cr/Documents/2024%20PAO%20-%20INTA/2.%20PAO%202024%20DAF%20(v.18.12.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cruiz_mag_go_cr/Documents/2024%20PAO%20-%20INTA/3.%20PAO%202024%20DIDT%20(v.18.12.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cruiz_mag_go_cr/Documents/2024%20PAO%20-%20INTA/6.%20PAO%202024%20CIA-EJN%20(v.18.12.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cruiz_mag_go_cr/Documents/2024%20PAO%20-%20INTA/7.%20PAO%202024%20CIA-LD%20(v.18.12.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Niveles de Vinculación"/>
      <sheetName val="Listas"/>
      <sheetName val="Desglose de niveles de vincul."/>
      <sheetName val="POI -MAPPI2024"/>
      <sheetName val="DAF"/>
      <sheetName val="RECURSOS"/>
      <sheetName val="PROVEEDURIA"/>
      <sheetName val="SERV.GENERALES"/>
    </sheetNames>
    <sheetDataSet>
      <sheetData sheetId="0"/>
      <sheetData sheetId="1"/>
      <sheetData sheetId="2"/>
      <sheetData sheetId="3"/>
      <sheetData sheetId="4"/>
      <sheetData sheetId="5"/>
      <sheetData sheetId="6">
        <row r="15">
          <cell r="I15">
            <v>46</v>
          </cell>
          <cell r="J15">
            <v>45</v>
          </cell>
          <cell r="L15">
            <v>45</v>
          </cell>
          <cell r="M15">
            <v>45</v>
          </cell>
          <cell r="P15">
            <v>10999900</v>
          </cell>
        </row>
      </sheetData>
      <sheetData sheetId="7">
        <row r="15">
          <cell r="I15">
            <v>124</v>
          </cell>
          <cell r="J15">
            <v>149</v>
          </cell>
          <cell r="L15">
            <v>120</v>
          </cell>
          <cell r="M15">
            <v>150</v>
          </cell>
          <cell r="P15">
            <v>27084297</v>
          </cell>
        </row>
      </sheetData>
      <sheetData sheetId="8">
        <row r="15">
          <cell r="I15">
            <v>2598</v>
          </cell>
          <cell r="J15">
            <v>2598</v>
          </cell>
          <cell r="L15">
            <v>2598</v>
          </cell>
          <cell r="M15">
            <v>2599</v>
          </cell>
          <cell r="P15">
            <v>110955668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Niveles de Vinculación"/>
      <sheetName val="Listas"/>
      <sheetName val="Desglose de niveles de vincul."/>
      <sheetName val="POI -MAPPI2024"/>
      <sheetName val="DIDT"/>
      <sheetName val="Luis Sanchez"/>
      <sheetName val="Ana Cubero"/>
      <sheetName val="Oscar Bonilla"/>
      <sheetName val="Gabriela Mora"/>
      <sheetName val="Johnny Montenegro"/>
      <sheetName val="Kevin Carrillo"/>
      <sheetName val="Eddison Aray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F16" t="str">
            <v>Estudio sobre los efectos en la salud, la biodiversidad y el ambiente de Costa Rica, del uso de agroquímicos que contengan neonicotinoides y su afectación en la población de abejas melíferas</v>
          </cell>
          <cell r="M16">
            <v>1</v>
          </cell>
          <cell r="P16"/>
          <cell r="Q16" t="str">
            <v>Ana Cubero</v>
          </cell>
          <cell r="R16" t="str">
            <v xml:space="preserve">Este proyecto pertenece a una demanda por parte del Despacho del Minisitro, en el cual también se nombró a la compañera Catalina Ruiz, compañeros del SFE y DNEA para su ejecución. </v>
          </cell>
        </row>
        <row r="18">
          <cell r="F18" t="str">
            <v>Aplicar las Pruebas de selección de colmenas, cada 15 días, hacer al menos tres</v>
          </cell>
          <cell r="J18">
            <v>1</v>
          </cell>
          <cell r="L18"/>
          <cell r="M18">
            <v>1</v>
          </cell>
          <cell r="P18">
            <v>1000000</v>
          </cell>
          <cell r="Q18" t="str">
            <v>Ana Cubero</v>
          </cell>
          <cell r="R18"/>
        </row>
        <row r="19">
          <cell r="F19" t="str">
            <v>Verificar la residualidad del Imicloprit en los cultivos melón, chayote, fresa y café</v>
          </cell>
          <cell r="J19">
            <v>1</v>
          </cell>
          <cell r="L19"/>
          <cell r="M19">
            <v>1</v>
          </cell>
          <cell r="P19">
            <v>1500000</v>
          </cell>
          <cell r="Q19" t="str">
            <v>Ana Cubero</v>
          </cell>
          <cell r="R19" t="str">
            <v>Actividad perteneciente al proyecto "Estudio sobre los efectos en la salud, la biodiversidad y el ambiente de Costa Rica, del uso de agroquímicos que contengan neonicotinoides y su afectación en la población de abejas melíferas"</v>
          </cell>
        </row>
        <row r="21">
          <cell r="F21" t="str">
            <v>Charlas de sensibilización</v>
          </cell>
          <cell r="J21">
            <v>0</v>
          </cell>
          <cell r="L21">
            <v>0</v>
          </cell>
          <cell r="M21">
            <v>0</v>
          </cell>
          <cell r="P21">
            <v>500000</v>
          </cell>
          <cell r="Q21" t="str">
            <v>Ana Cubero</v>
          </cell>
          <cell r="R21" t="str">
            <v xml:space="preserve">Esta actividad pertenece al proyecto INTA-051, y esta fianciado por FLNC </v>
          </cell>
        </row>
        <row r="22">
          <cell r="F22" t="str">
            <v xml:space="preserve">Capacitar a las organizaciones seleccionadas en cada región para la implementación de las BPA, y garantizar que estas prácticas sean adaptadas. </v>
          </cell>
          <cell r="I22">
            <v>3</v>
          </cell>
          <cell r="J22">
            <v>4</v>
          </cell>
          <cell r="L22">
            <v>3</v>
          </cell>
          <cell r="M22">
            <v>4</v>
          </cell>
          <cell r="P22">
            <v>2000000</v>
          </cell>
          <cell r="Q22" t="str">
            <v>Ana Cubero</v>
          </cell>
          <cell r="R22" t="str">
            <v xml:space="preserve">Esta actividad pertenece al proyecto INTA-051, y esta fianciado por FLNC </v>
          </cell>
        </row>
        <row r="24">
          <cell r="F24" t="str">
            <v>Instalación de meliponarios en Estación Experimental Enrique Jimenez Nuñez y Los Diamantes</v>
          </cell>
          <cell r="J24">
            <v>20</v>
          </cell>
          <cell r="L24"/>
          <cell r="M24"/>
          <cell r="P24">
            <v>1000000</v>
          </cell>
          <cell r="Q24" t="str">
            <v>Ana Cubero</v>
          </cell>
          <cell r="R24" t="str">
            <v xml:space="preserve">método de verificación: número de colmenas/ Esta actividad pertenece al proyecto INTA-051, y esta fianciado por FLNC </v>
          </cell>
        </row>
        <row r="27">
          <cell r="P27">
            <v>100000</v>
          </cell>
          <cell r="Q27" t="str">
            <v>Ana Cubero</v>
          </cell>
          <cell r="R27" t="str">
            <v xml:space="preserve">sujeto a cancelacion y reprogramación de reuniones </v>
          </cell>
        </row>
      </sheetData>
      <sheetData sheetId="8" refreshError="1"/>
      <sheetData sheetId="9" refreshError="1">
        <row r="16">
          <cell r="F16" t="str">
            <v>AgTech para Lechería Climáticamente Inteligente (FONTAGRO)</v>
          </cell>
          <cell r="I16">
            <v>1</v>
          </cell>
          <cell r="Q16" t="str">
            <v>María Gabriela Mora Mora</v>
          </cell>
        </row>
        <row r="17">
          <cell r="F17" t="str">
            <v>Investigación para la mejora de la fertilidad del suelo, mediante la aplicación de la tecnología de transformación de estiércol en abono (KoLFACI)</v>
          </cell>
          <cell r="J17">
            <v>1</v>
          </cell>
          <cell r="Q17" t="str">
            <v>María Gabriela Mora Mora</v>
          </cell>
        </row>
        <row r="20">
          <cell r="F20" t="str">
            <v>Evaluación de buenas prácticas de manejo en fincas ganaderas para la promoción de una lechería climáticamente inteligente</v>
          </cell>
          <cell r="I20">
            <v>0</v>
          </cell>
          <cell r="J20">
            <v>1</v>
          </cell>
          <cell r="L20">
            <v>0</v>
          </cell>
          <cell r="M20">
            <v>1</v>
          </cell>
          <cell r="P20"/>
          <cell r="Q20" t="str">
            <v>María Gabriela Mora Mora</v>
          </cell>
        </row>
        <row r="22">
          <cell r="F22" t="str">
            <v>Evaluación del efecto del uso purines en el potencial productivo y nutritivo de especies forrajeras comunes en un sistema de lechería especializada en Florencia de San Carlos</v>
          </cell>
          <cell r="P22">
            <v>325000</v>
          </cell>
          <cell r="Q22" t="str">
            <v>María Gabriela Mora Mora</v>
          </cell>
        </row>
        <row r="23">
          <cell r="F23" t="str">
            <v>Evaluación del efecto del uso purines en el potencial productivo y nutritivo de especies forrajeras comunes en un sistema de lechería especializada en Oreamuno de Cartago</v>
          </cell>
          <cell r="P23">
            <v>150000</v>
          </cell>
          <cell r="Q23" t="str">
            <v>María Gabriela Mora Mora</v>
          </cell>
        </row>
        <row r="24">
          <cell r="F24" t="str">
            <v>Evaluación del efecto del uso purines en el potencial productivo y nutritivo de especies forrajeras comunes en un sistema de lechería especializada en Monteverde de Puntarenas</v>
          </cell>
          <cell r="P24">
            <v>400000</v>
          </cell>
          <cell r="Q24" t="str">
            <v>María Gabriela Mora Mora</v>
          </cell>
        </row>
        <row r="26">
          <cell r="F26" t="str">
            <v>Artículo o nota técnica</v>
          </cell>
          <cell r="I26">
            <v>0</v>
          </cell>
          <cell r="L26">
            <v>0</v>
          </cell>
          <cell r="P26"/>
          <cell r="Q26" t="str">
            <v>María Gabriela Mora Mora</v>
          </cell>
        </row>
        <row r="28">
          <cell r="F28" t="str">
            <v>Evento informativo sobre temas de interés, dirigido a estudiantes, productores y/o extensionistas</v>
          </cell>
          <cell r="I28"/>
          <cell r="J28"/>
          <cell r="L28"/>
          <cell r="M28">
            <v>1</v>
          </cell>
          <cell r="P28"/>
          <cell r="Q28" t="str">
            <v>María Gabriela Mora Mora</v>
          </cell>
        </row>
        <row r="31">
          <cell r="F31" t="str">
            <v>Reuniones</v>
          </cell>
          <cell r="Q31" t="str">
            <v>María Gabriela Mora Mora</v>
          </cell>
        </row>
        <row r="32">
          <cell r="F32" t="str">
            <v>Elaboración de formatos de investigación</v>
          </cell>
          <cell r="Q32" t="str">
            <v>María Gabriela Mora Mora</v>
          </cell>
        </row>
      </sheetData>
      <sheetData sheetId="10" refreshError="1">
        <row r="18">
          <cell r="R18"/>
        </row>
        <row r="19">
          <cell r="F19" t="str">
            <v>Emisión de GEI por la aplicación de purines a pasturas en las zonas de Cartago, Monteverde, San Carlos</v>
          </cell>
          <cell r="I19">
            <v>1</v>
          </cell>
          <cell r="J19">
            <v>2</v>
          </cell>
          <cell r="L19"/>
          <cell r="M19"/>
          <cell r="P19">
            <v>974000</v>
          </cell>
          <cell r="Q19" t="str">
            <v>Johnny Montenegro</v>
          </cell>
        </row>
      </sheetData>
      <sheetData sheetId="11" refreshError="1">
        <row r="17">
          <cell r="F17" t="str">
            <v>Evaluación de purines de ganado bovino sobre las propiedades físico-químicas del suelo</v>
          </cell>
        </row>
        <row r="20">
          <cell r="F20" t="str">
            <v>Uso de datos multiespectrales y fotogramétricos para la estimación del rendimiento productivo y altura de la planta del sorgo (Sorghum bicolor) con el uso de RPAS</v>
          </cell>
          <cell r="I20"/>
          <cell r="J20"/>
          <cell r="L20"/>
        </row>
        <row r="23">
          <cell r="F23" t="str">
            <v>Redacción del capítulo de mapeo de cadmio del manual de cacao</v>
          </cell>
          <cell r="I23"/>
          <cell r="L23"/>
          <cell r="R23"/>
        </row>
      </sheetData>
      <sheetData sheetId="12" refreshError="1">
        <row r="16">
          <cell r="F16" t="str">
            <v>Uso de Radiometría y Fotometría para detección Remota de Biomasa en Pasturas</v>
          </cell>
          <cell r="I16"/>
          <cell r="J16">
            <v>1</v>
          </cell>
          <cell r="L16"/>
          <cell r="M16">
            <v>1</v>
          </cell>
          <cell r="P16">
            <v>2000000</v>
          </cell>
          <cell r="Q16" t="str">
            <v>Eddison Araya Morales</v>
          </cell>
          <cell r="R16" t="str">
            <v>Disponibilidad del equipo técnico, contenido presupuestario, muestreos y analisis de laboratorio respectivos en el marco del Proyecto liderado por William</v>
          </cell>
        </row>
        <row r="17">
          <cell r="F17" t="str">
            <v>Desarrollo de una metodología para predicción de productividad por medio de sensores aerotransportados en el cultivo de frijol</v>
          </cell>
          <cell r="I17"/>
          <cell r="J17">
            <v>1</v>
          </cell>
          <cell r="L17"/>
          <cell r="M17">
            <v>1</v>
          </cell>
          <cell r="P17">
            <v>850000</v>
          </cell>
          <cell r="Q17" t="str">
            <v>Eddison Araya Morales</v>
          </cell>
          <cell r="R17" t="str">
            <v>Se requiere del equipo técnico para realizar esta actividad, como Dron, cámara multiespectral y condicines climáticas que permitan realizar los vuelos</v>
          </cell>
        </row>
        <row r="19">
          <cell r="F19" t="str">
            <v>Gestión Técnica Cartográfica Digital por medio de GNSS, SIG y Teledetección de las Estaciones Experimentales</v>
          </cell>
          <cell r="P19">
            <v>500000</v>
          </cell>
          <cell r="Q19" t="str">
            <v>Eddison Araya Morales</v>
          </cell>
          <cell r="R19" t="str">
            <v>La realización de esta actividad es a petición directa de las autoridades, por lo tanto se realizará siempre y cuando sea solicitado (bajo demanda)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Niveles de Vinculación"/>
      <sheetName val="Listas"/>
      <sheetName val="Desglose de niveles de vincul."/>
      <sheetName val="POI -MAPPI2024"/>
      <sheetName val="CIA EJN"/>
      <sheetName val="CIA EJN (2)"/>
      <sheetName val="Unidad Agrícola"/>
      <sheetName val="Unidad Pecuaria"/>
      <sheetName val="La Managua"/>
    </sheetNames>
    <sheetDataSet>
      <sheetData sheetId="0"/>
      <sheetData sheetId="1"/>
      <sheetData sheetId="2"/>
      <sheetData sheetId="3"/>
      <sheetData sheetId="4"/>
      <sheetData sheetId="5"/>
      <sheetData sheetId="6"/>
      <sheetData sheetId="7">
        <row r="15">
          <cell r="I15">
            <v>2</v>
          </cell>
          <cell r="J15">
            <v>0</v>
          </cell>
          <cell r="L15">
            <v>0</v>
          </cell>
          <cell r="M15">
            <v>0</v>
          </cell>
        </row>
        <row r="18">
          <cell r="I18">
            <v>2</v>
          </cell>
          <cell r="J18">
            <v>5</v>
          </cell>
          <cell r="L18">
            <v>6</v>
          </cell>
          <cell r="M18">
            <v>14</v>
          </cell>
        </row>
        <row r="52">
          <cell r="I52">
            <v>1</v>
          </cell>
          <cell r="J52">
            <v>0</v>
          </cell>
          <cell r="L52">
            <v>0</v>
          </cell>
          <cell r="M52">
            <v>0</v>
          </cell>
        </row>
        <row r="54">
          <cell r="I54">
            <v>200</v>
          </cell>
          <cell r="J54">
            <v>7715</v>
          </cell>
          <cell r="L54">
            <v>60</v>
          </cell>
          <cell r="M54">
            <v>18460</v>
          </cell>
        </row>
        <row r="62">
          <cell r="I62">
            <v>0</v>
          </cell>
          <cell r="J62">
            <v>4</v>
          </cell>
          <cell r="L62">
            <v>1</v>
          </cell>
          <cell r="M62">
            <v>1</v>
          </cell>
        </row>
        <row r="69">
          <cell r="I69">
            <v>0</v>
          </cell>
          <cell r="J69">
            <v>2</v>
          </cell>
          <cell r="L69">
            <v>0</v>
          </cell>
          <cell r="M69">
            <v>4</v>
          </cell>
        </row>
        <row r="73">
          <cell r="I73">
            <v>1</v>
          </cell>
          <cell r="J73">
            <v>9</v>
          </cell>
          <cell r="L73">
            <v>2</v>
          </cell>
          <cell r="M73">
            <v>8</v>
          </cell>
        </row>
        <row r="77">
          <cell r="I77">
            <v>36</v>
          </cell>
          <cell r="J77">
            <v>36</v>
          </cell>
          <cell r="L77">
            <v>36</v>
          </cell>
          <cell r="M77">
            <v>36</v>
          </cell>
        </row>
        <row r="78">
          <cell r="I78">
            <v>12</v>
          </cell>
          <cell r="J78">
            <v>12</v>
          </cell>
          <cell r="L78">
            <v>12</v>
          </cell>
          <cell r="M78">
            <v>12</v>
          </cell>
        </row>
        <row r="92">
          <cell r="L92"/>
          <cell r="M92"/>
        </row>
      </sheetData>
      <sheetData sheetId="8">
        <row r="15">
          <cell r="I15">
            <v>0</v>
          </cell>
          <cell r="J15">
            <v>4</v>
          </cell>
          <cell r="L15">
            <v>0</v>
          </cell>
          <cell r="M15">
            <v>0</v>
          </cell>
        </row>
        <row r="23">
          <cell r="I23">
            <v>1</v>
          </cell>
          <cell r="J23">
            <v>0</v>
          </cell>
          <cell r="L23">
            <v>0</v>
          </cell>
          <cell r="M23">
            <v>0</v>
          </cell>
        </row>
      </sheetData>
      <sheetData sheetId="9">
        <row r="15">
          <cell r="I15">
            <v>0</v>
          </cell>
          <cell r="J15">
            <v>1</v>
          </cell>
          <cell r="L15">
            <v>2</v>
          </cell>
          <cell r="M15">
            <v>4</v>
          </cell>
        </row>
        <row r="27">
          <cell r="I27">
            <v>0</v>
          </cell>
          <cell r="J27">
            <v>0</v>
          </cell>
          <cell r="L27">
            <v>0</v>
          </cell>
          <cell r="M27">
            <v>1</v>
          </cell>
        </row>
        <row r="31">
          <cell r="I31">
            <v>0</v>
          </cell>
          <cell r="J31">
            <v>0</v>
          </cell>
          <cell r="L31">
            <v>0</v>
          </cell>
          <cell r="M31">
            <v>1</v>
          </cell>
        </row>
        <row r="33">
          <cell r="I33">
            <v>2</v>
          </cell>
          <cell r="J33">
            <v>3</v>
          </cell>
          <cell r="L33">
            <v>3</v>
          </cell>
          <cell r="M33">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Niveles de Vinculación"/>
      <sheetName val="Listas"/>
      <sheetName val="Desglose de niveles de vincul."/>
      <sheetName val="POI -MAPPI2024"/>
      <sheetName val="CIA LD"/>
      <sheetName val="CIA LD (2)"/>
      <sheetName val="Unidad Agrícola"/>
      <sheetName val="Unidad Pecu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I15">
            <v>2</v>
          </cell>
          <cell r="J15">
            <v>0</v>
          </cell>
          <cell r="L15">
            <v>0</v>
          </cell>
          <cell r="M15">
            <v>0</v>
          </cell>
        </row>
        <row r="18">
          <cell r="I18">
            <v>4</v>
          </cell>
          <cell r="L18">
            <v>6</v>
          </cell>
          <cell r="M18">
            <v>0</v>
          </cell>
        </row>
        <row r="47">
          <cell r="I47">
            <v>0</v>
          </cell>
          <cell r="J47">
            <v>0</v>
          </cell>
          <cell r="L47">
            <v>1</v>
          </cell>
          <cell r="M47">
            <v>6</v>
          </cell>
        </row>
        <row r="54">
          <cell r="I54">
            <v>30000</v>
          </cell>
          <cell r="J54">
            <v>39012</v>
          </cell>
          <cell r="L54">
            <v>30751</v>
          </cell>
          <cell r="M54">
            <v>35762</v>
          </cell>
        </row>
        <row r="61">
          <cell r="I61">
            <v>0</v>
          </cell>
          <cell r="J61">
            <v>0</v>
          </cell>
          <cell r="L61">
            <v>0</v>
          </cell>
          <cell r="M61">
            <v>5</v>
          </cell>
        </row>
        <row r="67">
          <cell r="I67">
            <v>0</v>
          </cell>
          <cell r="J67">
            <v>3</v>
          </cell>
          <cell r="L67">
            <v>2</v>
          </cell>
          <cell r="M67">
            <v>3</v>
          </cell>
        </row>
        <row r="71">
          <cell r="I71">
            <v>0</v>
          </cell>
          <cell r="J71">
            <v>0</v>
          </cell>
          <cell r="L71">
            <v>1</v>
          </cell>
          <cell r="M71">
            <v>1</v>
          </cell>
        </row>
        <row r="74">
          <cell r="I74">
            <v>62</v>
          </cell>
          <cell r="J74">
            <v>88</v>
          </cell>
          <cell r="L74">
            <v>63</v>
          </cell>
          <cell r="M74">
            <v>88</v>
          </cell>
        </row>
      </sheetData>
      <sheetData sheetId="8" refreshError="1">
        <row r="15">
          <cell r="I15">
            <v>0</v>
          </cell>
          <cell r="J15">
            <v>0</v>
          </cell>
          <cell r="L15">
            <v>0</v>
          </cell>
          <cell r="M15">
            <v>1</v>
          </cell>
        </row>
        <row r="17">
          <cell r="I17">
            <v>2</v>
          </cell>
          <cell r="L17">
            <v>3</v>
          </cell>
          <cell r="M17">
            <v>5</v>
          </cell>
        </row>
        <row r="33">
          <cell r="I33">
            <v>3</v>
          </cell>
          <cell r="J33">
            <v>0</v>
          </cell>
          <cell r="L33">
            <v>0</v>
          </cell>
          <cell r="M33">
            <v>0</v>
          </cell>
        </row>
        <row r="37">
          <cell r="I37">
            <v>2036</v>
          </cell>
          <cell r="J37">
            <v>2116</v>
          </cell>
          <cell r="L37">
            <v>2036</v>
          </cell>
          <cell r="M37">
            <v>2116</v>
          </cell>
        </row>
        <row r="44">
          <cell r="I44">
            <v>0</v>
          </cell>
          <cell r="J44">
            <v>1</v>
          </cell>
          <cell r="L44">
            <v>0</v>
          </cell>
          <cell r="M44">
            <v>6</v>
          </cell>
        </row>
        <row r="50">
          <cell r="I50">
            <v>0</v>
          </cell>
          <cell r="J50">
            <v>1</v>
          </cell>
          <cell r="L50">
            <v>1</v>
          </cell>
          <cell r="M50">
            <v>0</v>
          </cell>
        </row>
        <row r="53">
          <cell r="I53">
            <v>1</v>
          </cell>
          <cell r="J53">
            <v>0</v>
          </cell>
          <cell r="L53">
            <v>0</v>
          </cell>
          <cell r="M53">
            <v>1</v>
          </cell>
        </row>
        <row r="56">
          <cell r="I56">
            <v>21</v>
          </cell>
          <cell r="J56">
            <v>22</v>
          </cell>
          <cell r="L56">
            <v>21</v>
          </cell>
          <cell r="M56">
            <v>24</v>
          </cell>
        </row>
      </sheetData>
    </sheetDataSet>
  </externalBook>
</externalLink>
</file>

<file path=xl/persons/person.xml><?xml version="1.0" encoding="utf-8"?>
<personList xmlns="http://schemas.microsoft.com/office/spreadsheetml/2018/threadedcomments" xmlns:x="http://schemas.openxmlformats.org/spreadsheetml/2006/main">
  <person displayName="Alejandro Bermúdez Salguero" id="{D6B51AF3-1EEB-4F56-A411-A8A8460F3995}" userId="S::abermudezs@inta.go.cr::ccd926bd-a034-48bc-8e06-8d62574290f2" providerId="AD"/>
  <person displayName="Ebed Villalobos Vargas" id="{3521B5C8-2BF9-44F0-9853-788EE5BDAA32}" userId="S::evillalobos@inta.go.cr::b4c58fee-6b98-4297-a9cb-2afc70d137b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3E2DAD9-5C53-408E-854E-17ABB2A95759}" name="Tabla2" displayName="Tabla2" ref="A71:A76" totalsRowShown="0" headerRowDxfId="17" dataDxfId="15" headerRowBorderDxfId="16" tableBorderDxfId="14" totalsRowBorderDxfId="13">
  <autoFilter ref="A71:A76" xr:uid="{73E2DAD9-5C53-408E-854E-17ABB2A95759}"/>
  <tableColumns count="1">
    <tableColumn id="1" xr3:uid="{42E33860-85DE-4B6B-8B56-3CD3BF879726}" name="Publicaciones" dataDxfId="1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C8985D6-93CD-4136-8357-16DC5EE204C2}" name="Tabla3" displayName="Tabla3" ref="A78:A80" totalsRowShown="0" headerRowDxfId="11" dataDxfId="9" headerRowBorderDxfId="10" tableBorderDxfId="8" totalsRowBorderDxfId="7">
  <autoFilter ref="A78:A80" xr:uid="{0C8985D6-93CD-4136-8357-16DC5EE204C2}"/>
  <tableColumns count="1">
    <tableColumn id="1" xr3:uid="{865443BC-9218-4D35-B6A0-8AC62B471D8E}" name="Difusión" dataDxfId="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A5FCCE-1C83-489A-8245-61EF70A31798}" name="Tabla4" displayName="Tabla4" ref="A82:A84" totalsRowShown="0" headerRowDxfId="5" dataDxfId="3" headerRowBorderDxfId="4" tableBorderDxfId="2" totalsRowBorderDxfId="1">
  <autoFilter ref="A82:A84" xr:uid="{70A5FCCE-1C83-489A-8245-61EF70A31798}"/>
  <tableColumns count="1">
    <tableColumn id="1" xr3:uid="{89038A13-8959-4737-8B85-397E8716025E}" name="Capacitación" dataDxfId="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0" dT="2024-08-29T13:56:07.33" personId="{3521B5C8-2BF9-44F0-9853-788EE5BDAA32}" id="{87A5FEB5-7CFD-4146-B044-2232656BA130}">
    <text xml:space="preserve">esta actividad debe ser eliminada del PAO 2024 de ls unidad pecuaria CIA-EJN </text>
  </threadedComment>
  <threadedComment ref="F20" dT="2024-08-29T14:00:33.77" personId="{3521B5C8-2BF9-44F0-9853-788EE5BDAA32}" id="{187AF058-3F7B-47F2-8E22-CA5BA450D034}" parentId="{87A5FEB5-7CFD-4146-B044-2232656BA130}">
    <text xml:space="preserve"> por cambios en las lineas de investigación </text>
  </threadedComment>
</ThreadedComments>
</file>

<file path=xl/threadedComments/threadedComment2.xml><?xml version="1.0" encoding="utf-8"?>
<ThreadedComments xmlns="http://schemas.microsoft.com/office/spreadsheetml/2018/threadedcomments" xmlns:x="http://schemas.openxmlformats.org/spreadsheetml/2006/main">
  <threadedComment ref="P24" dT="2024-04-30T17:26:36.92" personId="{D6B51AF3-1EEB-4F56-A411-A8A8460F3995}" id="{013AFA80-55F8-4992-9907-FA63267A8D67}">
    <text>Se quitaron 596000 de viáticos capacitaciones, 11560 de 2 viajes por peajes y 130000 de combustible de 2 capacitaciones y 50000 de levantamiento en finca del CIA-Central.</text>
  </threadedComment>
  <threadedComment ref="P25" dT="2024-04-30T17:03:19.12" personId="{D6B51AF3-1EEB-4F56-A411-A8A8460F3995}" id="{C5CA1C3E-F75E-4B16-813B-0B885C9F7022}">
    <text>298000 de viáticos, 40000 de combustible y 5780 de peajes.</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infoagro.go.cr/Publicaciones/Documents/PlanSectorial_2023-2027.pdf" TargetMode="External"/><Relationship Id="rId1" Type="http://schemas.openxmlformats.org/officeDocument/2006/relationships/hyperlink" Target="http://www.inta.go.cr/Transparencia/Planes-Estrategicos/Plan-Estrategico-INTA-2022-2028-v2.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2.xml"/><Relationship Id="rId4"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AF34-797B-49C6-B0E8-7D2CD1E1D2E2}">
  <sheetPr>
    <tabColor rgb="FFFF0000"/>
  </sheetPr>
  <dimension ref="A2:O157"/>
  <sheetViews>
    <sheetView showGridLines="0" topLeftCell="A58" zoomScaleNormal="100" workbookViewId="0">
      <selection activeCell="D44" sqref="D44:D60"/>
    </sheetView>
  </sheetViews>
  <sheetFormatPr baseColWidth="10" defaultColWidth="10.77734375" defaultRowHeight="15.6"/>
  <cols>
    <col min="1" max="1" width="31.77734375" style="78" customWidth="1"/>
    <col min="2" max="2" width="40.21875" style="79" customWidth="1"/>
    <col min="3" max="3" width="18.77734375" style="78" customWidth="1"/>
    <col min="4" max="4" width="31.21875" style="78" customWidth="1"/>
    <col min="5" max="5" width="27.21875" style="78" customWidth="1"/>
    <col min="6" max="6" width="17" style="78" customWidth="1"/>
    <col min="7" max="7" width="18.21875" style="78" customWidth="1"/>
    <col min="8" max="16384" width="10.77734375" style="78"/>
  </cols>
  <sheetData>
    <row r="2" spans="1:13">
      <c r="E2" s="80"/>
    </row>
    <row r="3" spans="1:13">
      <c r="D3" s="80"/>
      <c r="E3" s="80"/>
    </row>
    <row r="5" spans="1:13" ht="25.95" customHeight="1">
      <c r="A5" s="728" t="s">
        <v>0</v>
      </c>
      <c r="B5" s="728"/>
      <c r="C5" s="728"/>
      <c r="D5" s="728"/>
      <c r="E5" s="81"/>
      <c r="F5" s="81"/>
      <c r="G5" s="82"/>
      <c r="H5" s="82"/>
      <c r="I5" s="82"/>
      <c r="J5" s="82"/>
      <c r="K5" s="82"/>
      <c r="L5" s="82"/>
      <c r="M5" s="83"/>
    </row>
    <row r="7" spans="1:13" ht="33.6" customHeight="1">
      <c r="A7" s="84" t="s">
        <v>1</v>
      </c>
      <c r="B7" s="85" t="s">
        <v>2</v>
      </c>
      <c r="C7" s="85" t="s">
        <v>3</v>
      </c>
    </row>
    <row r="8" spans="1:13" ht="46.5" customHeight="1">
      <c r="A8" s="86">
        <v>0</v>
      </c>
      <c r="B8" s="87" t="s">
        <v>4</v>
      </c>
      <c r="C8" s="88" t="s">
        <v>5</v>
      </c>
    </row>
    <row r="9" spans="1:13" ht="66.45" customHeight="1">
      <c r="A9" s="86">
        <v>1</v>
      </c>
      <c r="B9" s="89" t="s">
        <v>6</v>
      </c>
      <c r="C9" s="90"/>
      <c r="D9" s="79"/>
      <c r="E9" s="79"/>
      <c r="F9" s="79"/>
      <c r="G9" s="79"/>
      <c r="H9" s="91"/>
      <c r="I9" s="91"/>
      <c r="J9" s="91"/>
      <c r="K9" s="91"/>
      <c r="L9" s="91"/>
      <c r="M9" s="91"/>
    </row>
    <row r="10" spans="1:13" ht="64.2" customHeight="1">
      <c r="A10" s="86">
        <v>2</v>
      </c>
      <c r="B10" s="89" t="s">
        <v>7</v>
      </c>
      <c r="C10" s="90"/>
    </row>
    <row r="11" spans="1:13" ht="64.2" customHeight="1">
      <c r="A11" s="86">
        <v>3</v>
      </c>
      <c r="B11" s="89" t="s">
        <v>8</v>
      </c>
      <c r="C11" s="90"/>
    </row>
    <row r="12" spans="1:13" ht="64.2" customHeight="1">
      <c r="A12" s="86">
        <v>4</v>
      </c>
      <c r="B12" s="89" t="s">
        <v>9</v>
      </c>
      <c r="C12" s="90"/>
    </row>
    <row r="13" spans="1:13" ht="64.2" customHeight="1">
      <c r="A13" s="86">
        <v>5</v>
      </c>
      <c r="B13" s="89" t="s">
        <v>10</v>
      </c>
      <c r="C13" s="90"/>
    </row>
    <row r="14" spans="1:13" ht="64.2" customHeight="1">
      <c r="A14" s="86">
        <v>6</v>
      </c>
      <c r="B14" s="89" t="s">
        <v>11</v>
      </c>
      <c r="C14" s="90"/>
    </row>
    <row r="15" spans="1:13" ht="64.2" customHeight="1">
      <c r="A15" s="86">
        <v>7</v>
      </c>
      <c r="B15" s="89" t="s">
        <v>12</v>
      </c>
      <c r="C15" s="90"/>
    </row>
    <row r="16" spans="1:13" ht="64.2" customHeight="1">
      <c r="A16" s="86">
        <v>8</v>
      </c>
      <c r="B16" s="89" t="s">
        <v>13</v>
      </c>
      <c r="C16" s="90"/>
    </row>
    <row r="17" spans="1:15" ht="64.2" customHeight="1">
      <c r="A17" s="86">
        <v>9</v>
      </c>
      <c r="B17" s="89" t="s">
        <v>14</v>
      </c>
      <c r="C17" s="90"/>
    </row>
    <row r="18" spans="1:15" ht="64.2" customHeight="1">
      <c r="A18" s="86">
        <v>10</v>
      </c>
      <c r="B18" s="89" t="s">
        <v>15</v>
      </c>
      <c r="C18" s="90"/>
    </row>
    <row r="19" spans="1:15" ht="64.2" customHeight="1">
      <c r="A19" s="86">
        <v>11</v>
      </c>
      <c r="B19" s="89" t="s">
        <v>16</v>
      </c>
      <c r="C19" s="90"/>
    </row>
    <row r="20" spans="1:15" ht="64.2" customHeight="1">
      <c r="A20" s="86">
        <v>12</v>
      </c>
      <c r="B20" s="89" t="s">
        <v>17</v>
      </c>
      <c r="C20" s="90"/>
    </row>
    <row r="21" spans="1:15" ht="64.2" customHeight="1">
      <c r="A21" s="86">
        <v>13</v>
      </c>
      <c r="B21" s="89" t="s">
        <v>18</v>
      </c>
      <c r="C21" s="90"/>
    </row>
    <row r="22" spans="1:15" ht="64.2" customHeight="1">
      <c r="A22" s="86">
        <v>14</v>
      </c>
      <c r="B22" s="89" t="s">
        <v>19</v>
      </c>
      <c r="C22" s="90"/>
    </row>
    <row r="23" spans="1:15" ht="64.2" customHeight="1">
      <c r="A23" s="86">
        <v>15</v>
      </c>
      <c r="B23" s="89" t="s">
        <v>20</v>
      </c>
      <c r="C23" s="90"/>
      <c r="D23" s="83"/>
      <c r="K23" s="83"/>
      <c r="L23" s="83"/>
      <c r="M23" s="83"/>
      <c r="N23" s="92"/>
      <c r="O23" s="92"/>
    </row>
    <row r="24" spans="1:15" ht="64.2" customHeight="1">
      <c r="A24" s="86">
        <v>16</v>
      </c>
      <c r="B24" s="89" t="s">
        <v>21</v>
      </c>
      <c r="C24" s="90"/>
    </row>
    <row r="25" spans="1:15" ht="64.2" customHeight="1">
      <c r="A25" s="86">
        <v>17</v>
      </c>
      <c r="B25" s="89" t="s">
        <v>22</v>
      </c>
      <c r="C25" s="90"/>
      <c r="H25" s="723"/>
      <c r="I25" s="723"/>
      <c r="J25" s="723"/>
      <c r="K25" s="723"/>
      <c r="L25" s="93"/>
      <c r="M25" s="93"/>
    </row>
    <row r="26" spans="1:15" ht="51" customHeight="1">
      <c r="B26" s="94"/>
      <c r="C26" s="95"/>
      <c r="H26" s="93"/>
      <c r="I26" s="93"/>
      <c r="J26" s="93"/>
      <c r="K26" s="93"/>
      <c r="L26" s="93"/>
      <c r="M26" s="93"/>
    </row>
    <row r="27" spans="1:15" s="96" customFormat="1">
      <c r="B27" s="97"/>
    </row>
    <row r="28" spans="1:15" s="96" customFormat="1" ht="25.2" customHeight="1">
      <c r="A28" s="729" t="s">
        <v>23</v>
      </c>
      <c r="B28" s="729"/>
      <c r="C28" s="729"/>
      <c r="D28" s="729"/>
    </row>
    <row r="29" spans="1:15" s="96" customFormat="1" ht="18">
      <c r="A29" s="98" t="s">
        <v>24</v>
      </c>
      <c r="B29" s="99" t="s">
        <v>25</v>
      </c>
      <c r="C29" s="726" t="s">
        <v>26</v>
      </c>
      <c r="D29" s="727"/>
      <c r="E29" s="100"/>
    </row>
    <row r="30" spans="1:15" s="102" customFormat="1" ht="60" customHeight="1">
      <c r="A30" s="86">
        <v>0</v>
      </c>
      <c r="B30" s="87" t="s">
        <v>4</v>
      </c>
      <c r="C30" s="730"/>
      <c r="D30" s="731"/>
      <c r="E30" s="101"/>
      <c r="F30" s="101"/>
      <c r="G30" s="101"/>
      <c r="H30" s="101"/>
      <c r="I30" s="101"/>
      <c r="J30" s="101"/>
      <c r="K30" s="101"/>
    </row>
    <row r="31" spans="1:15" s="102" customFormat="1" ht="60" customHeight="1">
      <c r="A31" s="86" t="s">
        <v>27</v>
      </c>
      <c r="B31" s="103" t="s">
        <v>28</v>
      </c>
      <c r="C31" s="732"/>
      <c r="D31" s="733"/>
      <c r="E31" s="101"/>
      <c r="F31" s="101"/>
      <c r="G31" s="101"/>
      <c r="H31" s="101"/>
      <c r="I31" s="101"/>
      <c r="J31" s="101"/>
      <c r="K31" s="101"/>
    </row>
    <row r="32" spans="1:15" s="96" customFormat="1" ht="60" customHeight="1">
      <c r="A32" s="104" t="s">
        <v>29</v>
      </c>
      <c r="B32" s="105" t="s">
        <v>30</v>
      </c>
      <c r="C32" s="732"/>
      <c r="D32" s="733"/>
      <c r="E32" s="100"/>
      <c r="F32" s="102"/>
    </row>
    <row r="33" spans="1:6" s="96" customFormat="1" ht="60" customHeight="1">
      <c r="A33" s="104" t="s">
        <v>31</v>
      </c>
      <c r="B33" s="105" t="s">
        <v>32</v>
      </c>
      <c r="C33" s="732"/>
      <c r="D33" s="733"/>
      <c r="E33" s="100"/>
      <c r="F33" s="102"/>
    </row>
    <row r="34" spans="1:6" s="96" customFormat="1" ht="60" customHeight="1">
      <c r="A34" s="106" t="s">
        <v>33</v>
      </c>
      <c r="B34" s="105" t="s">
        <v>34</v>
      </c>
      <c r="C34" s="732"/>
      <c r="D34" s="733"/>
      <c r="E34" s="102"/>
      <c r="F34" s="102"/>
    </row>
    <row r="35" spans="1:6" ht="60" customHeight="1">
      <c r="A35" s="107" t="s">
        <v>35</v>
      </c>
      <c r="B35" s="108" t="s">
        <v>36</v>
      </c>
      <c r="C35" s="732"/>
      <c r="D35" s="733"/>
      <c r="E35" s="109"/>
      <c r="F35" s="109"/>
    </row>
    <row r="36" spans="1:6" ht="60" customHeight="1">
      <c r="A36" s="107" t="s">
        <v>37</v>
      </c>
      <c r="B36" s="108" t="s">
        <v>38</v>
      </c>
      <c r="C36" s="732"/>
      <c r="D36" s="733"/>
      <c r="E36" s="109"/>
      <c r="F36" s="109"/>
    </row>
    <row r="37" spans="1:6" ht="60" customHeight="1">
      <c r="A37" s="107" t="s">
        <v>39</v>
      </c>
      <c r="B37" s="108" t="s">
        <v>40</v>
      </c>
      <c r="C37" s="732"/>
      <c r="D37" s="733"/>
      <c r="E37" s="109"/>
      <c r="F37" s="109"/>
    </row>
    <row r="38" spans="1:6" ht="60" customHeight="1">
      <c r="A38" s="107" t="s">
        <v>41</v>
      </c>
      <c r="B38" s="110" t="s">
        <v>42</v>
      </c>
      <c r="C38" s="734"/>
      <c r="D38" s="735"/>
      <c r="E38" s="109"/>
      <c r="F38" s="109"/>
    </row>
    <row r="39" spans="1:6">
      <c r="A39" s="111"/>
      <c r="B39" s="112"/>
      <c r="C39" s="109"/>
      <c r="D39" s="109"/>
      <c r="E39" s="109"/>
      <c r="F39" s="109"/>
    </row>
    <row r="40" spans="1:6" ht="13.5" customHeight="1">
      <c r="A40" s="113"/>
      <c r="B40" s="113"/>
      <c r="C40" s="114"/>
      <c r="D40" s="114"/>
      <c r="E40" s="114"/>
      <c r="F40" s="109"/>
    </row>
    <row r="41" spans="1:6" ht="15" customHeight="1"/>
    <row r="42" spans="1:6" ht="25.2" customHeight="1">
      <c r="A42" s="725" t="s">
        <v>43</v>
      </c>
      <c r="B42" s="725"/>
      <c r="C42" s="725"/>
      <c r="D42" s="725"/>
    </row>
    <row r="43" spans="1:6" ht="18">
      <c r="A43" s="115" t="s">
        <v>44</v>
      </c>
      <c r="B43" s="116" t="s">
        <v>45</v>
      </c>
      <c r="C43" s="116" t="s">
        <v>46</v>
      </c>
      <c r="D43" s="116" t="s">
        <v>47</v>
      </c>
    </row>
    <row r="44" spans="1:6" ht="66.599999999999994" customHeight="1">
      <c r="A44" s="110">
        <v>0</v>
      </c>
      <c r="B44" s="110" t="s">
        <v>4</v>
      </c>
      <c r="C44" s="110"/>
      <c r="D44" s="737"/>
      <c r="E44" s="101"/>
    </row>
    <row r="45" spans="1:6" customFormat="1" ht="64.95" customHeight="1">
      <c r="A45" s="110" t="s">
        <v>48</v>
      </c>
      <c r="B45" s="108" t="s">
        <v>49</v>
      </c>
      <c r="C45" s="110" t="s">
        <v>50</v>
      </c>
      <c r="D45" s="738"/>
    </row>
    <row r="46" spans="1:6" customFormat="1" ht="64.95" customHeight="1">
      <c r="A46" s="110" t="s">
        <v>51</v>
      </c>
      <c r="B46" s="108" t="s">
        <v>52</v>
      </c>
      <c r="C46" s="110" t="s">
        <v>53</v>
      </c>
      <c r="D46" s="738"/>
    </row>
    <row r="47" spans="1:6" customFormat="1" ht="64.95" customHeight="1">
      <c r="A47" s="110" t="s">
        <v>54</v>
      </c>
      <c r="B47" s="108" t="s">
        <v>55</v>
      </c>
      <c r="C47" s="110" t="s">
        <v>56</v>
      </c>
      <c r="D47" s="738"/>
    </row>
    <row r="48" spans="1:6" customFormat="1" ht="64.95" customHeight="1">
      <c r="A48" s="110" t="s">
        <v>57</v>
      </c>
      <c r="B48" s="108" t="s">
        <v>58</v>
      </c>
      <c r="C48" s="110" t="s">
        <v>56</v>
      </c>
      <c r="D48" s="738"/>
    </row>
    <row r="49" spans="1:11" customFormat="1" ht="64.95" customHeight="1">
      <c r="A49" s="110" t="s">
        <v>59</v>
      </c>
      <c r="B49" s="108" t="s">
        <v>60</v>
      </c>
      <c r="C49" s="110" t="s">
        <v>61</v>
      </c>
      <c r="D49" s="738"/>
    </row>
    <row r="50" spans="1:11" customFormat="1" ht="64.95" customHeight="1">
      <c r="A50" s="110" t="s">
        <v>62</v>
      </c>
      <c r="B50" s="108" t="s">
        <v>63</v>
      </c>
      <c r="C50" s="110" t="s">
        <v>64</v>
      </c>
      <c r="D50" s="738"/>
    </row>
    <row r="51" spans="1:11" customFormat="1" ht="64.95" customHeight="1">
      <c r="A51" s="110" t="s">
        <v>65</v>
      </c>
      <c r="B51" s="108" t="s">
        <v>66</v>
      </c>
      <c r="C51" s="110" t="s">
        <v>67</v>
      </c>
      <c r="D51" s="738"/>
    </row>
    <row r="52" spans="1:11" customFormat="1" ht="64.95" customHeight="1">
      <c r="A52" s="110" t="s">
        <v>68</v>
      </c>
      <c r="B52" s="108" t="s">
        <v>69</v>
      </c>
      <c r="C52" s="110" t="s">
        <v>70</v>
      </c>
      <c r="D52" s="738"/>
    </row>
    <row r="53" spans="1:11" customFormat="1" ht="64.95" customHeight="1">
      <c r="A53" s="110" t="s">
        <v>71</v>
      </c>
      <c r="B53" s="108" t="s">
        <v>72</v>
      </c>
      <c r="C53" s="110" t="s">
        <v>73</v>
      </c>
      <c r="D53" s="738"/>
    </row>
    <row r="54" spans="1:11" customFormat="1" ht="64.95" customHeight="1">
      <c r="A54" s="110" t="s">
        <v>74</v>
      </c>
      <c r="B54" s="108" t="s">
        <v>75</v>
      </c>
      <c r="C54" s="110" t="s">
        <v>76</v>
      </c>
      <c r="D54" s="738"/>
    </row>
    <row r="55" spans="1:11" customFormat="1" ht="64.95" customHeight="1">
      <c r="A55" s="110" t="s">
        <v>77</v>
      </c>
      <c r="B55" s="108" t="s">
        <v>78</v>
      </c>
      <c r="C55" s="110" t="s">
        <v>79</v>
      </c>
      <c r="D55" s="738"/>
    </row>
    <row r="56" spans="1:11" customFormat="1" ht="64.95" customHeight="1">
      <c r="A56" s="110" t="s">
        <v>80</v>
      </c>
      <c r="B56" s="108" t="s">
        <v>81</v>
      </c>
      <c r="C56" s="110" t="s">
        <v>82</v>
      </c>
      <c r="D56" s="738"/>
    </row>
    <row r="57" spans="1:11" customFormat="1" ht="109.95" customHeight="1">
      <c r="A57" s="110" t="s">
        <v>83</v>
      </c>
      <c r="B57" s="108" t="s">
        <v>84</v>
      </c>
      <c r="C57" s="110" t="s">
        <v>85</v>
      </c>
      <c r="D57" s="738"/>
    </row>
    <row r="58" spans="1:11" customFormat="1" ht="64.95" customHeight="1">
      <c r="A58" s="110" t="s">
        <v>86</v>
      </c>
      <c r="B58" s="108" t="s">
        <v>87</v>
      </c>
      <c r="C58" s="110" t="s">
        <v>88</v>
      </c>
      <c r="D58" s="738"/>
    </row>
    <row r="59" spans="1:11" customFormat="1" ht="64.95" customHeight="1">
      <c r="A59" s="110" t="s">
        <v>89</v>
      </c>
      <c r="B59" s="108" t="s">
        <v>90</v>
      </c>
      <c r="C59" s="110" t="s">
        <v>91</v>
      </c>
      <c r="D59" s="738"/>
    </row>
    <row r="60" spans="1:11" customFormat="1" ht="64.95" customHeight="1">
      <c r="A60" s="110" t="s">
        <v>92</v>
      </c>
      <c r="B60" s="108" t="s">
        <v>93</v>
      </c>
      <c r="C60" s="110" t="s">
        <v>94</v>
      </c>
      <c r="D60" s="739"/>
    </row>
    <row r="63" spans="1:11" ht="25.95" customHeight="1">
      <c r="A63" s="736" t="s">
        <v>95</v>
      </c>
      <c r="B63" s="736"/>
      <c r="C63" s="736"/>
      <c r="D63" s="736"/>
      <c r="E63" s="83"/>
      <c r="J63" s="83"/>
      <c r="K63" s="83"/>
    </row>
    <row r="64" spans="1:11" ht="27.45" customHeight="1">
      <c r="A64" s="117" t="s">
        <v>44</v>
      </c>
      <c r="B64" s="117" t="s">
        <v>25</v>
      </c>
      <c r="C64" s="716" t="s">
        <v>26</v>
      </c>
      <c r="D64" s="716"/>
    </row>
    <row r="65" spans="1:4" ht="52.5" customHeight="1">
      <c r="A65" s="86">
        <v>0</v>
      </c>
      <c r="B65" s="118" t="s">
        <v>4</v>
      </c>
      <c r="C65" s="717"/>
      <c r="D65" s="718"/>
    </row>
    <row r="66" spans="1:4" ht="52.5" customHeight="1">
      <c r="A66" s="86" t="s">
        <v>96</v>
      </c>
      <c r="B66" s="119" t="s">
        <v>97</v>
      </c>
      <c r="C66" s="719"/>
      <c r="D66" s="720"/>
    </row>
    <row r="67" spans="1:4" ht="52.5" customHeight="1">
      <c r="A67" s="86" t="s">
        <v>98</v>
      </c>
      <c r="B67" s="120" t="s">
        <v>99</v>
      </c>
      <c r="C67" s="719"/>
      <c r="D67" s="720"/>
    </row>
    <row r="68" spans="1:4" ht="52.5" customHeight="1">
      <c r="A68" s="86" t="s">
        <v>100</v>
      </c>
      <c r="B68" s="121" t="s">
        <v>101</v>
      </c>
      <c r="C68" s="719"/>
      <c r="D68" s="720"/>
    </row>
    <row r="69" spans="1:4" ht="52.5" customHeight="1">
      <c r="A69" s="86" t="s">
        <v>102</v>
      </c>
      <c r="B69" s="122" t="s">
        <v>103</v>
      </c>
      <c r="C69" s="719"/>
      <c r="D69" s="720"/>
    </row>
    <row r="70" spans="1:4" ht="52.5" customHeight="1">
      <c r="A70" s="86" t="s">
        <v>104</v>
      </c>
      <c r="B70" s="122" t="s">
        <v>105</v>
      </c>
      <c r="C70" s="719"/>
      <c r="D70" s="720"/>
    </row>
    <row r="71" spans="1:4" ht="52.5" customHeight="1">
      <c r="A71" s="86" t="s">
        <v>106</v>
      </c>
      <c r="B71" s="120" t="s">
        <v>107</v>
      </c>
      <c r="C71" s="719"/>
      <c r="D71" s="720"/>
    </row>
    <row r="72" spans="1:4" ht="52.5" customHeight="1">
      <c r="A72" s="86" t="s">
        <v>108</v>
      </c>
      <c r="B72" s="120" t="s">
        <v>109</v>
      </c>
      <c r="C72" s="719"/>
      <c r="D72" s="720"/>
    </row>
    <row r="73" spans="1:4" ht="52.5" customHeight="1">
      <c r="A73" s="86" t="s">
        <v>110</v>
      </c>
      <c r="B73" s="123" t="s">
        <v>111</v>
      </c>
      <c r="C73" s="719"/>
      <c r="D73" s="720"/>
    </row>
    <row r="74" spans="1:4" ht="52.5" customHeight="1">
      <c r="A74" s="86" t="s">
        <v>112</v>
      </c>
      <c r="B74" s="123" t="s">
        <v>113</v>
      </c>
      <c r="C74" s="719"/>
      <c r="D74" s="720"/>
    </row>
    <row r="75" spans="1:4" ht="52.5" customHeight="1">
      <c r="A75" s="86" t="s">
        <v>114</v>
      </c>
      <c r="B75" s="123" t="s">
        <v>115</v>
      </c>
      <c r="C75" s="719"/>
      <c r="D75" s="720"/>
    </row>
    <row r="76" spans="1:4" ht="52.5" customHeight="1">
      <c r="A76" s="86" t="s">
        <v>116</v>
      </c>
      <c r="B76" s="123" t="s">
        <v>117</v>
      </c>
      <c r="C76" s="721"/>
      <c r="D76" s="722"/>
    </row>
    <row r="77" spans="1:4" ht="62.7" customHeight="1">
      <c r="A77" s="124"/>
      <c r="B77" s="125"/>
    </row>
    <row r="78" spans="1:4">
      <c r="A78" s="125"/>
      <c r="B78" s="125"/>
    </row>
    <row r="79" spans="1:4" ht="18">
      <c r="A79" s="724" t="s">
        <v>118</v>
      </c>
      <c r="B79" s="724"/>
    </row>
    <row r="80" spans="1:4" ht="30" customHeight="1">
      <c r="A80" s="126" t="s">
        <v>24</v>
      </c>
      <c r="B80" s="127" t="s">
        <v>119</v>
      </c>
    </row>
    <row r="81" spans="1:3" ht="30" customHeight="1">
      <c r="A81" s="128">
        <v>1</v>
      </c>
      <c r="B81" s="129" t="s">
        <v>120</v>
      </c>
    </row>
    <row r="82" spans="1:3" ht="30" customHeight="1">
      <c r="A82" s="128">
        <v>2</v>
      </c>
      <c r="B82" s="129" t="s">
        <v>121</v>
      </c>
      <c r="C82" s="130"/>
    </row>
    <row r="83" spans="1:3" ht="30" customHeight="1">
      <c r="A83" s="128">
        <v>3</v>
      </c>
      <c r="B83" s="129" t="s">
        <v>122</v>
      </c>
      <c r="C83" s="130"/>
    </row>
    <row r="84" spans="1:3" ht="30" customHeight="1">
      <c r="A84" s="128">
        <v>4</v>
      </c>
      <c r="B84" s="129" t="s">
        <v>123</v>
      </c>
      <c r="C84" s="130"/>
    </row>
    <row r="85" spans="1:3" ht="30" customHeight="1">
      <c r="A85" s="128">
        <v>5</v>
      </c>
      <c r="B85" s="129" t="s">
        <v>124</v>
      </c>
      <c r="C85" s="130"/>
    </row>
    <row r="86" spans="1:3" ht="30" customHeight="1">
      <c r="A86" s="128">
        <v>6</v>
      </c>
      <c r="B86" s="129" t="s">
        <v>125</v>
      </c>
      <c r="C86" s="130"/>
    </row>
    <row r="87" spans="1:3" ht="30" customHeight="1">
      <c r="A87" s="128">
        <v>7</v>
      </c>
      <c r="B87" s="129" t="s">
        <v>126</v>
      </c>
      <c r="C87" s="130"/>
    </row>
    <row r="88" spans="1:3" ht="30" customHeight="1">
      <c r="A88" s="128">
        <v>8</v>
      </c>
      <c r="B88" s="129" t="s">
        <v>127</v>
      </c>
      <c r="C88" s="130"/>
    </row>
    <row r="89" spans="1:3" ht="30" customHeight="1">
      <c r="A89" s="128">
        <v>9</v>
      </c>
      <c r="B89" s="129" t="s">
        <v>128</v>
      </c>
      <c r="C89" s="130"/>
    </row>
    <row r="90" spans="1:3" ht="30" customHeight="1">
      <c r="A90" s="128">
        <v>10</v>
      </c>
      <c r="B90" s="129" t="s">
        <v>129</v>
      </c>
      <c r="C90" s="130"/>
    </row>
    <row r="91" spans="1:3" ht="30" customHeight="1">
      <c r="A91" s="128">
        <v>11</v>
      </c>
      <c r="B91" s="129" t="s">
        <v>130</v>
      </c>
      <c r="C91" s="130"/>
    </row>
    <row r="92" spans="1:3" ht="30" customHeight="1">
      <c r="A92" s="128">
        <v>12</v>
      </c>
      <c r="B92" s="129" t="s">
        <v>131</v>
      </c>
      <c r="C92" s="130"/>
    </row>
    <row r="93" spans="1:3" ht="30" customHeight="1">
      <c r="A93" s="128">
        <v>13</v>
      </c>
      <c r="B93" s="131" t="s">
        <v>132</v>
      </c>
      <c r="C93" s="130"/>
    </row>
    <row r="94" spans="1:3" ht="30" customHeight="1">
      <c r="A94" s="128">
        <v>14</v>
      </c>
      <c r="B94" s="129" t="s">
        <v>133</v>
      </c>
      <c r="C94" s="130"/>
    </row>
    <row r="95" spans="1:3" ht="30" customHeight="1">
      <c r="A95" s="128">
        <v>15</v>
      </c>
      <c r="B95" s="129" t="s">
        <v>134</v>
      </c>
      <c r="C95" s="130"/>
    </row>
    <row r="96" spans="1:3" ht="30" customHeight="1">
      <c r="A96" s="128">
        <v>16</v>
      </c>
      <c r="B96" s="129" t="s">
        <v>135</v>
      </c>
      <c r="C96" s="130"/>
    </row>
    <row r="97" spans="1:3" ht="30" customHeight="1">
      <c r="A97" s="128">
        <v>17</v>
      </c>
      <c r="B97" s="129" t="s">
        <v>136</v>
      </c>
      <c r="C97" s="130"/>
    </row>
    <row r="98" spans="1:3" ht="30" customHeight="1">
      <c r="A98" s="128">
        <v>18</v>
      </c>
      <c r="B98" s="129" t="s">
        <v>137</v>
      </c>
      <c r="C98" s="130"/>
    </row>
    <row r="99" spans="1:3" ht="30" customHeight="1">
      <c r="A99" s="128">
        <v>19</v>
      </c>
      <c r="B99" s="129" t="s">
        <v>138</v>
      </c>
      <c r="C99" s="130"/>
    </row>
    <row r="100" spans="1:3" ht="30" customHeight="1">
      <c r="A100" s="128">
        <v>20</v>
      </c>
      <c r="B100" s="129" t="s">
        <v>139</v>
      </c>
      <c r="C100" s="130"/>
    </row>
    <row r="101" spans="1:3" ht="30" customHeight="1">
      <c r="A101" s="128">
        <v>21</v>
      </c>
      <c r="B101" s="132" t="s">
        <v>140</v>
      </c>
      <c r="C101" s="130"/>
    </row>
    <row r="102" spans="1:3" ht="30" customHeight="1">
      <c r="A102" s="128">
        <v>22</v>
      </c>
      <c r="B102" s="129" t="s">
        <v>141</v>
      </c>
      <c r="C102" s="130"/>
    </row>
    <row r="103" spans="1:3" ht="30" customHeight="1">
      <c r="A103" s="128">
        <v>23</v>
      </c>
      <c r="B103" s="129" t="s">
        <v>142</v>
      </c>
      <c r="C103" s="130"/>
    </row>
    <row r="104" spans="1:3" ht="30" customHeight="1">
      <c r="A104" s="128">
        <v>24</v>
      </c>
      <c r="B104" s="129" t="s">
        <v>143</v>
      </c>
      <c r="C104" s="130"/>
    </row>
    <row r="105" spans="1:3" ht="30" customHeight="1">
      <c r="A105" s="128">
        <v>25</v>
      </c>
      <c r="B105" s="129" t="s">
        <v>144</v>
      </c>
    </row>
    <row r="106" spans="1:3" ht="30" customHeight="1">
      <c r="A106" s="128">
        <v>26</v>
      </c>
      <c r="B106" s="129" t="s">
        <v>145</v>
      </c>
    </row>
    <row r="107" spans="1:3" ht="30" customHeight="1">
      <c r="A107" s="128">
        <v>27</v>
      </c>
      <c r="B107" s="129" t="s">
        <v>146</v>
      </c>
    </row>
    <row r="108" spans="1:3" ht="30" customHeight="1">
      <c r="A108" s="128">
        <v>28</v>
      </c>
      <c r="B108" s="129" t="s">
        <v>147</v>
      </c>
    </row>
    <row r="109" spans="1:3" ht="30" customHeight="1">
      <c r="A109" s="128">
        <v>29</v>
      </c>
      <c r="B109" s="132" t="s">
        <v>148</v>
      </c>
    </row>
    <row r="110" spans="1:3" ht="30" customHeight="1">
      <c r="A110" s="128">
        <v>30</v>
      </c>
      <c r="B110" s="132" t="s">
        <v>149</v>
      </c>
    </row>
    <row r="111" spans="1:3" ht="30" customHeight="1">
      <c r="A111" s="128">
        <v>31</v>
      </c>
      <c r="B111" s="129" t="s">
        <v>150</v>
      </c>
    </row>
    <row r="112" spans="1:3" ht="30" customHeight="1">
      <c r="A112" s="128">
        <v>32</v>
      </c>
      <c r="B112" s="132" t="s">
        <v>151</v>
      </c>
    </row>
    <row r="113" spans="1:2" ht="30" customHeight="1">
      <c r="A113" s="128">
        <v>33</v>
      </c>
      <c r="B113" s="132" t="s">
        <v>152</v>
      </c>
    </row>
    <row r="114" spans="1:2" ht="30" customHeight="1">
      <c r="A114" s="128">
        <v>34</v>
      </c>
      <c r="B114" s="129" t="s">
        <v>153</v>
      </c>
    </row>
    <row r="115" spans="1:2" ht="30" customHeight="1">
      <c r="A115" s="128">
        <v>35</v>
      </c>
      <c r="B115" s="132" t="s">
        <v>154</v>
      </c>
    </row>
    <row r="116" spans="1:2" ht="30" customHeight="1">
      <c r="A116" s="128">
        <v>36</v>
      </c>
      <c r="B116" s="133" t="s">
        <v>155</v>
      </c>
    </row>
    <row r="117" spans="1:2" ht="30" customHeight="1">
      <c r="A117" s="128">
        <v>37</v>
      </c>
      <c r="B117" s="131" t="s">
        <v>156</v>
      </c>
    </row>
    <row r="118" spans="1:2" ht="30" customHeight="1">
      <c r="A118" s="128">
        <v>38</v>
      </c>
      <c r="B118" s="129" t="s">
        <v>157</v>
      </c>
    </row>
    <row r="119" spans="1:2" ht="30" customHeight="1">
      <c r="A119" s="128">
        <v>39</v>
      </c>
      <c r="B119" s="133" t="s">
        <v>158</v>
      </c>
    </row>
    <row r="120" spans="1:2" ht="30" customHeight="1">
      <c r="A120" s="128">
        <v>40</v>
      </c>
      <c r="B120" s="133" t="s">
        <v>159</v>
      </c>
    </row>
    <row r="121" spans="1:2" ht="30" customHeight="1">
      <c r="A121" s="128">
        <v>41</v>
      </c>
      <c r="B121" s="129" t="s">
        <v>160</v>
      </c>
    </row>
    <row r="122" spans="1:2" ht="30" customHeight="1">
      <c r="A122" s="128">
        <v>42</v>
      </c>
      <c r="B122" s="129" t="s">
        <v>161</v>
      </c>
    </row>
    <row r="123" spans="1:2" ht="30" customHeight="1">
      <c r="A123" s="128">
        <v>43</v>
      </c>
      <c r="B123" s="129" t="s">
        <v>162</v>
      </c>
    </row>
    <row r="124" spans="1:2" ht="30" customHeight="1">
      <c r="A124" s="128">
        <v>44</v>
      </c>
      <c r="B124" s="129" t="s">
        <v>163</v>
      </c>
    </row>
    <row r="125" spans="1:2" ht="30" customHeight="1">
      <c r="A125" s="128">
        <v>45</v>
      </c>
      <c r="B125" s="129" t="s">
        <v>164</v>
      </c>
    </row>
    <row r="126" spans="1:2" ht="30" customHeight="1">
      <c r="A126" s="128">
        <v>46</v>
      </c>
      <c r="B126" s="133" t="s">
        <v>165</v>
      </c>
    </row>
    <row r="127" spans="1:2" ht="30" customHeight="1">
      <c r="A127" s="128">
        <v>47</v>
      </c>
      <c r="B127" s="132" t="s">
        <v>166</v>
      </c>
    </row>
    <row r="128" spans="1:2" ht="30" customHeight="1">
      <c r="A128" s="128">
        <v>48</v>
      </c>
      <c r="B128" s="129" t="s">
        <v>167</v>
      </c>
    </row>
    <row r="129" spans="1:2" ht="30" customHeight="1">
      <c r="A129" s="128">
        <v>49</v>
      </c>
      <c r="B129" s="133" t="s">
        <v>168</v>
      </c>
    </row>
    <row r="130" spans="1:2" ht="30" customHeight="1">
      <c r="A130" s="128">
        <v>50</v>
      </c>
      <c r="B130" s="133" t="s">
        <v>169</v>
      </c>
    </row>
    <row r="131" spans="1:2" ht="30" customHeight="1">
      <c r="A131" s="128">
        <v>51</v>
      </c>
      <c r="B131" s="133" t="s">
        <v>170</v>
      </c>
    </row>
    <row r="132" spans="1:2" ht="30" customHeight="1">
      <c r="A132" s="128">
        <v>52</v>
      </c>
      <c r="B132" s="129" t="s">
        <v>171</v>
      </c>
    </row>
    <row r="133" spans="1:2" ht="30" customHeight="1">
      <c r="A133" s="128">
        <v>53</v>
      </c>
      <c r="B133" s="133" t="s">
        <v>172</v>
      </c>
    </row>
    <row r="134" spans="1:2" ht="30" customHeight="1">
      <c r="A134" s="128">
        <v>54</v>
      </c>
      <c r="B134" s="131" t="s">
        <v>173</v>
      </c>
    </row>
    <row r="135" spans="1:2" ht="30" customHeight="1">
      <c r="A135" s="128">
        <v>55</v>
      </c>
      <c r="B135" s="133" t="s">
        <v>174</v>
      </c>
    </row>
    <row r="136" spans="1:2" ht="30" customHeight="1">
      <c r="A136" s="128">
        <v>56</v>
      </c>
      <c r="B136" s="129" t="s">
        <v>175</v>
      </c>
    </row>
    <row r="137" spans="1:2" ht="30" customHeight="1">
      <c r="A137" s="128">
        <v>57</v>
      </c>
      <c r="B137" s="129" t="s">
        <v>176</v>
      </c>
    </row>
    <row r="138" spans="1:2" ht="30" customHeight="1">
      <c r="A138" s="128">
        <v>58</v>
      </c>
      <c r="B138" s="129" t="s">
        <v>177</v>
      </c>
    </row>
    <row r="139" spans="1:2" ht="30" customHeight="1">
      <c r="A139" s="128">
        <v>59</v>
      </c>
      <c r="B139" s="129" t="s">
        <v>178</v>
      </c>
    </row>
    <row r="140" spans="1:2" ht="30" customHeight="1">
      <c r="A140" s="128">
        <v>60</v>
      </c>
      <c r="B140" s="133" t="s">
        <v>179</v>
      </c>
    </row>
    <row r="141" spans="1:2" ht="30" customHeight="1">
      <c r="A141" s="128">
        <v>61</v>
      </c>
      <c r="B141" s="133" t="s">
        <v>180</v>
      </c>
    </row>
    <row r="142" spans="1:2" ht="30" customHeight="1">
      <c r="A142" s="128">
        <v>62</v>
      </c>
      <c r="B142" s="129" t="s">
        <v>181</v>
      </c>
    </row>
    <row r="143" spans="1:2" ht="30" customHeight="1">
      <c r="A143" s="128">
        <v>63</v>
      </c>
      <c r="B143" s="133" t="s">
        <v>182</v>
      </c>
    </row>
    <row r="144" spans="1:2" ht="30" customHeight="1">
      <c r="A144" s="128">
        <v>64</v>
      </c>
      <c r="B144" s="133" t="s">
        <v>183</v>
      </c>
    </row>
    <row r="145" spans="1:2" ht="30" customHeight="1">
      <c r="A145" s="128">
        <v>65</v>
      </c>
      <c r="B145" s="129" t="s">
        <v>184</v>
      </c>
    </row>
    <row r="146" spans="1:2" ht="30" customHeight="1">
      <c r="A146" s="128">
        <v>66</v>
      </c>
      <c r="B146" s="129" t="s">
        <v>185</v>
      </c>
    </row>
    <row r="147" spans="1:2" ht="30" customHeight="1">
      <c r="A147" s="128">
        <v>67</v>
      </c>
      <c r="B147" s="129" t="s">
        <v>186</v>
      </c>
    </row>
    <row r="148" spans="1:2" ht="30" customHeight="1">
      <c r="A148" s="128">
        <v>68</v>
      </c>
      <c r="B148" s="129" t="s">
        <v>187</v>
      </c>
    </row>
    <row r="149" spans="1:2" ht="30" customHeight="1">
      <c r="A149" s="128">
        <v>69</v>
      </c>
      <c r="B149" s="129" t="s">
        <v>188</v>
      </c>
    </row>
    <row r="150" spans="1:2" ht="30" customHeight="1">
      <c r="A150" s="128">
        <v>70</v>
      </c>
      <c r="B150" s="133" t="s">
        <v>189</v>
      </c>
    </row>
    <row r="151" spans="1:2" ht="30" customHeight="1">
      <c r="A151" s="128">
        <v>71</v>
      </c>
      <c r="B151" s="129" t="s">
        <v>190</v>
      </c>
    </row>
    <row r="152" spans="1:2" ht="30" customHeight="1">
      <c r="A152" s="128">
        <v>72</v>
      </c>
      <c r="B152" s="133" t="s">
        <v>191</v>
      </c>
    </row>
    <row r="153" spans="1:2" ht="30" customHeight="1">
      <c r="A153" s="128">
        <v>73</v>
      </c>
      <c r="B153" s="132" t="s">
        <v>192</v>
      </c>
    </row>
    <row r="154" spans="1:2" ht="30" customHeight="1">
      <c r="A154" s="128">
        <v>74</v>
      </c>
      <c r="B154" s="133" t="s">
        <v>193</v>
      </c>
    </row>
    <row r="155" spans="1:2" ht="30" customHeight="1">
      <c r="A155" s="128">
        <v>75</v>
      </c>
      <c r="B155" s="129" t="s">
        <v>194</v>
      </c>
    </row>
    <row r="156" spans="1:2" ht="30" customHeight="1">
      <c r="A156" s="128">
        <v>76</v>
      </c>
      <c r="B156" s="131" t="s">
        <v>195</v>
      </c>
    </row>
    <row r="157" spans="1:2" ht="30" customHeight="1">
      <c r="A157" s="128">
        <v>77</v>
      </c>
      <c r="B157" s="132" t="s">
        <v>196</v>
      </c>
    </row>
  </sheetData>
  <sortState xmlns:xlrd2="http://schemas.microsoft.com/office/spreadsheetml/2017/richdata2" ref="A81:B157">
    <sortCondition ref="B82"/>
  </sortState>
  <mergeCells count="12">
    <mergeCell ref="A5:D5"/>
    <mergeCell ref="A28:D28"/>
    <mergeCell ref="C30:D38"/>
    <mergeCell ref="A63:D63"/>
    <mergeCell ref="D44:D60"/>
    <mergeCell ref="C64:D64"/>
    <mergeCell ref="C65:D76"/>
    <mergeCell ref="J25:K25"/>
    <mergeCell ref="A79:B79"/>
    <mergeCell ref="H25:I25"/>
    <mergeCell ref="A42:D42"/>
    <mergeCell ref="C29:D29"/>
  </mergeCells>
  <hyperlinks>
    <hyperlink ref="A42:D42" r:id="rId1" display="Plan Estratégico Institucional 2022-2028" xr:uid="{984624FA-82A8-4823-A1C4-576AC78BF389}"/>
    <hyperlink ref="A28:D28" r:id="rId2" display="Plan Sectorial 2023-2027" xr:uid="{89149C81-48DA-4EEF-90F4-4F4BD66047E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CCFF4-59AC-4F8A-9913-84ECF45E4971}">
  <sheetPr>
    <tabColor rgb="FF00B050"/>
  </sheetPr>
  <dimension ref="A1:AM81"/>
  <sheetViews>
    <sheetView showGridLines="0" topLeftCell="W10" zoomScale="70" zoomScaleNormal="70" workbookViewId="0">
      <selection activeCell="W13" sqref="A13:XFD49"/>
    </sheetView>
  </sheetViews>
  <sheetFormatPr baseColWidth="10" defaultColWidth="11.44140625" defaultRowHeight="62.55" customHeight="1" outlineLevelRow="1"/>
  <cols>
    <col min="1" max="1" width="6.21875" style="1" customWidth="1"/>
    <col min="2" max="5" width="6.77734375" style="1" customWidth="1"/>
    <col min="6" max="6" width="29.44140625" style="140" customWidth="1"/>
    <col min="7" max="7" width="26.77734375" style="1" customWidth="1"/>
    <col min="8" max="8" width="16" style="1" customWidth="1"/>
    <col min="9" max="9" width="8.21875" style="1" customWidth="1"/>
    <col min="10" max="10" width="4.44140625" style="1" customWidth="1"/>
    <col min="11" max="11" width="6.5546875" style="1" bestFit="1" customWidth="1"/>
    <col min="12" max="13" width="4.21875" style="1" customWidth="1"/>
    <col min="14" max="14" width="8.5546875" style="1" customWidth="1"/>
    <col min="15" max="15" width="7" style="1" bestFit="1" customWidth="1"/>
    <col min="16" max="16" width="17.77734375" style="142" customWidth="1"/>
    <col min="17" max="17" width="18.21875" style="1" customWidth="1"/>
    <col min="18" max="18" width="26.21875" style="1" customWidth="1"/>
    <col min="19" max="20" width="11.44140625" style="1" customWidth="1"/>
    <col min="21" max="21" width="13.21875" style="1" customWidth="1"/>
    <col min="22" max="22" width="26.77734375" style="1" customWidth="1"/>
    <col min="23" max="25" width="11.44140625" style="1" customWidth="1"/>
    <col min="26" max="26" width="15.77734375" style="1" customWidth="1"/>
    <col min="27" max="27" width="23.44140625" style="1" customWidth="1"/>
    <col min="28" max="29" width="11.44140625" style="1" customWidth="1"/>
    <col min="30" max="30" width="19" style="1" customWidth="1"/>
    <col min="31" max="34" width="11.44140625" style="151" customWidth="1"/>
    <col min="35" max="38" width="11.44140625" style="1" customWidth="1"/>
    <col min="39" max="48" width="11.44140625" style="151" customWidth="1"/>
    <col min="49" max="16384" width="11.44140625" style="151"/>
  </cols>
  <sheetData>
    <row r="1" spans="1:39" ht="42.6" customHeight="1">
      <c r="A1" s="831" t="s">
        <v>441</v>
      </c>
      <c r="B1" s="831"/>
      <c r="C1" s="831"/>
      <c r="D1" s="831"/>
      <c r="E1" s="831"/>
      <c r="F1" s="164"/>
      <c r="G1" s="832"/>
      <c r="H1" s="832"/>
      <c r="I1" s="832"/>
      <c r="J1" s="832"/>
      <c r="K1" s="832"/>
      <c r="L1" s="832"/>
      <c r="M1" s="832"/>
      <c r="N1" s="832"/>
      <c r="O1" s="832"/>
      <c r="P1" s="832"/>
      <c r="Q1" s="832"/>
    </row>
    <row r="2" spans="1:39" ht="42.6" customHeight="1">
      <c r="A2" s="833" t="s">
        <v>442</v>
      </c>
      <c r="B2" s="833"/>
      <c r="C2" s="833"/>
      <c r="D2" s="833"/>
      <c r="E2" s="833"/>
      <c r="F2" s="165"/>
      <c r="G2" s="832"/>
      <c r="H2" s="832"/>
      <c r="I2" s="832"/>
      <c r="J2" s="832"/>
      <c r="K2" s="832"/>
      <c r="L2" s="832"/>
      <c r="M2" s="832"/>
      <c r="N2" s="832"/>
      <c r="O2" s="832"/>
      <c r="P2" s="832"/>
      <c r="Q2" s="832"/>
    </row>
    <row r="3" spans="1:39" ht="42.6" customHeight="1"/>
    <row r="4" spans="1:39" ht="25.5" customHeight="1">
      <c r="A4" s="834" t="s">
        <v>443</v>
      </c>
      <c r="B4" s="834"/>
      <c r="C4" s="834"/>
      <c r="D4" s="834"/>
      <c r="E4" s="834"/>
      <c r="F4" s="141">
        <v>2024</v>
      </c>
    </row>
    <row r="5" spans="1:39" ht="25.5" customHeight="1">
      <c r="A5" s="834" t="s">
        <v>444</v>
      </c>
      <c r="B5" s="834"/>
      <c r="C5" s="834"/>
      <c r="D5" s="834"/>
      <c r="E5" s="834"/>
      <c r="F5" s="143">
        <v>172</v>
      </c>
    </row>
    <row r="6" spans="1:39" ht="25.5" customHeight="1">
      <c r="A6" s="834" t="s">
        <v>445</v>
      </c>
      <c r="B6" s="834"/>
      <c r="C6" s="834"/>
      <c r="D6" s="834"/>
      <c r="E6" s="834"/>
      <c r="F6" s="143" t="s">
        <v>568</v>
      </c>
    </row>
    <row r="7" spans="1:39" ht="25.5" customHeight="1">
      <c r="A7" s="834" t="s">
        <v>447</v>
      </c>
      <c r="B7" s="834"/>
      <c r="C7" s="834"/>
      <c r="D7" s="834"/>
      <c r="E7" s="834"/>
      <c r="F7" s="143" t="s">
        <v>777</v>
      </c>
    </row>
    <row r="9" spans="1:39" ht="62.55" customHeight="1">
      <c r="A9" s="816" t="s">
        <v>44</v>
      </c>
      <c r="B9" s="816" t="s">
        <v>570</v>
      </c>
      <c r="C9" s="816"/>
      <c r="D9" s="816"/>
      <c r="E9" s="816"/>
      <c r="F9" s="166" t="s">
        <v>449</v>
      </c>
      <c r="G9" s="166"/>
      <c r="H9" s="166"/>
      <c r="I9" s="166"/>
      <c r="J9" s="166"/>
      <c r="K9" s="166"/>
      <c r="L9" s="166"/>
      <c r="M9" s="166"/>
      <c r="N9" s="166"/>
      <c r="O9" s="166"/>
      <c r="P9" s="166"/>
      <c r="Q9" s="166"/>
      <c r="R9" s="166"/>
      <c r="S9" s="286" t="s">
        <v>450</v>
      </c>
      <c r="T9" s="286"/>
      <c r="U9" s="286"/>
      <c r="V9" s="286"/>
      <c r="W9" s="286"/>
      <c r="X9" s="286"/>
      <c r="Y9" s="286"/>
      <c r="Z9" s="286"/>
      <c r="AA9" s="286"/>
      <c r="AB9" s="286"/>
      <c r="AC9" s="286"/>
      <c r="AD9" s="286"/>
      <c r="AE9" s="167"/>
      <c r="AF9" s="167"/>
      <c r="AG9" s="167"/>
      <c r="AH9" s="167"/>
      <c r="AI9" s="814" t="s">
        <v>451</v>
      </c>
      <c r="AJ9" s="814"/>
      <c r="AK9" s="814"/>
      <c r="AL9" s="814"/>
    </row>
    <row r="10" spans="1:39" ht="62.55" customHeight="1">
      <c r="A10" s="816"/>
      <c r="B10" s="828" t="s">
        <v>571</v>
      </c>
      <c r="C10" s="828" t="s">
        <v>572</v>
      </c>
      <c r="D10" s="828" t="s">
        <v>573</v>
      </c>
      <c r="E10" s="828" t="s">
        <v>574</v>
      </c>
      <c r="F10" s="816" t="s">
        <v>456</v>
      </c>
      <c r="G10" s="287" t="s">
        <v>457</v>
      </c>
      <c r="H10" s="287"/>
      <c r="I10" s="287"/>
      <c r="J10" s="287"/>
      <c r="K10" s="287"/>
      <c r="L10" s="287"/>
      <c r="M10" s="287"/>
      <c r="N10" s="287"/>
      <c r="O10" s="287"/>
      <c r="P10" s="817" t="s">
        <v>575</v>
      </c>
      <c r="Q10" s="816" t="s">
        <v>576</v>
      </c>
      <c r="R10" s="816" t="s">
        <v>577</v>
      </c>
      <c r="S10" s="814" t="s">
        <v>461</v>
      </c>
      <c r="T10" s="814"/>
      <c r="U10" s="814"/>
      <c r="V10" s="814"/>
      <c r="W10" s="814" t="s">
        <v>462</v>
      </c>
      <c r="X10" s="814"/>
      <c r="Y10" s="814"/>
      <c r="Z10" s="814"/>
      <c r="AA10" s="814" t="s">
        <v>463</v>
      </c>
      <c r="AB10" s="814"/>
      <c r="AC10" s="814"/>
      <c r="AD10" s="814"/>
      <c r="AE10" s="824" t="s">
        <v>464</v>
      </c>
      <c r="AF10" s="824"/>
      <c r="AG10" s="824"/>
      <c r="AH10" s="824"/>
      <c r="AI10" s="814"/>
      <c r="AJ10" s="814"/>
      <c r="AK10" s="814"/>
      <c r="AL10" s="814"/>
    </row>
    <row r="11" spans="1:39" ht="62.55" customHeight="1">
      <c r="A11" s="816"/>
      <c r="B11" s="828"/>
      <c r="C11" s="828"/>
      <c r="D11" s="828"/>
      <c r="E11" s="828"/>
      <c r="F11" s="816"/>
      <c r="G11" s="816" t="s">
        <v>578</v>
      </c>
      <c r="H11" s="816" t="s">
        <v>579</v>
      </c>
      <c r="I11" s="816" t="s">
        <v>580</v>
      </c>
      <c r="J11" s="816"/>
      <c r="K11" s="816"/>
      <c r="L11" s="816"/>
      <c r="M11" s="816"/>
      <c r="N11" s="816"/>
      <c r="O11" s="168" t="s">
        <v>468</v>
      </c>
      <c r="P11" s="817"/>
      <c r="Q11" s="816"/>
      <c r="R11" s="816"/>
      <c r="S11" s="814" t="s">
        <v>469</v>
      </c>
      <c r="T11" s="814" t="s">
        <v>470</v>
      </c>
      <c r="U11" s="814" t="s">
        <v>471</v>
      </c>
      <c r="V11" s="814" t="s">
        <v>472</v>
      </c>
      <c r="W11" s="814" t="s">
        <v>469</v>
      </c>
      <c r="X11" s="814" t="s">
        <v>470</v>
      </c>
      <c r="Y11" s="814" t="s">
        <v>471</v>
      </c>
      <c r="Z11" s="814" t="s">
        <v>472</v>
      </c>
      <c r="AA11" s="814" t="s">
        <v>469</v>
      </c>
      <c r="AB11" s="814" t="s">
        <v>470</v>
      </c>
      <c r="AC11" s="814" t="s">
        <v>471</v>
      </c>
      <c r="AD11" s="814" t="s">
        <v>472</v>
      </c>
      <c r="AE11" s="824" t="s">
        <v>469</v>
      </c>
      <c r="AF11" s="824" t="s">
        <v>470</v>
      </c>
      <c r="AG11" s="824" t="s">
        <v>471</v>
      </c>
      <c r="AH11" s="824" t="s">
        <v>472</v>
      </c>
      <c r="AI11" s="814" t="s">
        <v>473</v>
      </c>
      <c r="AJ11" s="814" t="s">
        <v>474</v>
      </c>
      <c r="AK11" s="814" t="s">
        <v>475</v>
      </c>
      <c r="AL11" s="814" t="s">
        <v>472</v>
      </c>
    </row>
    <row r="12" spans="1:39" ht="62.55" customHeight="1">
      <c r="A12" s="816"/>
      <c r="B12" s="828"/>
      <c r="C12" s="828"/>
      <c r="D12" s="828"/>
      <c r="E12" s="828"/>
      <c r="F12" s="816"/>
      <c r="G12" s="816"/>
      <c r="H12" s="816"/>
      <c r="I12" s="168">
        <v>1</v>
      </c>
      <c r="J12" s="168">
        <v>2</v>
      </c>
      <c r="K12" s="168" t="s">
        <v>476</v>
      </c>
      <c r="L12" s="168">
        <v>3</v>
      </c>
      <c r="M12" s="168">
        <v>4</v>
      </c>
      <c r="N12" s="168" t="s">
        <v>477</v>
      </c>
      <c r="O12" s="168" t="s">
        <v>478</v>
      </c>
      <c r="P12" s="817"/>
      <c r="Q12" s="816"/>
      <c r="R12" s="816"/>
      <c r="S12" s="815"/>
      <c r="T12" s="815"/>
      <c r="U12" s="815"/>
      <c r="V12" s="815"/>
      <c r="W12" s="815"/>
      <c r="X12" s="815"/>
      <c r="Y12" s="815"/>
      <c r="Z12" s="815"/>
      <c r="AA12" s="815"/>
      <c r="AB12" s="815"/>
      <c r="AC12" s="815"/>
      <c r="AD12" s="815"/>
      <c r="AE12" s="825"/>
      <c r="AF12" s="825"/>
      <c r="AG12" s="825"/>
      <c r="AH12" s="825"/>
      <c r="AI12" s="815"/>
      <c r="AJ12" s="815"/>
      <c r="AK12" s="815"/>
      <c r="AL12" s="815"/>
    </row>
    <row r="13" spans="1:39" s="327" customFormat="1" ht="62.55" customHeight="1">
      <c r="A13" s="323">
        <v>1</v>
      </c>
      <c r="B13" s="324">
        <v>0</v>
      </c>
      <c r="C13" s="324">
        <v>0</v>
      </c>
      <c r="D13" s="324">
        <v>0</v>
      </c>
      <c r="E13" s="324">
        <v>0</v>
      </c>
      <c r="F13" s="318" t="s">
        <v>778</v>
      </c>
      <c r="G13" s="292" t="s">
        <v>491</v>
      </c>
      <c r="H13" s="318" t="s">
        <v>517</v>
      </c>
      <c r="I13" s="243">
        <v>2582</v>
      </c>
      <c r="J13" s="243">
        <v>3</v>
      </c>
      <c r="K13" s="243">
        <v>3918</v>
      </c>
      <c r="L13" s="243">
        <v>2</v>
      </c>
      <c r="M13" s="243">
        <v>2</v>
      </c>
      <c r="N13" s="243">
        <f t="shared" ref="N13:P13" si="0">SUM(N14:N28)</f>
        <v>3923</v>
      </c>
      <c r="O13" s="322">
        <f t="shared" si="0"/>
        <v>7841</v>
      </c>
      <c r="P13" s="293">
        <f t="shared" si="0"/>
        <v>110272404</v>
      </c>
      <c r="Q13" s="325" t="s">
        <v>779</v>
      </c>
      <c r="R13" s="326"/>
      <c r="S13" s="295">
        <v>4</v>
      </c>
      <c r="T13" s="336">
        <f t="shared" ref="T13:T28" si="1">IF(S13="","No hay ejecución",IF(AND(I13=0),"No hay Programación", S13/I13))</f>
        <v>1.5491866769945779E-3</v>
      </c>
      <c r="U13" s="297" t="s">
        <v>615</v>
      </c>
      <c r="V13" s="297" t="s">
        <v>780</v>
      </c>
      <c r="W13" s="299">
        <v>3</v>
      </c>
      <c r="X13" s="296">
        <f>IF(W13="","No hay ejecución",IF(AND(J13=0),"No hay Programación", W13/J13))</f>
        <v>1</v>
      </c>
      <c r="Y13" s="297" t="str">
        <f>IF(X13="No hay ejecución","NA",IF(X13&gt;=90%,"De acuerdo con lo programado",IF(X13&gt;=51%,"Atraso Leve",IF(X13&lt;=50%,"En riesgo en cumplimiento"))))</f>
        <v>De acuerdo con lo programado</v>
      </c>
      <c r="Z13" s="297"/>
      <c r="AA13" s="299">
        <v>2</v>
      </c>
      <c r="AB13" s="296">
        <f>IF(AA13="","No hay ejecución",IF(AND(L13=0),"No hay Programación", AA13/L13))</f>
        <v>1</v>
      </c>
      <c r="AC13" s="297" t="str">
        <f>IF(AB13="No hay ejecución","NA",IF(AB13&gt;=90%,"De acuerdo con lo programado",IF(AB13&gt;=50%,"Atraso Leve",IF(AB13&lt;=49.9%,"En riesgo en cumplimiento"))))</f>
        <v>De acuerdo con lo programado</v>
      </c>
      <c r="AD13" s="297"/>
      <c r="AE13" s="224">
        <v>2</v>
      </c>
      <c r="AF13" s="225">
        <f t="shared" ref="AF13" si="2">IF(AE13="","No hay ejecución",IF(AND(M13=0),"No hay Programación", AE13/M13))</f>
        <v>1</v>
      </c>
      <c r="AG13" s="226" t="str">
        <f>IF(AF13="No hay ejecución","NA",IF(AF13&gt;=90%,"De acuerdo con lo programado",IF(AF13&gt;=50%,"Atraso Leve",IF(AF13&lt;=49.99%,"En riesgo en cumplimiento"))))</f>
        <v>De acuerdo con lo programado</v>
      </c>
      <c r="AH13" s="226"/>
      <c r="AI13" s="299">
        <f>S13+W13+AA13+AE13</f>
        <v>11</v>
      </c>
      <c r="AJ13" s="296">
        <f>IF(AI13="","No hay ejecución",IF(AND(O13=0),"No hay Programación", AI13/O13))</f>
        <v>1.4028822854227777E-3</v>
      </c>
      <c r="AK13" s="297" t="str">
        <f>IF(AJ13="No hay ejecución","NA",IF(AJ13&gt;=90%,"Cumplio",IF(AJ13&lt;=89.9%,"No Cumplio")))</f>
        <v>No Cumplio</v>
      </c>
      <c r="AL13" s="297"/>
      <c r="AM13" s="327" t="s">
        <v>781</v>
      </c>
    </row>
    <row r="14" spans="1:39" s="154" customFormat="1" ht="62.55" customHeight="1" outlineLevel="1">
      <c r="A14" s="328">
        <v>1.1000000000000001</v>
      </c>
      <c r="B14" s="241">
        <v>0</v>
      </c>
      <c r="C14" s="241">
        <v>0</v>
      </c>
      <c r="D14" s="241">
        <v>0</v>
      </c>
      <c r="E14" s="241">
        <v>0</v>
      </c>
      <c r="F14" s="291" t="s">
        <v>782</v>
      </c>
      <c r="G14" s="291" t="s">
        <v>783</v>
      </c>
      <c r="H14" s="291" t="s">
        <v>517</v>
      </c>
      <c r="I14" s="223">
        <v>25</v>
      </c>
      <c r="J14" s="223">
        <v>25</v>
      </c>
      <c r="K14" s="243">
        <v>50</v>
      </c>
      <c r="L14" s="223">
        <v>25</v>
      </c>
      <c r="M14" s="223">
        <v>25</v>
      </c>
      <c r="N14" s="243">
        <f t="shared" ref="N14:N28" si="3">SUM(L14:M14)</f>
        <v>50</v>
      </c>
      <c r="O14" s="322">
        <f t="shared" ref="O14:O28" si="4">SUM(K14,N14)</f>
        <v>100</v>
      </c>
      <c r="P14" s="300">
        <v>1067600</v>
      </c>
      <c r="Q14" s="291" t="s">
        <v>784</v>
      </c>
      <c r="R14" s="294"/>
      <c r="S14" s="295">
        <v>25</v>
      </c>
      <c r="T14" s="296">
        <f t="shared" si="1"/>
        <v>1</v>
      </c>
      <c r="U14" s="297" t="str">
        <f t="shared" ref="U14:U40" si="5">IF(T14="No hay ejecución","NA",IF(T14&gt;=90%,"De acuerdo con lo programado",IF(T14&gt;=51%,"Atraso Leve",IF(T14&lt;=50%,"En riesgo cumplimiento"))))</f>
        <v>De acuerdo con lo programado</v>
      </c>
      <c r="V14" s="297"/>
      <c r="W14" s="299">
        <v>25</v>
      </c>
      <c r="X14" s="296">
        <f t="shared" ref="X14:X28" si="6">IF(W14="","No hay ejecución",IF(AND(J14=0),"No hay Programación", W14/J14))</f>
        <v>1</v>
      </c>
      <c r="Y14" s="297" t="str">
        <f t="shared" ref="Y14:Y40" si="7">IF(X14="No hay ejecución","NA",IF(X14&gt;=90%,"De acuerdo con lo programado",IF(X14&gt;=51%,"Atraso Leve",IF(X14&lt;=50%,"En riesgo en cumplimiento"))))</f>
        <v>De acuerdo con lo programado</v>
      </c>
      <c r="Z14" s="297"/>
      <c r="AA14" s="299">
        <v>25</v>
      </c>
      <c r="AB14" s="296">
        <f t="shared" ref="AB14:AB44" si="8">IF(AA14="","No hay ejecución",IF(AND(L14=0),"No hay Programación", AA14/L14))</f>
        <v>1</v>
      </c>
      <c r="AC14" s="297" t="str">
        <f t="shared" ref="AC14:AC44" si="9">IF(AB14="No hay ejecución","NA",IF(AB14&gt;=90%,"De acuerdo con lo programado",IF(AB14&gt;=50%,"Atraso Leve",IF(AB14&lt;=49.9%,"En riesgo en cumplimiento"))))</f>
        <v>De acuerdo con lo programado</v>
      </c>
      <c r="AD14" s="297"/>
      <c r="AE14" s="224">
        <v>25</v>
      </c>
      <c r="AF14" s="225">
        <f t="shared" ref="AF14:AF40" si="10">IF(AE14="","No hay ejecución",IF(AND(M14=0),"No hay Programación", AE14/M14))</f>
        <v>1</v>
      </c>
      <c r="AG14" s="226" t="str">
        <f t="shared" ref="AG14:AG44" si="11">IF(AF14="No hay ejecución","NA",IF(AF14&gt;=90%,"De acuerdo con lo programado",IF(AF14&gt;=50%,"Atraso Leve",IF(AF14&lt;=49.99%,"En riesgo en cumplimiento"))))</f>
        <v>De acuerdo con lo programado</v>
      </c>
      <c r="AH14" s="226"/>
      <c r="AI14" s="299">
        <f t="shared" ref="AI14:AI40" si="12">S14+W14+AA14+AE14</f>
        <v>100</v>
      </c>
      <c r="AJ14" s="296">
        <f t="shared" ref="AJ14:AJ40" si="13">IF(AI14="","No hay ejecución",IF(AND(O14=0),"No hay Programación", AI14/O14))</f>
        <v>1</v>
      </c>
      <c r="AK14" s="297" t="str">
        <f t="shared" ref="AK14:AK44" si="14">IF(AJ14="No hay ejecución","NA",IF(AJ14&gt;=90%,"Cumplio",IF(AJ14&lt;=89.9%,"No Cumplio")))</f>
        <v>Cumplio</v>
      </c>
      <c r="AL14" s="297"/>
    </row>
    <row r="15" spans="1:39" s="154" customFormat="1" ht="62.55" customHeight="1" outlineLevel="1">
      <c r="A15" s="328">
        <v>1.2</v>
      </c>
      <c r="B15" s="241">
        <v>0</v>
      </c>
      <c r="C15" s="241">
        <v>0</v>
      </c>
      <c r="D15" s="241">
        <v>0</v>
      </c>
      <c r="E15" s="241">
        <v>0</v>
      </c>
      <c r="F15" s="291" t="s">
        <v>785</v>
      </c>
      <c r="G15" s="291" t="s">
        <v>783</v>
      </c>
      <c r="H15" s="291" t="s">
        <v>517</v>
      </c>
      <c r="I15" s="223">
        <v>1</v>
      </c>
      <c r="J15" s="223">
        <v>0</v>
      </c>
      <c r="K15" s="243">
        <v>0</v>
      </c>
      <c r="L15" s="223">
        <v>0</v>
      </c>
      <c r="M15" s="223">
        <v>0</v>
      </c>
      <c r="N15" s="243">
        <f t="shared" si="3"/>
        <v>0</v>
      </c>
      <c r="O15" s="322">
        <f t="shared" si="4"/>
        <v>0</v>
      </c>
      <c r="P15" s="300">
        <v>42704</v>
      </c>
      <c r="Q15" s="291" t="s">
        <v>784</v>
      </c>
      <c r="R15" s="294" t="s">
        <v>786</v>
      </c>
      <c r="S15" s="295">
        <v>5</v>
      </c>
      <c r="T15" s="296">
        <f t="shared" si="1"/>
        <v>5</v>
      </c>
      <c r="U15" s="297" t="str">
        <f t="shared" si="5"/>
        <v>De acuerdo con lo programado</v>
      </c>
      <c r="V15" s="297"/>
      <c r="W15" s="299">
        <v>0</v>
      </c>
      <c r="X15" s="296" t="str">
        <f t="shared" si="6"/>
        <v>No hay Programación</v>
      </c>
      <c r="Y15" s="297" t="str">
        <f t="shared" si="7"/>
        <v>De acuerdo con lo programado</v>
      </c>
      <c r="Z15" s="297"/>
      <c r="AA15" s="299"/>
      <c r="AB15" s="296" t="str">
        <f t="shared" si="8"/>
        <v>No hay ejecución</v>
      </c>
      <c r="AC15" s="297" t="str">
        <f t="shared" si="9"/>
        <v>NA</v>
      </c>
      <c r="AD15" s="297"/>
      <c r="AE15" s="224">
        <v>0</v>
      </c>
      <c r="AF15" s="225" t="str">
        <f t="shared" si="10"/>
        <v>No hay Programación</v>
      </c>
      <c r="AG15" s="226" t="str">
        <f t="shared" si="11"/>
        <v>De acuerdo con lo programado</v>
      </c>
      <c r="AH15" s="226"/>
      <c r="AI15" s="299">
        <f t="shared" si="12"/>
        <v>5</v>
      </c>
      <c r="AJ15" s="296" t="str">
        <f t="shared" si="13"/>
        <v>No hay Programación</v>
      </c>
      <c r="AK15" s="297" t="str">
        <f t="shared" si="14"/>
        <v>Cumplio</v>
      </c>
      <c r="AL15" s="297"/>
    </row>
    <row r="16" spans="1:39" s="154" customFormat="1" ht="62.55" customHeight="1" outlineLevel="1">
      <c r="A16" s="328">
        <v>1.3</v>
      </c>
      <c r="B16" s="241">
        <v>0</v>
      </c>
      <c r="C16" s="241">
        <v>0</v>
      </c>
      <c r="D16" s="241">
        <v>0</v>
      </c>
      <c r="E16" s="241">
        <v>0</v>
      </c>
      <c r="F16" s="291" t="s">
        <v>787</v>
      </c>
      <c r="G16" s="291" t="s">
        <v>783</v>
      </c>
      <c r="H16" s="291" t="s">
        <v>517</v>
      </c>
      <c r="I16" s="223">
        <v>70</v>
      </c>
      <c r="J16" s="223">
        <v>70</v>
      </c>
      <c r="K16" s="243">
        <v>140</v>
      </c>
      <c r="L16" s="223">
        <v>70</v>
      </c>
      <c r="M16" s="223">
        <v>70</v>
      </c>
      <c r="N16" s="243">
        <f t="shared" si="3"/>
        <v>140</v>
      </c>
      <c r="O16" s="322">
        <f t="shared" si="4"/>
        <v>280</v>
      </c>
      <c r="P16" s="300">
        <v>2989280</v>
      </c>
      <c r="Q16" s="291" t="s">
        <v>779</v>
      </c>
      <c r="R16" s="294"/>
      <c r="S16" s="295">
        <v>70</v>
      </c>
      <c r="T16" s="296">
        <f t="shared" si="1"/>
        <v>1</v>
      </c>
      <c r="U16" s="297" t="str">
        <f t="shared" si="5"/>
        <v>De acuerdo con lo programado</v>
      </c>
      <c r="V16" s="297" t="s">
        <v>788</v>
      </c>
      <c r="W16" s="299">
        <v>70</v>
      </c>
      <c r="X16" s="296">
        <f t="shared" si="6"/>
        <v>1</v>
      </c>
      <c r="Y16" s="297" t="str">
        <f t="shared" si="7"/>
        <v>De acuerdo con lo programado</v>
      </c>
      <c r="Z16" s="297"/>
      <c r="AA16" s="299">
        <v>70</v>
      </c>
      <c r="AB16" s="296">
        <f t="shared" si="8"/>
        <v>1</v>
      </c>
      <c r="AC16" s="297" t="str">
        <f t="shared" si="9"/>
        <v>De acuerdo con lo programado</v>
      </c>
      <c r="AD16" s="297"/>
      <c r="AE16" s="224">
        <v>70</v>
      </c>
      <c r="AF16" s="225">
        <f t="shared" si="10"/>
        <v>1</v>
      </c>
      <c r="AG16" s="226" t="str">
        <f t="shared" si="11"/>
        <v>De acuerdo con lo programado</v>
      </c>
      <c r="AH16" s="226"/>
      <c r="AI16" s="299">
        <f t="shared" si="12"/>
        <v>280</v>
      </c>
      <c r="AJ16" s="296">
        <f t="shared" si="13"/>
        <v>1</v>
      </c>
      <c r="AK16" s="297" t="str">
        <f t="shared" si="14"/>
        <v>Cumplio</v>
      </c>
      <c r="AL16" s="297"/>
    </row>
    <row r="17" spans="1:39" s="154" customFormat="1" ht="62.55" customHeight="1" outlineLevel="1">
      <c r="A17" s="328">
        <v>1.6</v>
      </c>
      <c r="B17" s="241">
        <v>0</v>
      </c>
      <c r="C17" s="241">
        <v>0</v>
      </c>
      <c r="D17" s="241">
        <v>0</v>
      </c>
      <c r="E17" s="241">
        <v>0</v>
      </c>
      <c r="F17" s="291" t="s">
        <v>789</v>
      </c>
      <c r="G17" s="291" t="s">
        <v>783</v>
      </c>
      <c r="H17" s="291" t="s">
        <v>517</v>
      </c>
      <c r="I17" s="223">
        <v>900</v>
      </c>
      <c r="J17" s="223">
        <v>900</v>
      </c>
      <c r="K17" s="243">
        <v>1800</v>
      </c>
      <c r="L17" s="223">
        <v>900</v>
      </c>
      <c r="M17" s="223">
        <v>900</v>
      </c>
      <c r="N17" s="243">
        <f t="shared" si="3"/>
        <v>1800</v>
      </c>
      <c r="O17" s="322">
        <f t="shared" si="4"/>
        <v>3600</v>
      </c>
      <c r="P17" s="300">
        <v>38433600</v>
      </c>
      <c r="Q17" s="291" t="s">
        <v>779</v>
      </c>
      <c r="R17" s="294"/>
      <c r="S17" s="295">
        <v>900</v>
      </c>
      <c r="T17" s="296">
        <f t="shared" si="1"/>
        <v>1</v>
      </c>
      <c r="U17" s="297" t="str">
        <f t="shared" si="5"/>
        <v>De acuerdo con lo programado</v>
      </c>
      <c r="V17" s="297"/>
      <c r="W17" s="299">
        <v>900</v>
      </c>
      <c r="X17" s="296">
        <f t="shared" si="6"/>
        <v>1</v>
      </c>
      <c r="Y17" s="297" t="str">
        <f t="shared" si="7"/>
        <v>De acuerdo con lo programado</v>
      </c>
      <c r="Z17" s="297"/>
      <c r="AA17" s="299">
        <v>902</v>
      </c>
      <c r="AB17" s="296">
        <f t="shared" si="8"/>
        <v>1.0022222222222221</v>
      </c>
      <c r="AC17" s="297" t="str">
        <f t="shared" si="9"/>
        <v>De acuerdo con lo programado</v>
      </c>
      <c r="AD17" s="297"/>
      <c r="AE17" s="224">
        <v>900</v>
      </c>
      <c r="AF17" s="225">
        <f t="shared" si="10"/>
        <v>1</v>
      </c>
      <c r="AG17" s="226" t="str">
        <f t="shared" si="11"/>
        <v>De acuerdo con lo programado</v>
      </c>
      <c r="AH17" s="226"/>
      <c r="AI17" s="299">
        <f t="shared" si="12"/>
        <v>3602</v>
      </c>
      <c r="AJ17" s="296">
        <f t="shared" si="13"/>
        <v>1.0005555555555556</v>
      </c>
      <c r="AK17" s="297" t="str">
        <f t="shared" si="14"/>
        <v>Cumplio</v>
      </c>
      <c r="AL17" s="297"/>
    </row>
    <row r="18" spans="1:39" s="154" customFormat="1" ht="62.55" customHeight="1" outlineLevel="1">
      <c r="A18" s="328">
        <v>1.7</v>
      </c>
      <c r="B18" s="241">
        <v>0</v>
      </c>
      <c r="C18" s="241">
        <v>0</v>
      </c>
      <c r="D18" s="241">
        <v>0</v>
      </c>
      <c r="E18" s="241">
        <v>0</v>
      </c>
      <c r="F18" s="291" t="s">
        <v>790</v>
      </c>
      <c r="G18" s="291" t="s">
        <v>783</v>
      </c>
      <c r="H18" s="291" t="s">
        <v>517</v>
      </c>
      <c r="I18" s="223">
        <v>3</v>
      </c>
      <c r="J18" s="223">
        <v>3</v>
      </c>
      <c r="K18" s="243">
        <v>6</v>
      </c>
      <c r="L18" s="223">
        <v>3</v>
      </c>
      <c r="M18" s="223">
        <v>3</v>
      </c>
      <c r="N18" s="243">
        <f t="shared" si="3"/>
        <v>6</v>
      </c>
      <c r="O18" s="322">
        <f t="shared" si="4"/>
        <v>12</v>
      </c>
      <c r="P18" s="300">
        <v>128112</v>
      </c>
      <c r="Q18" s="291" t="s">
        <v>791</v>
      </c>
      <c r="R18" s="294"/>
      <c r="S18" s="295">
        <v>3</v>
      </c>
      <c r="T18" s="296">
        <f t="shared" si="1"/>
        <v>1</v>
      </c>
      <c r="U18" s="297" t="str">
        <f t="shared" si="5"/>
        <v>De acuerdo con lo programado</v>
      </c>
      <c r="V18" s="297"/>
      <c r="W18" s="299">
        <v>3</v>
      </c>
      <c r="X18" s="296">
        <f t="shared" si="6"/>
        <v>1</v>
      </c>
      <c r="Y18" s="297" t="str">
        <f t="shared" si="7"/>
        <v>De acuerdo con lo programado</v>
      </c>
      <c r="Z18" s="297"/>
      <c r="AA18" s="299">
        <v>3</v>
      </c>
      <c r="AB18" s="296">
        <f t="shared" si="8"/>
        <v>1</v>
      </c>
      <c r="AC18" s="297" t="str">
        <f t="shared" si="9"/>
        <v>De acuerdo con lo programado</v>
      </c>
      <c r="AD18" s="297"/>
      <c r="AE18" s="224">
        <v>3</v>
      </c>
      <c r="AF18" s="225">
        <f t="shared" si="10"/>
        <v>1</v>
      </c>
      <c r="AG18" s="226" t="str">
        <f t="shared" si="11"/>
        <v>De acuerdo con lo programado</v>
      </c>
      <c r="AH18" s="226"/>
      <c r="AI18" s="299">
        <f t="shared" si="12"/>
        <v>12</v>
      </c>
      <c r="AJ18" s="296">
        <f t="shared" si="13"/>
        <v>1</v>
      </c>
      <c r="AK18" s="297" t="str">
        <f t="shared" si="14"/>
        <v>Cumplio</v>
      </c>
      <c r="AL18" s="297"/>
    </row>
    <row r="19" spans="1:39" s="154" customFormat="1" ht="62.55" customHeight="1" outlineLevel="1">
      <c r="A19" s="328">
        <v>1.9</v>
      </c>
      <c r="B19" s="241">
        <v>0</v>
      </c>
      <c r="C19" s="241">
        <v>0</v>
      </c>
      <c r="D19" s="241">
        <v>0</v>
      </c>
      <c r="E19" s="241">
        <v>0</v>
      </c>
      <c r="F19" s="291" t="s">
        <v>792</v>
      </c>
      <c r="G19" s="291" t="s">
        <v>783</v>
      </c>
      <c r="H19" s="291" t="s">
        <v>517</v>
      </c>
      <c r="I19" s="223">
        <v>18</v>
      </c>
      <c r="J19" s="223">
        <v>10</v>
      </c>
      <c r="K19" s="243">
        <v>28</v>
      </c>
      <c r="L19" s="223">
        <v>10</v>
      </c>
      <c r="M19" s="223">
        <v>10</v>
      </c>
      <c r="N19" s="243">
        <f t="shared" si="3"/>
        <v>20</v>
      </c>
      <c r="O19" s="322">
        <f t="shared" si="4"/>
        <v>48</v>
      </c>
      <c r="P19" s="300">
        <v>768672</v>
      </c>
      <c r="Q19" s="291" t="s">
        <v>793</v>
      </c>
      <c r="R19" s="294"/>
      <c r="S19" s="295">
        <v>18</v>
      </c>
      <c r="T19" s="296">
        <f t="shared" si="1"/>
        <v>1</v>
      </c>
      <c r="U19" s="297" t="str">
        <f t="shared" si="5"/>
        <v>De acuerdo con lo programado</v>
      </c>
      <c r="V19" s="297" t="s">
        <v>794</v>
      </c>
      <c r="W19" s="299">
        <v>10</v>
      </c>
      <c r="X19" s="296">
        <f t="shared" si="6"/>
        <v>1</v>
      </c>
      <c r="Y19" s="297" t="str">
        <f t="shared" si="7"/>
        <v>De acuerdo con lo programado</v>
      </c>
      <c r="Z19" s="297"/>
      <c r="AA19" s="299">
        <v>10</v>
      </c>
      <c r="AB19" s="296">
        <f t="shared" si="8"/>
        <v>1</v>
      </c>
      <c r="AC19" s="297" t="str">
        <f t="shared" si="9"/>
        <v>De acuerdo con lo programado</v>
      </c>
      <c r="AD19" s="297"/>
      <c r="AE19" s="224">
        <v>10</v>
      </c>
      <c r="AF19" s="225">
        <f t="shared" si="10"/>
        <v>1</v>
      </c>
      <c r="AG19" s="226" t="str">
        <f t="shared" si="11"/>
        <v>De acuerdo con lo programado</v>
      </c>
      <c r="AH19" s="226"/>
      <c r="AI19" s="299">
        <f t="shared" si="12"/>
        <v>48</v>
      </c>
      <c r="AJ19" s="296">
        <f t="shared" si="13"/>
        <v>1</v>
      </c>
      <c r="AK19" s="297" t="str">
        <f t="shared" si="14"/>
        <v>Cumplio</v>
      </c>
      <c r="AL19" s="297"/>
    </row>
    <row r="20" spans="1:39" s="154" customFormat="1" ht="62.55" customHeight="1" outlineLevel="1">
      <c r="A20" s="329" t="s">
        <v>634</v>
      </c>
      <c r="B20" s="241">
        <v>0</v>
      </c>
      <c r="C20" s="241">
        <v>0</v>
      </c>
      <c r="D20" s="241">
        <v>0</v>
      </c>
      <c r="E20" s="241">
        <v>0</v>
      </c>
      <c r="F20" s="291" t="s">
        <v>795</v>
      </c>
      <c r="G20" s="291" t="s">
        <v>783</v>
      </c>
      <c r="H20" s="291" t="s">
        <v>517</v>
      </c>
      <c r="I20" s="223">
        <v>25</v>
      </c>
      <c r="J20" s="223">
        <v>25</v>
      </c>
      <c r="K20" s="243">
        <v>50</v>
      </c>
      <c r="L20" s="223">
        <v>25</v>
      </c>
      <c r="M20" s="223">
        <v>25</v>
      </c>
      <c r="N20" s="243">
        <f t="shared" si="3"/>
        <v>50</v>
      </c>
      <c r="O20" s="322">
        <f t="shared" si="4"/>
        <v>100</v>
      </c>
      <c r="P20" s="300">
        <v>1067600</v>
      </c>
      <c r="Q20" s="291" t="s">
        <v>784</v>
      </c>
      <c r="R20" s="294"/>
      <c r="S20" s="295">
        <v>50</v>
      </c>
      <c r="T20" s="296">
        <f t="shared" si="1"/>
        <v>2</v>
      </c>
      <c r="U20" s="297" t="str">
        <f t="shared" si="5"/>
        <v>De acuerdo con lo programado</v>
      </c>
      <c r="V20" s="297" t="s">
        <v>796</v>
      </c>
      <c r="W20" s="299">
        <v>50</v>
      </c>
      <c r="X20" s="296">
        <f t="shared" si="6"/>
        <v>2</v>
      </c>
      <c r="Y20" s="297" t="str">
        <f t="shared" si="7"/>
        <v>De acuerdo con lo programado</v>
      </c>
      <c r="Z20" s="297" t="s">
        <v>797</v>
      </c>
      <c r="AA20" s="299">
        <v>29</v>
      </c>
      <c r="AB20" s="296">
        <f t="shared" si="8"/>
        <v>1.1599999999999999</v>
      </c>
      <c r="AC20" s="297" t="str">
        <f t="shared" si="9"/>
        <v>De acuerdo con lo programado</v>
      </c>
      <c r="AD20" s="297" t="s">
        <v>798</v>
      </c>
      <c r="AE20" s="224">
        <v>25</v>
      </c>
      <c r="AF20" s="225">
        <f t="shared" si="10"/>
        <v>1</v>
      </c>
      <c r="AG20" s="226" t="str">
        <f t="shared" si="11"/>
        <v>De acuerdo con lo programado</v>
      </c>
      <c r="AH20" s="226"/>
      <c r="AI20" s="299">
        <f t="shared" si="12"/>
        <v>154</v>
      </c>
      <c r="AJ20" s="296">
        <f t="shared" si="13"/>
        <v>1.54</v>
      </c>
      <c r="AK20" s="297" t="str">
        <f t="shared" si="14"/>
        <v>Cumplio</v>
      </c>
      <c r="AL20" s="297"/>
    </row>
    <row r="21" spans="1:39" s="154" customFormat="1" ht="62.55" customHeight="1" outlineLevel="1">
      <c r="A21" s="328">
        <v>1.1100000000000001</v>
      </c>
      <c r="B21" s="241">
        <v>0</v>
      </c>
      <c r="C21" s="241">
        <v>0</v>
      </c>
      <c r="D21" s="241">
        <v>0</v>
      </c>
      <c r="E21" s="241">
        <v>0</v>
      </c>
      <c r="F21" s="291" t="s">
        <v>799</v>
      </c>
      <c r="G21" s="291" t="s">
        <v>783</v>
      </c>
      <c r="H21" s="291" t="s">
        <v>517</v>
      </c>
      <c r="I21" s="223">
        <v>3</v>
      </c>
      <c r="J21" s="223">
        <v>3</v>
      </c>
      <c r="K21" s="243">
        <v>6</v>
      </c>
      <c r="L21" s="223">
        <v>3</v>
      </c>
      <c r="M21" s="223">
        <v>3</v>
      </c>
      <c r="N21" s="243">
        <f t="shared" si="3"/>
        <v>6</v>
      </c>
      <c r="O21" s="322">
        <f t="shared" si="4"/>
        <v>12</v>
      </c>
      <c r="P21" s="300">
        <v>128112</v>
      </c>
      <c r="Q21" s="291" t="s">
        <v>784</v>
      </c>
      <c r="R21" s="294"/>
      <c r="S21" s="295">
        <v>3</v>
      </c>
      <c r="T21" s="296">
        <f t="shared" si="1"/>
        <v>1</v>
      </c>
      <c r="U21" s="297" t="str">
        <f t="shared" si="5"/>
        <v>De acuerdo con lo programado</v>
      </c>
      <c r="V21" s="297"/>
      <c r="W21" s="299">
        <v>3</v>
      </c>
      <c r="X21" s="296">
        <f t="shared" si="6"/>
        <v>1</v>
      </c>
      <c r="Y21" s="297" t="str">
        <f t="shared" si="7"/>
        <v>De acuerdo con lo programado</v>
      </c>
      <c r="Z21" s="297"/>
      <c r="AA21" s="299">
        <v>3</v>
      </c>
      <c r="AB21" s="296">
        <f t="shared" si="8"/>
        <v>1</v>
      </c>
      <c r="AC21" s="297" t="str">
        <f t="shared" si="9"/>
        <v>De acuerdo con lo programado</v>
      </c>
      <c r="AD21" s="297"/>
      <c r="AE21" s="224">
        <v>3</v>
      </c>
      <c r="AF21" s="225">
        <f t="shared" si="10"/>
        <v>1</v>
      </c>
      <c r="AG21" s="226" t="str">
        <f t="shared" si="11"/>
        <v>De acuerdo con lo programado</v>
      </c>
      <c r="AH21" s="226"/>
      <c r="AI21" s="299">
        <f t="shared" si="12"/>
        <v>12</v>
      </c>
      <c r="AJ21" s="296">
        <f t="shared" si="13"/>
        <v>1</v>
      </c>
      <c r="AK21" s="297" t="str">
        <f t="shared" si="14"/>
        <v>Cumplio</v>
      </c>
      <c r="AL21" s="297"/>
    </row>
    <row r="22" spans="1:39" s="154" customFormat="1" ht="62.55" customHeight="1" outlineLevel="1">
      <c r="A22" s="328">
        <v>1.1200000000000001</v>
      </c>
      <c r="B22" s="241">
        <v>0</v>
      </c>
      <c r="C22" s="241">
        <v>0</v>
      </c>
      <c r="D22" s="241">
        <v>0</v>
      </c>
      <c r="E22" s="241">
        <v>0</v>
      </c>
      <c r="F22" s="291" t="s">
        <v>800</v>
      </c>
      <c r="G22" s="291" t="s">
        <v>783</v>
      </c>
      <c r="H22" s="291" t="s">
        <v>517</v>
      </c>
      <c r="I22" s="223">
        <v>100</v>
      </c>
      <c r="J22" s="223">
        <v>100</v>
      </c>
      <c r="K22" s="243">
        <v>200</v>
      </c>
      <c r="L22" s="223">
        <v>100</v>
      </c>
      <c r="M22" s="223">
        <v>100</v>
      </c>
      <c r="N22" s="243">
        <f t="shared" si="3"/>
        <v>200</v>
      </c>
      <c r="O22" s="322">
        <f t="shared" si="4"/>
        <v>400</v>
      </c>
      <c r="P22" s="300">
        <v>4270400</v>
      </c>
      <c r="Q22" s="291" t="s">
        <v>779</v>
      </c>
      <c r="R22" s="294"/>
      <c r="S22" s="295">
        <v>500</v>
      </c>
      <c r="T22" s="296">
        <f t="shared" si="1"/>
        <v>5</v>
      </c>
      <c r="U22" s="297" t="str">
        <f t="shared" si="5"/>
        <v>De acuerdo con lo programado</v>
      </c>
      <c r="V22" s="297" t="s">
        <v>801</v>
      </c>
      <c r="W22" s="299">
        <v>100</v>
      </c>
      <c r="X22" s="296">
        <f t="shared" si="6"/>
        <v>1</v>
      </c>
      <c r="Y22" s="297" t="str">
        <f t="shared" si="7"/>
        <v>De acuerdo con lo programado</v>
      </c>
      <c r="Z22" s="297"/>
      <c r="AA22" s="299">
        <v>100</v>
      </c>
      <c r="AB22" s="296">
        <f t="shared" si="8"/>
        <v>1</v>
      </c>
      <c r="AC22" s="297" t="str">
        <f t="shared" si="9"/>
        <v>De acuerdo con lo programado</v>
      </c>
      <c r="AD22" s="297"/>
      <c r="AE22" s="224">
        <v>100</v>
      </c>
      <c r="AF22" s="225">
        <f t="shared" si="10"/>
        <v>1</v>
      </c>
      <c r="AG22" s="226" t="str">
        <f t="shared" si="11"/>
        <v>De acuerdo con lo programado</v>
      </c>
      <c r="AH22" s="226"/>
      <c r="AI22" s="299">
        <f t="shared" si="12"/>
        <v>800</v>
      </c>
      <c r="AJ22" s="296">
        <f t="shared" si="13"/>
        <v>2</v>
      </c>
      <c r="AK22" s="297" t="str">
        <f t="shared" si="14"/>
        <v>Cumplio</v>
      </c>
      <c r="AL22" s="297"/>
    </row>
    <row r="23" spans="1:39" s="154" customFormat="1" ht="62.55" customHeight="1" outlineLevel="1">
      <c r="A23" s="328">
        <v>1.1299999999999999</v>
      </c>
      <c r="B23" s="241">
        <v>0</v>
      </c>
      <c r="C23" s="241">
        <v>0</v>
      </c>
      <c r="D23" s="241">
        <v>0</v>
      </c>
      <c r="E23" s="241">
        <v>0</v>
      </c>
      <c r="F23" s="291" t="s">
        <v>802</v>
      </c>
      <c r="G23" s="291" t="s">
        <v>783</v>
      </c>
      <c r="H23" s="291" t="s">
        <v>517</v>
      </c>
      <c r="I23" s="223">
        <v>400</v>
      </c>
      <c r="J23" s="223">
        <v>400</v>
      </c>
      <c r="K23" s="243">
        <v>800</v>
      </c>
      <c r="L23" s="223">
        <v>400</v>
      </c>
      <c r="M23" s="223">
        <v>400</v>
      </c>
      <c r="N23" s="243">
        <f t="shared" si="3"/>
        <v>800</v>
      </c>
      <c r="O23" s="322">
        <f t="shared" si="4"/>
        <v>1600</v>
      </c>
      <c r="P23" s="300">
        <v>17081600</v>
      </c>
      <c r="Q23" s="291" t="s">
        <v>779</v>
      </c>
      <c r="R23" s="294"/>
      <c r="S23" s="295">
        <v>400</v>
      </c>
      <c r="T23" s="296">
        <f t="shared" si="1"/>
        <v>1</v>
      </c>
      <c r="U23" s="297" t="str">
        <f t="shared" si="5"/>
        <v>De acuerdo con lo programado</v>
      </c>
      <c r="V23" s="297" t="s">
        <v>788</v>
      </c>
      <c r="W23" s="299">
        <v>400</v>
      </c>
      <c r="X23" s="296">
        <f t="shared" si="6"/>
        <v>1</v>
      </c>
      <c r="Y23" s="297" t="str">
        <f t="shared" si="7"/>
        <v>De acuerdo con lo programado</v>
      </c>
      <c r="Z23" s="297"/>
      <c r="AA23" s="299">
        <v>400</v>
      </c>
      <c r="AB23" s="296">
        <f t="shared" si="8"/>
        <v>1</v>
      </c>
      <c r="AC23" s="297" t="str">
        <f t="shared" si="9"/>
        <v>De acuerdo con lo programado</v>
      </c>
      <c r="AD23" s="297"/>
      <c r="AE23" s="224">
        <v>400</v>
      </c>
      <c r="AF23" s="225">
        <f t="shared" si="10"/>
        <v>1</v>
      </c>
      <c r="AG23" s="226" t="str">
        <f t="shared" si="11"/>
        <v>De acuerdo con lo programado</v>
      </c>
      <c r="AH23" s="226"/>
      <c r="AI23" s="299">
        <f t="shared" si="12"/>
        <v>1600</v>
      </c>
      <c r="AJ23" s="296">
        <f t="shared" si="13"/>
        <v>1</v>
      </c>
      <c r="AK23" s="297" t="str">
        <f t="shared" si="14"/>
        <v>Cumplio</v>
      </c>
      <c r="AL23" s="297"/>
    </row>
    <row r="24" spans="1:39" s="154" customFormat="1" ht="62.55" customHeight="1" outlineLevel="1">
      <c r="A24" s="328">
        <v>1.1399999999999999</v>
      </c>
      <c r="B24" s="241">
        <v>0</v>
      </c>
      <c r="C24" s="241">
        <v>0</v>
      </c>
      <c r="D24" s="241">
        <v>0</v>
      </c>
      <c r="E24" s="241">
        <v>0</v>
      </c>
      <c r="F24" s="291" t="s">
        <v>803</v>
      </c>
      <c r="G24" s="291" t="s">
        <v>783</v>
      </c>
      <c r="H24" s="291" t="s">
        <v>517</v>
      </c>
      <c r="I24" s="223">
        <v>1</v>
      </c>
      <c r="J24" s="223">
        <v>1</v>
      </c>
      <c r="K24" s="243">
        <v>2</v>
      </c>
      <c r="L24" s="223">
        <v>1</v>
      </c>
      <c r="M24" s="223">
        <v>1</v>
      </c>
      <c r="N24" s="243">
        <f t="shared" si="3"/>
        <v>2</v>
      </c>
      <c r="O24" s="322">
        <f t="shared" si="4"/>
        <v>4</v>
      </c>
      <c r="P24" s="300">
        <v>42704</v>
      </c>
      <c r="Q24" s="291" t="s">
        <v>804</v>
      </c>
      <c r="R24" s="294"/>
      <c r="S24" s="295">
        <v>3</v>
      </c>
      <c r="T24" s="296">
        <f t="shared" si="1"/>
        <v>3</v>
      </c>
      <c r="U24" s="297" t="str">
        <f t="shared" si="5"/>
        <v>De acuerdo con lo programado</v>
      </c>
      <c r="V24" s="297" t="s">
        <v>805</v>
      </c>
      <c r="W24" s="299">
        <v>3</v>
      </c>
      <c r="X24" s="296">
        <f t="shared" si="6"/>
        <v>3</v>
      </c>
      <c r="Y24" s="297" t="str">
        <f t="shared" si="7"/>
        <v>De acuerdo con lo programado</v>
      </c>
      <c r="Z24" s="297" t="s">
        <v>806</v>
      </c>
      <c r="AA24" s="299">
        <v>1</v>
      </c>
      <c r="AB24" s="296">
        <f t="shared" si="8"/>
        <v>1</v>
      </c>
      <c r="AC24" s="297" t="str">
        <f t="shared" si="9"/>
        <v>De acuerdo con lo programado</v>
      </c>
      <c r="AD24" s="297"/>
      <c r="AE24" s="224">
        <v>3</v>
      </c>
      <c r="AF24" s="225">
        <f t="shared" si="10"/>
        <v>3</v>
      </c>
      <c r="AG24" s="226" t="str">
        <f t="shared" si="11"/>
        <v>De acuerdo con lo programado</v>
      </c>
      <c r="AH24" s="226"/>
      <c r="AI24" s="299">
        <f t="shared" si="12"/>
        <v>10</v>
      </c>
      <c r="AJ24" s="296">
        <f t="shared" si="13"/>
        <v>2.5</v>
      </c>
      <c r="AK24" s="297" t="str">
        <f t="shared" si="14"/>
        <v>Cumplio</v>
      </c>
      <c r="AL24" s="297"/>
      <c r="AM24" s="154" t="s">
        <v>807</v>
      </c>
    </row>
    <row r="25" spans="1:39" s="154" customFormat="1" ht="62.55" customHeight="1" outlineLevel="1">
      <c r="A25" s="328">
        <v>1.1499999999999999</v>
      </c>
      <c r="B25" s="241">
        <v>0</v>
      </c>
      <c r="C25" s="241">
        <v>0</v>
      </c>
      <c r="D25" s="241">
        <v>0</v>
      </c>
      <c r="E25" s="241">
        <v>0</v>
      </c>
      <c r="F25" s="291" t="s">
        <v>808</v>
      </c>
      <c r="G25" s="291" t="s">
        <v>783</v>
      </c>
      <c r="H25" s="291" t="s">
        <v>517</v>
      </c>
      <c r="I25" s="223">
        <v>400</v>
      </c>
      <c r="J25" s="223">
        <v>400</v>
      </c>
      <c r="K25" s="243">
        <v>800</v>
      </c>
      <c r="L25" s="223">
        <v>400</v>
      </c>
      <c r="M25" s="223">
        <v>400</v>
      </c>
      <c r="N25" s="243">
        <f t="shared" si="3"/>
        <v>800</v>
      </c>
      <c r="O25" s="322">
        <f t="shared" si="4"/>
        <v>1600</v>
      </c>
      <c r="P25" s="300">
        <v>17081600</v>
      </c>
      <c r="Q25" s="291" t="s">
        <v>779</v>
      </c>
      <c r="R25" s="294"/>
      <c r="S25" s="295">
        <v>400</v>
      </c>
      <c r="T25" s="296">
        <f t="shared" si="1"/>
        <v>1</v>
      </c>
      <c r="U25" s="297" t="str">
        <f t="shared" si="5"/>
        <v>De acuerdo con lo programado</v>
      </c>
      <c r="V25" s="297" t="s">
        <v>809</v>
      </c>
      <c r="W25" s="299">
        <v>400</v>
      </c>
      <c r="X25" s="296">
        <f t="shared" si="6"/>
        <v>1</v>
      </c>
      <c r="Y25" s="297" t="str">
        <f t="shared" si="7"/>
        <v>De acuerdo con lo programado</v>
      </c>
      <c r="Z25" s="297"/>
      <c r="AA25" s="299">
        <v>400</v>
      </c>
      <c r="AB25" s="296">
        <f t="shared" si="8"/>
        <v>1</v>
      </c>
      <c r="AC25" s="297" t="str">
        <f t="shared" si="9"/>
        <v>De acuerdo con lo programado</v>
      </c>
      <c r="AD25" s="297"/>
      <c r="AE25" s="224">
        <v>400</v>
      </c>
      <c r="AF25" s="225">
        <f t="shared" si="10"/>
        <v>1</v>
      </c>
      <c r="AG25" s="226" t="str">
        <f t="shared" si="11"/>
        <v>De acuerdo con lo programado</v>
      </c>
      <c r="AH25" s="226"/>
      <c r="AI25" s="299">
        <f t="shared" si="12"/>
        <v>1600</v>
      </c>
      <c r="AJ25" s="296">
        <f t="shared" si="13"/>
        <v>1</v>
      </c>
      <c r="AK25" s="297" t="str">
        <f t="shared" si="14"/>
        <v>Cumplio</v>
      </c>
      <c r="AL25" s="297"/>
    </row>
    <row r="26" spans="1:39" s="154" customFormat="1" ht="62.55" customHeight="1" outlineLevel="1">
      <c r="A26" s="328">
        <v>1.1599999999999999</v>
      </c>
      <c r="B26" s="241">
        <v>0</v>
      </c>
      <c r="C26" s="241">
        <v>0</v>
      </c>
      <c r="D26" s="241">
        <v>0</v>
      </c>
      <c r="E26" s="241">
        <v>0</v>
      </c>
      <c r="F26" s="291" t="s">
        <v>810</v>
      </c>
      <c r="G26" s="291" t="s">
        <v>783</v>
      </c>
      <c r="H26" s="291" t="s">
        <v>517</v>
      </c>
      <c r="I26" s="223">
        <v>36</v>
      </c>
      <c r="J26" s="223">
        <v>12</v>
      </c>
      <c r="K26" s="243">
        <v>24</v>
      </c>
      <c r="L26" s="223">
        <v>12</v>
      </c>
      <c r="M26" s="223">
        <v>12</v>
      </c>
      <c r="N26" s="243">
        <f t="shared" si="3"/>
        <v>24</v>
      </c>
      <c r="O26" s="322">
        <f t="shared" si="4"/>
        <v>48</v>
      </c>
      <c r="P26" s="300">
        <v>1537344</v>
      </c>
      <c r="Q26" s="291" t="s">
        <v>779</v>
      </c>
      <c r="R26" s="294"/>
      <c r="S26" s="295">
        <v>36</v>
      </c>
      <c r="T26" s="296">
        <f t="shared" si="1"/>
        <v>1</v>
      </c>
      <c r="U26" s="297" t="str">
        <f t="shared" si="5"/>
        <v>De acuerdo con lo programado</v>
      </c>
      <c r="V26" s="297" t="s">
        <v>794</v>
      </c>
      <c r="W26" s="299">
        <v>12</v>
      </c>
      <c r="X26" s="296">
        <f t="shared" si="6"/>
        <v>1</v>
      </c>
      <c r="Y26" s="297" t="str">
        <f t="shared" si="7"/>
        <v>De acuerdo con lo programado</v>
      </c>
      <c r="Z26" s="297"/>
      <c r="AA26" s="299">
        <v>12</v>
      </c>
      <c r="AB26" s="296">
        <f t="shared" si="8"/>
        <v>1</v>
      </c>
      <c r="AC26" s="297" t="str">
        <f t="shared" si="9"/>
        <v>De acuerdo con lo programado</v>
      </c>
      <c r="AD26" s="297"/>
      <c r="AE26" s="224">
        <v>12</v>
      </c>
      <c r="AF26" s="225">
        <f t="shared" si="10"/>
        <v>1</v>
      </c>
      <c r="AG26" s="226" t="str">
        <f t="shared" si="11"/>
        <v>De acuerdo con lo programado</v>
      </c>
      <c r="AH26" s="226"/>
      <c r="AI26" s="299">
        <f t="shared" si="12"/>
        <v>72</v>
      </c>
      <c r="AJ26" s="296">
        <f t="shared" si="13"/>
        <v>1.5</v>
      </c>
      <c r="AK26" s="297" t="str">
        <f t="shared" si="14"/>
        <v>Cumplio</v>
      </c>
      <c r="AL26" s="297"/>
    </row>
    <row r="27" spans="1:39" s="154" customFormat="1" ht="62.55" customHeight="1" outlineLevel="1">
      <c r="A27" s="328">
        <v>1.17</v>
      </c>
      <c r="B27" s="241">
        <v>0</v>
      </c>
      <c r="C27" s="241">
        <v>0</v>
      </c>
      <c r="D27" s="241">
        <v>0</v>
      </c>
      <c r="E27" s="241">
        <v>0</v>
      </c>
      <c r="F27" s="291" t="s">
        <v>811</v>
      </c>
      <c r="G27" s="291" t="s">
        <v>783</v>
      </c>
      <c r="H27" s="291" t="s">
        <v>517</v>
      </c>
      <c r="I27" s="223">
        <v>600</v>
      </c>
      <c r="J27" s="223">
        <v>12</v>
      </c>
      <c r="K27" s="243">
        <v>12</v>
      </c>
      <c r="L27" s="223">
        <v>12</v>
      </c>
      <c r="M27" s="223">
        <v>12</v>
      </c>
      <c r="N27" s="243">
        <f t="shared" si="3"/>
        <v>24</v>
      </c>
      <c r="O27" s="322">
        <f t="shared" si="4"/>
        <v>36</v>
      </c>
      <c r="P27" s="300">
        <v>25622400</v>
      </c>
      <c r="Q27" s="291" t="s">
        <v>812</v>
      </c>
      <c r="R27" s="294"/>
      <c r="S27" s="295">
        <v>600</v>
      </c>
      <c r="T27" s="296">
        <f t="shared" si="1"/>
        <v>1</v>
      </c>
      <c r="U27" s="297" t="str">
        <f t="shared" si="5"/>
        <v>De acuerdo con lo programado</v>
      </c>
      <c r="V27" s="297"/>
      <c r="W27" s="299">
        <v>12</v>
      </c>
      <c r="X27" s="296">
        <f t="shared" si="6"/>
        <v>1</v>
      </c>
      <c r="Y27" s="297" t="str">
        <f t="shared" si="7"/>
        <v>De acuerdo con lo programado</v>
      </c>
      <c r="Z27" s="297" t="s">
        <v>813</v>
      </c>
      <c r="AA27" s="299">
        <v>57</v>
      </c>
      <c r="AB27" s="296">
        <f t="shared" si="8"/>
        <v>4.75</v>
      </c>
      <c r="AC27" s="297" t="str">
        <f t="shared" si="9"/>
        <v>De acuerdo con lo programado</v>
      </c>
      <c r="AD27" s="297" t="s">
        <v>814</v>
      </c>
      <c r="AE27" s="224">
        <v>12</v>
      </c>
      <c r="AF27" s="225">
        <f t="shared" si="10"/>
        <v>1</v>
      </c>
      <c r="AG27" s="226" t="str">
        <f t="shared" si="11"/>
        <v>De acuerdo con lo programado</v>
      </c>
      <c r="AH27" s="226"/>
      <c r="AI27" s="299">
        <f t="shared" si="12"/>
        <v>681</v>
      </c>
      <c r="AJ27" s="296">
        <f t="shared" si="13"/>
        <v>18.916666666666668</v>
      </c>
      <c r="AK27" s="297" t="str">
        <f t="shared" si="14"/>
        <v>Cumplio</v>
      </c>
      <c r="AL27" s="297"/>
    </row>
    <row r="28" spans="1:39" s="154" customFormat="1" ht="62.25" customHeight="1" outlineLevel="1">
      <c r="A28" s="328">
        <v>1.18</v>
      </c>
      <c r="B28" s="241">
        <v>0</v>
      </c>
      <c r="C28" s="241">
        <v>0</v>
      </c>
      <c r="D28" s="241">
        <v>0</v>
      </c>
      <c r="E28" s="241">
        <v>0</v>
      </c>
      <c r="F28" s="291" t="s">
        <v>815</v>
      </c>
      <c r="G28" s="291" t="s">
        <v>783</v>
      </c>
      <c r="H28" s="291" t="s">
        <v>517</v>
      </c>
      <c r="I28" s="223">
        <v>0</v>
      </c>
      <c r="J28" s="223">
        <v>0</v>
      </c>
      <c r="K28" s="243"/>
      <c r="L28" s="223">
        <v>0</v>
      </c>
      <c r="M28" s="223">
        <v>1</v>
      </c>
      <c r="N28" s="243">
        <f t="shared" si="3"/>
        <v>1</v>
      </c>
      <c r="O28" s="322">
        <f t="shared" si="4"/>
        <v>1</v>
      </c>
      <c r="P28" s="300">
        <v>10676</v>
      </c>
      <c r="Q28" s="291" t="s">
        <v>779</v>
      </c>
      <c r="R28" s="294"/>
      <c r="S28" s="295">
        <v>0</v>
      </c>
      <c r="T28" s="296" t="str">
        <f t="shared" si="1"/>
        <v>No hay Programación</v>
      </c>
      <c r="U28" s="297" t="str">
        <f t="shared" si="5"/>
        <v>De acuerdo con lo programado</v>
      </c>
      <c r="V28" s="297" t="s">
        <v>788</v>
      </c>
      <c r="W28" s="299">
        <v>0</v>
      </c>
      <c r="X28" s="296" t="str">
        <f t="shared" si="6"/>
        <v>No hay Programación</v>
      </c>
      <c r="Y28" s="297" t="str">
        <f t="shared" si="7"/>
        <v>De acuerdo con lo programado</v>
      </c>
      <c r="Z28" s="297"/>
      <c r="AA28" s="299">
        <v>0</v>
      </c>
      <c r="AB28" s="296" t="str">
        <f t="shared" si="8"/>
        <v>No hay Programación</v>
      </c>
      <c r="AC28" s="297" t="str">
        <f t="shared" si="9"/>
        <v>De acuerdo con lo programado</v>
      </c>
      <c r="AD28" s="297"/>
      <c r="AE28" s="224">
        <v>1</v>
      </c>
      <c r="AF28" s="225">
        <f t="shared" si="10"/>
        <v>1</v>
      </c>
      <c r="AG28" s="226" t="str">
        <f t="shared" si="11"/>
        <v>De acuerdo con lo programado</v>
      </c>
      <c r="AH28" s="226"/>
      <c r="AI28" s="299">
        <f t="shared" si="12"/>
        <v>1</v>
      </c>
      <c r="AJ28" s="296">
        <f t="shared" si="13"/>
        <v>1</v>
      </c>
      <c r="AK28" s="297" t="str">
        <f t="shared" si="14"/>
        <v>Cumplio</v>
      </c>
      <c r="AL28" s="297"/>
    </row>
    <row r="29" spans="1:39" s="154" customFormat="1" ht="62.25" customHeight="1" outlineLevel="1">
      <c r="A29" s="328">
        <v>1.18</v>
      </c>
      <c r="B29" s="241">
        <v>0</v>
      </c>
      <c r="C29" s="241">
        <v>0</v>
      </c>
      <c r="D29" s="241">
        <v>0</v>
      </c>
      <c r="E29" s="241">
        <v>0</v>
      </c>
      <c r="F29" s="291" t="s">
        <v>816</v>
      </c>
      <c r="G29" s="291" t="s">
        <v>783</v>
      </c>
      <c r="H29" s="291" t="s">
        <v>817</v>
      </c>
      <c r="I29" s="223">
        <v>0</v>
      </c>
      <c r="J29" s="223">
        <v>0</v>
      </c>
      <c r="K29" s="243"/>
      <c r="L29" s="223">
        <v>0</v>
      </c>
      <c r="M29" s="223">
        <v>1</v>
      </c>
      <c r="N29" s="243"/>
      <c r="O29" s="322"/>
      <c r="P29" s="300">
        <v>0</v>
      </c>
      <c r="Q29" s="291" t="s">
        <v>784</v>
      </c>
      <c r="R29" s="294"/>
      <c r="S29" s="295"/>
      <c r="T29" s="296"/>
      <c r="U29" s="297" t="str">
        <f t="shared" si="5"/>
        <v>En riesgo cumplimiento</v>
      </c>
      <c r="V29" s="297"/>
      <c r="W29" s="299">
        <v>0</v>
      </c>
      <c r="X29" s="296" t="str">
        <f t="shared" ref="X29:X40" si="15">IF(W29="","No hay ejecución",IF(AND(J29=0),"No hay Programación", W29/J29))</f>
        <v>No hay Programación</v>
      </c>
      <c r="Y29" s="297" t="str">
        <f t="shared" si="7"/>
        <v>De acuerdo con lo programado</v>
      </c>
      <c r="Z29" s="297"/>
      <c r="AA29" s="299"/>
      <c r="AB29" s="296" t="str">
        <f t="shared" si="8"/>
        <v>No hay ejecución</v>
      </c>
      <c r="AC29" s="297" t="str">
        <f t="shared" si="9"/>
        <v>NA</v>
      </c>
      <c r="AD29" s="297" t="s">
        <v>818</v>
      </c>
      <c r="AE29" s="224">
        <v>1</v>
      </c>
      <c r="AF29" s="225">
        <f t="shared" si="10"/>
        <v>1</v>
      </c>
      <c r="AG29" s="226" t="str">
        <f t="shared" si="11"/>
        <v>De acuerdo con lo programado</v>
      </c>
      <c r="AH29" s="226"/>
      <c r="AI29" s="299">
        <f t="shared" si="12"/>
        <v>1</v>
      </c>
      <c r="AJ29" s="296" t="str">
        <f t="shared" si="13"/>
        <v>No hay Programación</v>
      </c>
      <c r="AK29" s="297" t="str">
        <f t="shared" si="14"/>
        <v>Cumplio</v>
      </c>
      <c r="AL29" s="297"/>
    </row>
    <row r="30" spans="1:39" s="154" customFormat="1" ht="62.25" customHeight="1" outlineLevel="1">
      <c r="A30" s="328">
        <v>1.18</v>
      </c>
      <c r="B30" s="241">
        <v>0</v>
      </c>
      <c r="C30" s="241">
        <v>0</v>
      </c>
      <c r="D30" s="241">
        <v>0</v>
      </c>
      <c r="E30" s="241">
        <v>0</v>
      </c>
      <c r="F30" s="291" t="s">
        <v>819</v>
      </c>
      <c r="G30" s="291" t="s">
        <v>783</v>
      </c>
      <c r="H30" s="291" t="s">
        <v>820</v>
      </c>
      <c r="I30" s="223">
        <v>0</v>
      </c>
      <c r="J30" s="223">
        <v>0</v>
      </c>
      <c r="K30" s="243"/>
      <c r="L30" s="223">
        <v>1</v>
      </c>
      <c r="M30" s="223">
        <v>0</v>
      </c>
      <c r="N30" s="243"/>
      <c r="O30" s="322"/>
      <c r="P30" s="300">
        <v>0</v>
      </c>
      <c r="Q30" s="291" t="s">
        <v>784</v>
      </c>
      <c r="R30" s="294"/>
      <c r="S30" s="295"/>
      <c r="T30" s="296"/>
      <c r="U30" s="297" t="str">
        <f t="shared" si="5"/>
        <v>En riesgo cumplimiento</v>
      </c>
      <c r="V30" s="297"/>
      <c r="W30" s="299">
        <v>1</v>
      </c>
      <c r="X30" s="296" t="str">
        <f t="shared" si="15"/>
        <v>No hay Programación</v>
      </c>
      <c r="Y30" s="297" t="str">
        <f t="shared" si="7"/>
        <v>De acuerdo con lo programado</v>
      </c>
      <c r="Z30" s="297" t="s">
        <v>821</v>
      </c>
      <c r="AA30" s="299">
        <v>1</v>
      </c>
      <c r="AB30" s="296">
        <f t="shared" si="8"/>
        <v>1</v>
      </c>
      <c r="AC30" s="297" t="str">
        <f t="shared" si="9"/>
        <v>De acuerdo con lo programado</v>
      </c>
      <c r="AD30" s="297"/>
      <c r="AE30" s="224">
        <v>0</v>
      </c>
      <c r="AF30" s="225" t="str">
        <f t="shared" si="10"/>
        <v>No hay Programación</v>
      </c>
      <c r="AG30" s="226" t="str">
        <f t="shared" si="11"/>
        <v>De acuerdo con lo programado</v>
      </c>
      <c r="AH30" s="226"/>
      <c r="AI30" s="299">
        <f t="shared" si="12"/>
        <v>2</v>
      </c>
      <c r="AJ30" s="296" t="str">
        <f t="shared" si="13"/>
        <v>No hay Programación</v>
      </c>
      <c r="AK30" s="297" t="str">
        <f t="shared" si="14"/>
        <v>Cumplio</v>
      </c>
      <c r="AL30" s="297"/>
    </row>
    <row r="31" spans="1:39" s="154" customFormat="1" ht="62.25" customHeight="1" outlineLevel="1">
      <c r="A31" s="328">
        <v>1.18</v>
      </c>
      <c r="B31" s="241">
        <v>0</v>
      </c>
      <c r="C31" s="241">
        <v>0</v>
      </c>
      <c r="D31" s="241">
        <v>0</v>
      </c>
      <c r="E31" s="241">
        <v>0</v>
      </c>
      <c r="F31" s="291" t="s">
        <v>822</v>
      </c>
      <c r="G31" s="291" t="s">
        <v>823</v>
      </c>
      <c r="H31" s="291" t="s">
        <v>824</v>
      </c>
      <c r="I31" s="223">
        <v>0</v>
      </c>
      <c r="J31" s="223">
        <v>0</v>
      </c>
      <c r="K31" s="243"/>
      <c r="L31" s="223">
        <v>1</v>
      </c>
      <c r="M31" s="223">
        <v>1</v>
      </c>
      <c r="N31" s="243"/>
      <c r="O31" s="322"/>
      <c r="P31" s="300">
        <v>0</v>
      </c>
      <c r="Q31" s="291" t="s">
        <v>784</v>
      </c>
      <c r="R31" s="294"/>
      <c r="S31" s="295"/>
      <c r="T31" s="296"/>
      <c r="U31" s="297" t="str">
        <f t="shared" si="5"/>
        <v>En riesgo cumplimiento</v>
      </c>
      <c r="V31" s="297"/>
      <c r="W31" s="299">
        <v>0</v>
      </c>
      <c r="X31" s="296" t="str">
        <f t="shared" si="15"/>
        <v>No hay Programación</v>
      </c>
      <c r="Y31" s="297" t="str">
        <f t="shared" si="7"/>
        <v>De acuerdo con lo programado</v>
      </c>
      <c r="Z31" s="297"/>
      <c r="AA31" s="299">
        <v>1</v>
      </c>
      <c r="AB31" s="296">
        <f t="shared" si="8"/>
        <v>1</v>
      </c>
      <c r="AC31" s="297" t="str">
        <f t="shared" si="9"/>
        <v>De acuerdo con lo programado</v>
      </c>
      <c r="AD31" s="297"/>
      <c r="AE31" s="224">
        <v>1</v>
      </c>
      <c r="AF31" s="225">
        <f t="shared" si="10"/>
        <v>1</v>
      </c>
      <c r="AG31" s="226" t="str">
        <f t="shared" si="11"/>
        <v>De acuerdo con lo programado</v>
      </c>
      <c r="AH31" s="226"/>
      <c r="AI31" s="299">
        <f t="shared" si="12"/>
        <v>2</v>
      </c>
      <c r="AJ31" s="296" t="str">
        <f t="shared" si="13"/>
        <v>No hay Programación</v>
      </c>
      <c r="AK31" s="297" t="str">
        <f t="shared" si="14"/>
        <v>Cumplio</v>
      </c>
      <c r="AL31" s="297"/>
    </row>
    <row r="32" spans="1:39" s="154" customFormat="1" ht="62.25" customHeight="1" outlineLevel="1">
      <c r="A32" s="328">
        <v>1.18</v>
      </c>
      <c r="B32" s="241">
        <v>0</v>
      </c>
      <c r="C32" s="241">
        <v>0</v>
      </c>
      <c r="D32" s="241">
        <v>0</v>
      </c>
      <c r="E32" s="241">
        <v>0</v>
      </c>
      <c r="F32" s="291" t="s">
        <v>825</v>
      </c>
      <c r="G32" s="291" t="s">
        <v>783</v>
      </c>
      <c r="H32" s="291" t="s">
        <v>826</v>
      </c>
      <c r="I32" s="223">
        <v>0</v>
      </c>
      <c r="J32" s="223">
        <v>3</v>
      </c>
      <c r="K32" s="243"/>
      <c r="L32" s="223">
        <v>3</v>
      </c>
      <c r="M32" s="223">
        <v>3</v>
      </c>
      <c r="N32" s="243"/>
      <c r="O32" s="322"/>
      <c r="P32" s="300">
        <v>63200475</v>
      </c>
      <c r="Q32" s="291" t="s">
        <v>784</v>
      </c>
      <c r="R32" s="294"/>
      <c r="S32" s="295"/>
      <c r="T32" s="296"/>
      <c r="U32" s="297" t="str">
        <f t="shared" si="5"/>
        <v>En riesgo cumplimiento</v>
      </c>
      <c r="V32" s="297"/>
      <c r="W32" s="299">
        <v>3</v>
      </c>
      <c r="X32" s="296">
        <f t="shared" si="15"/>
        <v>1</v>
      </c>
      <c r="Y32" s="297" t="str">
        <f t="shared" si="7"/>
        <v>De acuerdo con lo programado</v>
      </c>
      <c r="Z32" s="297"/>
      <c r="AA32" s="299">
        <v>3</v>
      </c>
      <c r="AB32" s="296">
        <f t="shared" si="8"/>
        <v>1</v>
      </c>
      <c r="AC32" s="297" t="str">
        <f t="shared" si="9"/>
        <v>De acuerdo con lo programado</v>
      </c>
      <c r="AD32" s="297"/>
      <c r="AE32" s="224">
        <v>3</v>
      </c>
      <c r="AF32" s="225">
        <f t="shared" si="10"/>
        <v>1</v>
      </c>
      <c r="AG32" s="226" t="str">
        <f t="shared" si="11"/>
        <v>De acuerdo con lo programado</v>
      </c>
      <c r="AH32" s="226"/>
      <c r="AI32" s="299">
        <f t="shared" si="12"/>
        <v>9</v>
      </c>
      <c r="AJ32" s="296" t="str">
        <f t="shared" si="13"/>
        <v>No hay Programación</v>
      </c>
      <c r="AK32" s="297" t="str">
        <f t="shared" si="14"/>
        <v>Cumplio</v>
      </c>
      <c r="AL32" s="297"/>
    </row>
    <row r="33" spans="1:39" s="154" customFormat="1" ht="62.25" customHeight="1" outlineLevel="1">
      <c r="A33" s="328">
        <v>1.18</v>
      </c>
      <c r="B33" s="241">
        <v>0</v>
      </c>
      <c r="C33" s="241">
        <v>0</v>
      </c>
      <c r="D33" s="241">
        <v>0</v>
      </c>
      <c r="E33" s="241">
        <v>0</v>
      </c>
      <c r="F33" s="291" t="s">
        <v>827</v>
      </c>
      <c r="G33" s="291" t="s">
        <v>783</v>
      </c>
      <c r="H33" s="291" t="s">
        <v>828</v>
      </c>
      <c r="I33" s="223">
        <v>0</v>
      </c>
      <c r="J33" s="223">
        <v>5</v>
      </c>
      <c r="K33" s="243">
        <v>5</v>
      </c>
      <c r="L33" s="223">
        <v>5</v>
      </c>
      <c r="M33" s="223">
        <v>5</v>
      </c>
      <c r="N33" s="243"/>
      <c r="O33" s="322"/>
      <c r="P33" s="300">
        <v>24000000</v>
      </c>
      <c r="Q33" s="291" t="s">
        <v>779</v>
      </c>
      <c r="R33" s="294"/>
      <c r="S33" s="295"/>
      <c r="T33" s="296"/>
      <c r="U33" s="297" t="str">
        <f t="shared" si="5"/>
        <v>En riesgo cumplimiento</v>
      </c>
      <c r="V33" s="297"/>
      <c r="W33" s="299">
        <v>6</v>
      </c>
      <c r="X33" s="296">
        <f t="shared" si="15"/>
        <v>1.2</v>
      </c>
      <c r="Y33" s="297" t="str">
        <f t="shared" si="7"/>
        <v>De acuerdo con lo programado</v>
      </c>
      <c r="Z33" s="297" t="s">
        <v>829</v>
      </c>
      <c r="AA33" s="299">
        <v>15</v>
      </c>
      <c r="AB33" s="296">
        <f t="shared" si="8"/>
        <v>3</v>
      </c>
      <c r="AC33" s="297" t="str">
        <f t="shared" si="9"/>
        <v>De acuerdo con lo programado</v>
      </c>
      <c r="AD33" s="297" t="s">
        <v>830</v>
      </c>
      <c r="AE33" s="224">
        <v>5</v>
      </c>
      <c r="AF33" s="225">
        <f t="shared" si="10"/>
        <v>1</v>
      </c>
      <c r="AG33" s="226" t="str">
        <f t="shared" si="11"/>
        <v>De acuerdo con lo programado</v>
      </c>
      <c r="AH33" s="226"/>
      <c r="AI33" s="299">
        <f t="shared" si="12"/>
        <v>26</v>
      </c>
      <c r="AJ33" s="296" t="str">
        <f t="shared" si="13"/>
        <v>No hay Programación</v>
      </c>
      <c r="AK33" s="297" t="str">
        <f t="shared" si="14"/>
        <v>Cumplio</v>
      </c>
      <c r="AL33" s="297"/>
    </row>
    <row r="34" spans="1:39" s="154" customFormat="1" ht="62.25" customHeight="1" outlineLevel="1">
      <c r="A34" s="328">
        <v>1.18</v>
      </c>
      <c r="B34" s="241">
        <v>0</v>
      </c>
      <c r="C34" s="241">
        <v>0</v>
      </c>
      <c r="D34" s="241">
        <v>0</v>
      </c>
      <c r="E34" s="241">
        <v>0</v>
      </c>
      <c r="F34" s="291" t="s">
        <v>831</v>
      </c>
      <c r="G34" s="291" t="s">
        <v>783</v>
      </c>
      <c r="H34" s="291" t="s">
        <v>832</v>
      </c>
      <c r="I34" s="223">
        <v>0</v>
      </c>
      <c r="J34" s="223">
        <v>1</v>
      </c>
      <c r="K34" s="243"/>
      <c r="L34" s="223">
        <v>1</v>
      </c>
      <c r="M34" s="223">
        <v>1</v>
      </c>
      <c r="N34" s="243"/>
      <c r="O34" s="322"/>
      <c r="P34" s="300">
        <v>1000000</v>
      </c>
      <c r="Q34" s="291" t="s">
        <v>784</v>
      </c>
      <c r="R34" s="294"/>
      <c r="S34" s="295"/>
      <c r="T34" s="296"/>
      <c r="U34" s="297" t="str">
        <f t="shared" si="5"/>
        <v>En riesgo cumplimiento</v>
      </c>
      <c r="V34" s="297"/>
      <c r="W34" s="299">
        <v>1</v>
      </c>
      <c r="X34" s="296">
        <f t="shared" si="15"/>
        <v>1</v>
      </c>
      <c r="Y34" s="297" t="str">
        <f t="shared" si="7"/>
        <v>De acuerdo con lo programado</v>
      </c>
      <c r="Z34" s="297"/>
      <c r="AA34" s="299">
        <v>1</v>
      </c>
      <c r="AB34" s="296">
        <f t="shared" si="8"/>
        <v>1</v>
      </c>
      <c r="AC34" s="297" t="str">
        <f t="shared" si="9"/>
        <v>De acuerdo con lo programado</v>
      </c>
      <c r="AD34" s="297"/>
      <c r="AE34" s="224">
        <v>1</v>
      </c>
      <c r="AF34" s="225">
        <f t="shared" si="10"/>
        <v>1</v>
      </c>
      <c r="AG34" s="226" t="str">
        <f t="shared" si="11"/>
        <v>De acuerdo con lo programado</v>
      </c>
      <c r="AH34" s="226"/>
      <c r="AI34" s="299">
        <f t="shared" si="12"/>
        <v>3</v>
      </c>
      <c r="AJ34" s="296" t="str">
        <f t="shared" si="13"/>
        <v>No hay Programación</v>
      </c>
      <c r="AK34" s="297" t="str">
        <f t="shared" si="14"/>
        <v>Cumplio</v>
      </c>
      <c r="AL34" s="297"/>
    </row>
    <row r="35" spans="1:39" s="154" customFormat="1" ht="62.25" customHeight="1" outlineLevel="1">
      <c r="A35" s="328">
        <v>1.18</v>
      </c>
      <c r="B35" s="241">
        <v>0</v>
      </c>
      <c r="C35" s="241">
        <v>0</v>
      </c>
      <c r="D35" s="241">
        <v>0</v>
      </c>
      <c r="E35" s="241">
        <v>0</v>
      </c>
      <c r="F35" s="291" t="s">
        <v>833</v>
      </c>
      <c r="G35" s="291" t="s">
        <v>783</v>
      </c>
      <c r="H35" s="291" t="s">
        <v>834</v>
      </c>
      <c r="I35" s="223">
        <v>0</v>
      </c>
      <c r="J35" s="223">
        <v>3</v>
      </c>
      <c r="K35" s="243"/>
      <c r="L35" s="223">
        <v>1</v>
      </c>
      <c r="M35" s="223">
        <v>0</v>
      </c>
      <c r="N35" s="243"/>
      <c r="O35" s="322"/>
      <c r="P35" s="300">
        <v>3380000</v>
      </c>
      <c r="Q35" s="291" t="s">
        <v>784</v>
      </c>
      <c r="R35" s="294"/>
      <c r="S35" s="295"/>
      <c r="T35" s="296"/>
      <c r="U35" s="297" t="str">
        <f t="shared" si="5"/>
        <v>En riesgo cumplimiento</v>
      </c>
      <c r="V35" s="297"/>
      <c r="W35" s="299">
        <v>3</v>
      </c>
      <c r="X35" s="296">
        <f t="shared" si="15"/>
        <v>1</v>
      </c>
      <c r="Y35" s="297" t="str">
        <f t="shared" si="7"/>
        <v>De acuerdo con lo programado</v>
      </c>
      <c r="Z35" s="297"/>
      <c r="AA35" s="299">
        <v>1</v>
      </c>
      <c r="AB35" s="296">
        <f t="shared" si="8"/>
        <v>1</v>
      </c>
      <c r="AC35" s="297" t="str">
        <f t="shared" si="9"/>
        <v>De acuerdo con lo programado</v>
      </c>
      <c r="AD35" s="297"/>
      <c r="AE35" s="224">
        <v>2</v>
      </c>
      <c r="AF35" s="225" t="str">
        <f t="shared" si="10"/>
        <v>No hay Programación</v>
      </c>
      <c r="AG35" s="226" t="str">
        <f t="shared" si="11"/>
        <v>De acuerdo con lo programado</v>
      </c>
      <c r="AH35" s="226"/>
      <c r="AI35" s="299">
        <f t="shared" si="12"/>
        <v>6</v>
      </c>
      <c r="AJ35" s="296" t="str">
        <f t="shared" si="13"/>
        <v>No hay Programación</v>
      </c>
      <c r="AK35" s="297" t="str">
        <f t="shared" si="14"/>
        <v>Cumplio</v>
      </c>
      <c r="AL35" s="297"/>
    </row>
    <row r="36" spans="1:39" s="154" customFormat="1" ht="62.25" customHeight="1" outlineLevel="1">
      <c r="A36" s="328">
        <v>1.18</v>
      </c>
      <c r="B36" s="241">
        <v>0</v>
      </c>
      <c r="C36" s="241">
        <v>0</v>
      </c>
      <c r="D36" s="241">
        <v>0</v>
      </c>
      <c r="E36" s="241">
        <v>0</v>
      </c>
      <c r="F36" s="291" t="s">
        <v>835</v>
      </c>
      <c r="G36" s="291" t="s">
        <v>783</v>
      </c>
      <c r="H36" s="291" t="s">
        <v>836</v>
      </c>
      <c r="I36" s="223">
        <v>0</v>
      </c>
      <c r="J36" s="223">
        <v>1</v>
      </c>
      <c r="K36" s="243"/>
      <c r="L36" s="223">
        <v>0</v>
      </c>
      <c r="M36" s="223">
        <v>0</v>
      </c>
      <c r="N36" s="243"/>
      <c r="O36" s="322"/>
      <c r="P36" s="300">
        <v>0</v>
      </c>
      <c r="Q36" s="291" t="s">
        <v>784</v>
      </c>
      <c r="R36" s="294"/>
      <c r="S36" s="295"/>
      <c r="T36" s="296"/>
      <c r="U36" s="297" t="str">
        <f t="shared" si="5"/>
        <v>En riesgo cumplimiento</v>
      </c>
      <c r="V36" s="297"/>
      <c r="W36" s="299">
        <v>1</v>
      </c>
      <c r="X36" s="296">
        <f t="shared" si="15"/>
        <v>1</v>
      </c>
      <c r="Y36" s="297" t="str">
        <f t="shared" si="7"/>
        <v>De acuerdo con lo programado</v>
      </c>
      <c r="Z36" s="297"/>
      <c r="AA36" s="299"/>
      <c r="AB36" s="296" t="str">
        <f t="shared" si="8"/>
        <v>No hay ejecución</v>
      </c>
      <c r="AC36" s="297" t="str">
        <f t="shared" si="9"/>
        <v>NA</v>
      </c>
      <c r="AD36" s="297"/>
      <c r="AE36" s="224">
        <v>0</v>
      </c>
      <c r="AF36" s="225" t="str">
        <f t="shared" si="10"/>
        <v>No hay Programación</v>
      </c>
      <c r="AG36" s="226" t="str">
        <f t="shared" si="11"/>
        <v>De acuerdo con lo programado</v>
      </c>
      <c r="AH36" s="226"/>
      <c r="AI36" s="299">
        <f t="shared" si="12"/>
        <v>1</v>
      </c>
      <c r="AJ36" s="296" t="str">
        <f t="shared" si="13"/>
        <v>No hay Programación</v>
      </c>
      <c r="AK36" s="297" t="str">
        <f t="shared" si="14"/>
        <v>Cumplio</v>
      </c>
      <c r="AL36" s="297"/>
    </row>
    <row r="37" spans="1:39" s="154" customFormat="1" ht="62.25" customHeight="1" outlineLevel="1">
      <c r="A37" s="328">
        <v>1.18</v>
      </c>
      <c r="B37" s="241">
        <v>0</v>
      </c>
      <c r="C37" s="241">
        <v>0</v>
      </c>
      <c r="D37" s="241">
        <v>0</v>
      </c>
      <c r="E37" s="241">
        <v>0</v>
      </c>
      <c r="F37" s="291" t="s">
        <v>837</v>
      </c>
      <c r="G37" s="291" t="s">
        <v>783</v>
      </c>
      <c r="H37" s="291" t="s">
        <v>517</v>
      </c>
      <c r="I37" s="223">
        <v>0</v>
      </c>
      <c r="J37" s="223">
        <v>0</v>
      </c>
      <c r="K37" s="243"/>
      <c r="L37" s="223">
        <v>0</v>
      </c>
      <c r="M37" s="223">
        <v>1</v>
      </c>
      <c r="N37" s="243"/>
      <c r="O37" s="322"/>
      <c r="P37" s="300">
        <v>0</v>
      </c>
      <c r="Q37" s="291" t="s">
        <v>784</v>
      </c>
      <c r="R37" s="294"/>
      <c r="S37" s="295"/>
      <c r="T37" s="296"/>
      <c r="U37" s="297" t="str">
        <f t="shared" si="5"/>
        <v>En riesgo cumplimiento</v>
      </c>
      <c r="V37" s="297"/>
      <c r="W37" s="299">
        <v>0</v>
      </c>
      <c r="X37" s="296" t="str">
        <f t="shared" si="15"/>
        <v>No hay Programación</v>
      </c>
      <c r="Y37" s="297" t="str">
        <f t="shared" si="7"/>
        <v>De acuerdo con lo programado</v>
      </c>
      <c r="Z37" s="297"/>
      <c r="AA37" s="299"/>
      <c r="AB37" s="296" t="str">
        <f t="shared" si="8"/>
        <v>No hay ejecución</v>
      </c>
      <c r="AC37" s="297" t="str">
        <f t="shared" si="9"/>
        <v>NA</v>
      </c>
      <c r="AD37" s="297"/>
      <c r="AE37" s="224">
        <v>1</v>
      </c>
      <c r="AF37" s="225">
        <f t="shared" si="10"/>
        <v>1</v>
      </c>
      <c r="AG37" s="226" t="str">
        <f t="shared" si="11"/>
        <v>De acuerdo con lo programado</v>
      </c>
      <c r="AH37" s="226"/>
      <c r="AI37" s="299">
        <f t="shared" si="12"/>
        <v>1</v>
      </c>
      <c r="AJ37" s="296" t="str">
        <f t="shared" si="13"/>
        <v>No hay Programación</v>
      </c>
      <c r="AK37" s="297" t="str">
        <f t="shared" si="14"/>
        <v>Cumplio</v>
      </c>
      <c r="AL37" s="297"/>
    </row>
    <row r="38" spans="1:39" s="154" customFormat="1" ht="62.25" customHeight="1" outlineLevel="1">
      <c r="A38" s="328">
        <v>1.18</v>
      </c>
      <c r="B38" s="241">
        <v>0</v>
      </c>
      <c r="C38" s="241">
        <v>0</v>
      </c>
      <c r="D38" s="241">
        <v>0</v>
      </c>
      <c r="E38" s="241">
        <v>0</v>
      </c>
      <c r="F38" s="291" t="s">
        <v>838</v>
      </c>
      <c r="G38" s="291" t="s">
        <v>783</v>
      </c>
      <c r="H38" s="291" t="s">
        <v>836</v>
      </c>
      <c r="I38" s="223">
        <v>0</v>
      </c>
      <c r="J38" s="223">
        <v>3</v>
      </c>
      <c r="K38" s="243"/>
      <c r="L38" s="223">
        <v>3</v>
      </c>
      <c r="M38" s="223">
        <v>3</v>
      </c>
      <c r="N38" s="243"/>
      <c r="O38" s="322"/>
      <c r="P38" s="300"/>
      <c r="Q38" s="291" t="s">
        <v>784</v>
      </c>
      <c r="R38" s="294"/>
      <c r="S38" s="295"/>
      <c r="T38" s="296"/>
      <c r="U38" s="297" t="str">
        <f t="shared" si="5"/>
        <v>En riesgo cumplimiento</v>
      </c>
      <c r="V38" s="297"/>
      <c r="W38" s="299">
        <v>3</v>
      </c>
      <c r="X38" s="296">
        <f t="shared" si="15"/>
        <v>1</v>
      </c>
      <c r="Y38" s="297" t="str">
        <f t="shared" si="7"/>
        <v>De acuerdo con lo programado</v>
      </c>
      <c r="Z38" s="297"/>
      <c r="AA38" s="299">
        <v>3</v>
      </c>
      <c r="AB38" s="296">
        <f t="shared" si="8"/>
        <v>1</v>
      </c>
      <c r="AC38" s="297" t="str">
        <f t="shared" si="9"/>
        <v>De acuerdo con lo programado</v>
      </c>
      <c r="AD38" s="297"/>
      <c r="AE38" s="224">
        <v>3</v>
      </c>
      <c r="AF38" s="225">
        <f t="shared" si="10"/>
        <v>1</v>
      </c>
      <c r="AG38" s="226" t="str">
        <f t="shared" si="11"/>
        <v>De acuerdo con lo programado</v>
      </c>
      <c r="AH38" s="226"/>
      <c r="AI38" s="299">
        <f t="shared" si="12"/>
        <v>9</v>
      </c>
      <c r="AJ38" s="296" t="str">
        <f t="shared" si="13"/>
        <v>No hay Programación</v>
      </c>
      <c r="AK38" s="297" t="str">
        <f t="shared" si="14"/>
        <v>Cumplio</v>
      </c>
      <c r="AL38" s="297"/>
    </row>
    <row r="39" spans="1:39" s="154" customFormat="1" ht="62.25" customHeight="1" outlineLevel="1">
      <c r="A39" s="328">
        <v>1.18</v>
      </c>
      <c r="B39" s="241">
        <v>0</v>
      </c>
      <c r="C39" s="241">
        <v>0</v>
      </c>
      <c r="D39" s="241">
        <v>0</v>
      </c>
      <c r="E39" s="241">
        <v>0</v>
      </c>
      <c r="F39" s="291" t="s">
        <v>839</v>
      </c>
      <c r="G39" s="291" t="s">
        <v>783</v>
      </c>
      <c r="H39" s="291" t="s">
        <v>840</v>
      </c>
      <c r="I39" s="223">
        <v>0</v>
      </c>
      <c r="J39" s="223">
        <v>1</v>
      </c>
      <c r="K39" s="243"/>
      <c r="L39" s="223">
        <v>1</v>
      </c>
      <c r="M39" s="223">
        <v>0</v>
      </c>
      <c r="N39" s="243"/>
      <c r="O39" s="322"/>
      <c r="P39" s="300"/>
      <c r="Q39" s="291" t="s">
        <v>784</v>
      </c>
      <c r="R39" s="294"/>
      <c r="S39" s="295"/>
      <c r="T39" s="296"/>
      <c r="U39" s="297" t="str">
        <f t="shared" si="5"/>
        <v>En riesgo cumplimiento</v>
      </c>
      <c r="V39" s="297"/>
      <c r="W39" s="299">
        <v>1</v>
      </c>
      <c r="X39" s="296">
        <f t="shared" si="15"/>
        <v>1</v>
      </c>
      <c r="Y39" s="297" t="str">
        <f t="shared" si="7"/>
        <v>De acuerdo con lo programado</v>
      </c>
      <c r="Z39" s="297"/>
      <c r="AA39" s="299">
        <v>1</v>
      </c>
      <c r="AB39" s="296">
        <f t="shared" si="8"/>
        <v>1</v>
      </c>
      <c r="AC39" s="297" t="str">
        <f t="shared" si="9"/>
        <v>De acuerdo con lo programado</v>
      </c>
      <c r="AD39" s="297"/>
      <c r="AE39" s="224">
        <v>0</v>
      </c>
      <c r="AF39" s="225" t="str">
        <f t="shared" si="10"/>
        <v>No hay Programación</v>
      </c>
      <c r="AG39" s="226" t="str">
        <f t="shared" si="11"/>
        <v>De acuerdo con lo programado</v>
      </c>
      <c r="AH39" s="226"/>
      <c r="AI39" s="299">
        <f t="shared" si="12"/>
        <v>2</v>
      </c>
      <c r="AJ39" s="296" t="str">
        <f t="shared" si="13"/>
        <v>No hay Programación</v>
      </c>
      <c r="AK39" s="297" t="str">
        <f t="shared" si="14"/>
        <v>Cumplio</v>
      </c>
      <c r="AL39" s="297"/>
    </row>
    <row r="40" spans="1:39" s="154" customFormat="1" ht="168" customHeight="1" outlineLevel="1">
      <c r="A40" s="328">
        <v>1.18</v>
      </c>
      <c r="B40" s="241">
        <v>0</v>
      </c>
      <c r="C40" s="241">
        <v>0</v>
      </c>
      <c r="D40" s="241">
        <v>0</v>
      </c>
      <c r="E40" s="241">
        <v>0</v>
      </c>
      <c r="F40" s="291" t="s">
        <v>841</v>
      </c>
      <c r="G40" s="291" t="s">
        <v>783</v>
      </c>
      <c r="H40" s="291" t="s">
        <v>517</v>
      </c>
      <c r="I40" s="223">
        <v>0</v>
      </c>
      <c r="J40" s="223">
        <v>0</v>
      </c>
      <c r="K40" s="243">
        <v>0</v>
      </c>
      <c r="L40" s="223">
        <v>0</v>
      </c>
      <c r="M40" s="223">
        <v>0</v>
      </c>
      <c r="N40" s="243"/>
      <c r="O40" s="322"/>
      <c r="P40" s="300"/>
      <c r="Q40" s="291" t="s">
        <v>784</v>
      </c>
      <c r="R40" s="294"/>
      <c r="S40" s="295"/>
      <c r="T40" s="296"/>
      <c r="U40" s="297" t="str">
        <f t="shared" si="5"/>
        <v>En riesgo cumplimiento</v>
      </c>
      <c r="V40" s="297"/>
      <c r="W40" s="299">
        <v>4</v>
      </c>
      <c r="X40" s="296" t="str">
        <f t="shared" si="15"/>
        <v>No hay Programación</v>
      </c>
      <c r="Y40" s="297" t="str">
        <f t="shared" si="7"/>
        <v>De acuerdo con lo programado</v>
      </c>
      <c r="Z40" s="431" t="s">
        <v>842</v>
      </c>
      <c r="AA40" s="299">
        <v>5</v>
      </c>
      <c r="AB40" s="296" t="str">
        <f t="shared" si="8"/>
        <v>No hay Programación</v>
      </c>
      <c r="AC40" s="297" t="str">
        <f t="shared" si="9"/>
        <v>De acuerdo con lo programado</v>
      </c>
      <c r="AD40" s="297" t="s">
        <v>843</v>
      </c>
      <c r="AE40" s="224">
        <v>2</v>
      </c>
      <c r="AF40" s="225" t="str">
        <f t="shared" si="10"/>
        <v>No hay Programación</v>
      </c>
      <c r="AG40" s="226" t="str">
        <f t="shared" si="11"/>
        <v>De acuerdo con lo programado</v>
      </c>
      <c r="AH40" s="226"/>
      <c r="AI40" s="299">
        <f t="shared" si="12"/>
        <v>11</v>
      </c>
      <c r="AJ40" s="296" t="str">
        <f t="shared" si="13"/>
        <v>No hay Programación</v>
      </c>
      <c r="AK40" s="297" t="str">
        <f t="shared" si="14"/>
        <v>Cumplio</v>
      </c>
      <c r="AL40" s="297"/>
      <c r="AM40" s="154" t="s">
        <v>844</v>
      </c>
    </row>
    <row r="41" spans="1:39" s="154" customFormat="1" ht="62.55" customHeight="1">
      <c r="A41" s="666" t="s">
        <v>603</v>
      </c>
      <c r="B41" s="667"/>
      <c r="C41" s="667"/>
      <c r="D41" s="667"/>
      <c r="E41" s="667"/>
      <c r="F41" s="667"/>
      <c r="G41" s="667"/>
      <c r="H41" s="667"/>
      <c r="I41" s="667"/>
      <c r="J41" s="667"/>
      <c r="K41" s="667"/>
      <c r="L41" s="667"/>
      <c r="M41" s="667"/>
      <c r="N41" s="667"/>
      <c r="O41" s="667"/>
      <c r="P41" s="667"/>
      <c r="Q41" s="667"/>
      <c r="R41" s="667"/>
      <c r="S41" s="667"/>
      <c r="T41" s="667"/>
      <c r="U41" s="667"/>
      <c r="V41" s="667"/>
      <c r="W41" s="667"/>
      <c r="X41" s="667"/>
      <c r="Y41" s="667"/>
      <c r="Z41" s="667"/>
      <c r="AA41" s="667"/>
      <c r="AB41" s="667"/>
      <c r="AC41" s="667"/>
      <c r="AD41" s="667"/>
      <c r="AE41" s="668"/>
      <c r="AF41" s="668"/>
      <c r="AG41" s="668"/>
      <c r="AH41" s="668"/>
      <c r="AI41" s="667"/>
      <c r="AJ41" s="667"/>
      <c r="AK41" s="667"/>
      <c r="AL41" s="669"/>
    </row>
    <row r="42" spans="1:39" s="154" customFormat="1" ht="89.55" customHeight="1" outlineLevel="1">
      <c r="A42" s="241">
        <v>1.4</v>
      </c>
      <c r="B42" s="241">
        <v>0</v>
      </c>
      <c r="C42" s="241">
        <v>0</v>
      </c>
      <c r="D42" s="241">
        <v>0</v>
      </c>
      <c r="E42" s="241">
        <v>0</v>
      </c>
      <c r="F42" s="291" t="s">
        <v>845</v>
      </c>
      <c r="G42" s="291" t="s">
        <v>783</v>
      </c>
      <c r="H42" s="291" t="s">
        <v>517</v>
      </c>
      <c r="I42" s="223">
        <v>1</v>
      </c>
      <c r="J42" s="223">
        <v>0</v>
      </c>
      <c r="K42" s="243">
        <v>0</v>
      </c>
      <c r="L42" s="223">
        <v>0</v>
      </c>
      <c r="M42" s="223">
        <v>0</v>
      </c>
      <c r="N42" s="243">
        <f>SUM(L42:M42)</f>
        <v>0</v>
      </c>
      <c r="O42" s="322">
        <f>SUM(K42,N42)</f>
        <v>0</v>
      </c>
      <c r="P42" s="300">
        <v>42704</v>
      </c>
      <c r="Q42" s="291" t="s">
        <v>784</v>
      </c>
      <c r="R42" s="294" t="s">
        <v>846</v>
      </c>
      <c r="S42" s="295">
        <v>0</v>
      </c>
      <c r="T42" s="296">
        <f>IF(S42="","No hay ejecución",IF(AND(I42=0),"No hay Programación", S42/I42))</f>
        <v>0</v>
      </c>
      <c r="U42" s="297" t="str">
        <f>IF(T42="No hay ejecución","NA",IF(T42&gt;=90%,"De acuerdo con lo programado",IF(T42&gt;=51%,"Atraso Leve",IF(T42&lt;50%,"En riesgo cumplimiento"))))</f>
        <v>En riesgo cumplimiento</v>
      </c>
      <c r="V42" s="297" t="s">
        <v>847</v>
      </c>
      <c r="W42" s="299">
        <v>0</v>
      </c>
      <c r="X42" s="296" t="str">
        <f>IF(W42="","No hay ejecución",IF(AND(J42=0),"No hay Programación", W42/J42))</f>
        <v>No hay Programación</v>
      </c>
      <c r="Y42" s="297" t="str">
        <f>IF(X42="No hay ejecución","NA",IF(X42&gt;=90%,"De acuerdo con lo programado",IF(X42&gt;=51%,"Atraso Leve",IF(X42&lt;50%,"En riesgo en cumplimiento"))))</f>
        <v>De acuerdo con lo programado</v>
      </c>
      <c r="Z42" s="297"/>
      <c r="AA42" s="299"/>
      <c r="AB42" s="296" t="str">
        <f t="shared" si="8"/>
        <v>No hay ejecución</v>
      </c>
      <c r="AC42" s="297" t="str">
        <f t="shared" si="9"/>
        <v>NA</v>
      </c>
      <c r="AD42" s="297"/>
      <c r="AE42" s="224">
        <v>0</v>
      </c>
      <c r="AF42" s="225" t="str">
        <f t="shared" ref="AF42" si="16">IF(AE42="","No hay ejecución",IF(AND(M42=0),"No hay Programación", AE42/M42))</f>
        <v>No hay Programación</v>
      </c>
      <c r="AG42" s="226" t="str">
        <f t="shared" si="11"/>
        <v>De acuerdo con lo programado</v>
      </c>
      <c r="AH42" s="226"/>
      <c r="AI42" s="299">
        <f t="shared" ref="AI42" si="17">S42+W42+AA42+AE42</f>
        <v>0</v>
      </c>
      <c r="AJ42" s="296" t="str">
        <f t="shared" ref="AJ42" si="18">IF(AI42="","No hay ejecución",IF(AND(O42=0),"No hay Programación", AI42/O42))</f>
        <v>No hay Programación</v>
      </c>
      <c r="AK42" s="297" t="str">
        <f t="shared" si="14"/>
        <v>Cumplio</v>
      </c>
      <c r="AL42" s="297"/>
    </row>
    <row r="43" spans="1:39" s="154" customFormat="1" ht="62.25" customHeight="1" outlineLevel="1">
      <c r="A43" s="241">
        <v>1.5</v>
      </c>
      <c r="B43" s="241">
        <v>0</v>
      </c>
      <c r="C43" s="241">
        <v>0</v>
      </c>
      <c r="D43" s="241">
        <v>0</v>
      </c>
      <c r="E43" s="241">
        <v>0</v>
      </c>
      <c r="F43" s="291" t="s">
        <v>848</v>
      </c>
      <c r="G43" s="291" t="s">
        <v>783</v>
      </c>
      <c r="H43" s="291" t="s">
        <v>517</v>
      </c>
      <c r="I43" s="223">
        <v>10</v>
      </c>
      <c r="J43" s="223">
        <v>0</v>
      </c>
      <c r="K43" s="243">
        <v>0</v>
      </c>
      <c r="L43" s="223">
        <v>0</v>
      </c>
      <c r="M43" s="223">
        <v>0</v>
      </c>
      <c r="N43" s="243">
        <f>SUM(L43:M43)</f>
        <v>0</v>
      </c>
      <c r="O43" s="322">
        <f>SUM(K43,N43)</f>
        <v>0</v>
      </c>
      <c r="P43" s="300">
        <v>427040</v>
      </c>
      <c r="Q43" s="291" t="s">
        <v>784</v>
      </c>
      <c r="R43" s="294" t="s">
        <v>849</v>
      </c>
      <c r="S43" s="295">
        <v>0</v>
      </c>
      <c r="T43" s="296">
        <f>IF(S43="","No hay ejecución",IF(AND(I43=0),"No hay Programación", S43/I43))</f>
        <v>0</v>
      </c>
      <c r="U43" s="297" t="str">
        <f>IF(T43="No hay ejecución","NA",IF(T43&gt;=90%,"De acuerdo con lo programado",IF(T43&gt;=51%,"Atraso Leve",IF(T43&lt;50%,"En riesgo cumplimiento"))))</f>
        <v>En riesgo cumplimiento</v>
      </c>
      <c r="V43" s="297" t="s">
        <v>847</v>
      </c>
      <c r="W43" s="299">
        <v>0</v>
      </c>
      <c r="X43" s="296" t="str">
        <f>IF(W43="","No hay ejecución",IF(AND(J43=0),"No hay Programación", W43/J43))</f>
        <v>No hay Programación</v>
      </c>
      <c r="Y43" s="297" t="str">
        <f>IF(X43="No hay ejecución","NA",IF(X43&gt;=90%,"De acuerdo con lo programado",IF(X43&gt;=51%,"Atraso Leve",IF(X43&lt;50%,"En riesgo en cumplimiento"))))</f>
        <v>De acuerdo con lo programado</v>
      </c>
      <c r="Z43" s="297"/>
      <c r="AA43" s="299"/>
      <c r="AB43" s="296" t="str">
        <f t="shared" si="8"/>
        <v>No hay ejecución</v>
      </c>
      <c r="AC43" s="297" t="str">
        <f t="shared" si="9"/>
        <v>NA</v>
      </c>
      <c r="AD43" s="297"/>
      <c r="AE43" s="224">
        <v>0</v>
      </c>
      <c r="AF43" s="225" t="str">
        <f t="shared" ref="AF43:AF44" si="19">IF(AE43="","No hay ejecución",IF(AND(M43=0),"No hay Programación", AE43/M43))</f>
        <v>No hay Programación</v>
      </c>
      <c r="AG43" s="226" t="str">
        <f t="shared" si="11"/>
        <v>De acuerdo con lo programado</v>
      </c>
      <c r="AH43" s="226"/>
      <c r="AI43" s="299">
        <f t="shared" ref="AI43:AI44" si="20">S43+W43+AA43+AE43</f>
        <v>0</v>
      </c>
      <c r="AJ43" s="296" t="str">
        <f t="shared" ref="AJ43:AJ44" si="21">IF(AI43="","No hay ejecución",IF(AND(O43=0),"No hay Programación", AI43/O43))</f>
        <v>No hay Programación</v>
      </c>
      <c r="AK43" s="297" t="str">
        <f t="shared" si="14"/>
        <v>Cumplio</v>
      </c>
      <c r="AL43" s="297"/>
    </row>
    <row r="44" spans="1:39" s="154" customFormat="1" ht="62.25" customHeight="1" outlineLevel="1">
      <c r="A44" s="241">
        <v>1.8</v>
      </c>
      <c r="B44" s="241">
        <v>0</v>
      </c>
      <c r="C44" s="241">
        <v>0</v>
      </c>
      <c r="D44" s="241">
        <v>0</v>
      </c>
      <c r="E44" s="241">
        <v>0</v>
      </c>
      <c r="F44" s="291" t="s">
        <v>850</v>
      </c>
      <c r="G44" s="291" t="s">
        <v>783</v>
      </c>
      <c r="H44" s="291" t="s">
        <v>517</v>
      </c>
      <c r="I44" s="223">
        <v>5</v>
      </c>
      <c r="J44" s="223">
        <v>1</v>
      </c>
      <c r="K44" s="243">
        <v>1</v>
      </c>
      <c r="L44" s="223">
        <v>0</v>
      </c>
      <c r="M44" s="223">
        <v>0</v>
      </c>
      <c r="N44" s="243">
        <f>SUM(L44:M44)</f>
        <v>0</v>
      </c>
      <c r="O44" s="322">
        <v>0</v>
      </c>
      <c r="P44" s="300">
        <v>213520</v>
      </c>
      <c r="Q44" s="291" t="s">
        <v>784</v>
      </c>
      <c r="R44" s="294" t="s">
        <v>851</v>
      </c>
      <c r="S44" s="295">
        <v>1</v>
      </c>
      <c r="T44" s="296">
        <f>IF(S44="","No hay ejecución",IF(AND(I44=0),"No hay Programación", S44/I44))</f>
        <v>0.2</v>
      </c>
      <c r="U44" s="297" t="str">
        <f>IF(T44="No hay ejecución","NA",IF(T44&gt;=90%,"De acuerdo con lo programado",IF(T44&gt;=51%,"Atraso Leve",IF(T44&lt;50%,"En riesgo cumplimiento"))))</f>
        <v>En riesgo cumplimiento</v>
      </c>
      <c r="V44" s="297" t="s">
        <v>847</v>
      </c>
      <c r="W44" s="299">
        <v>1</v>
      </c>
      <c r="X44" s="296">
        <f>IF(W44="","No hay ejecución",IF(AND(J44=0),"No hay Programación", W44/J44))</f>
        <v>1</v>
      </c>
      <c r="Y44" s="297" t="str">
        <f>IF(X44="No hay ejecución","NA",IF(X44&gt;=90%,"De acuerdo con lo programado",IF(X44&gt;=51%,"Atraso Leve",IF(X44&lt;50%,"En riesgo en cumplimiento"))))</f>
        <v>De acuerdo con lo programado</v>
      </c>
      <c r="Z44" s="297"/>
      <c r="AA44" s="299"/>
      <c r="AB44" s="296" t="str">
        <f t="shared" si="8"/>
        <v>No hay ejecución</v>
      </c>
      <c r="AC44" s="297" t="str">
        <f t="shared" si="9"/>
        <v>NA</v>
      </c>
      <c r="AD44" s="297"/>
      <c r="AE44" s="224">
        <v>3</v>
      </c>
      <c r="AF44" s="225" t="str">
        <f t="shared" si="19"/>
        <v>No hay Programación</v>
      </c>
      <c r="AG44" s="226" t="str">
        <f t="shared" si="11"/>
        <v>De acuerdo con lo programado</v>
      </c>
      <c r="AH44" s="226"/>
      <c r="AI44" s="299">
        <f t="shared" si="20"/>
        <v>5</v>
      </c>
      <c r="AJ44" s="296" t="str">
        <f t="shared" si="21"/>
        <v>No hay Programación</v>
      </c>
      <c r="AK44" s="297" t="str">
        <f t="shared" si="14"/>
        <v>Cumplio</v>
      </c>
      <c r="AL44" s="297"/>
      <c r="AM44" s="154" t="s">
        <v>852</v>
      </c>
    </row>
    <row r="45" spans="1:39" s="154" customFormat="1" ht="10.199999999999999" thickBot="1">
      <c r="A45" s="2"/>
      <c r="B45" s="2"/>
      <c r="C45" s="2"/>
      <c r="D45" s="2"/>
      <c r="E45" s="2"/>
      <c r="F45" s="136"/>
      <c r="G45" s="137"/>
      <c r="H45" s="137"/>
      <c r="I45" s="137"/>
      <c r="J45" s="137"/>
      <c r="K45" s="137"/>
      <c r="L45" s="137"/>
      <c r="M45" s="137"/>
      <c r="N45" s="137"/>
      <c r="O45" s="137"/>
      <c r="P45" s="138"/>
      <c r="Q45" s="137"/>
      <c r="R45" s="137"/>
      <c r="S45" s="3"/>
      <c r="T45" s="3"/>
      <c r="U45" s="3"/>
      <c r="V45" s="3"/>
      <c r="W45" s="3"/>
      <c r="X45" s="3"/>
      <c r="Y45" s="3"/>
      <c r="Z45" s="3"/>
      <c r="AA45" s="3"/>
      <c r="AB45" s="3"/>
      <c r="AC45" s="3"/>
      <c r="AD45" s="454"/>
      <c r="AI45" s="3"/>
      <c r="AJ45" s="3"/>
      <c r="AK45" s="3"/>
      <c r="AL45" s="3"/>
    </row>
    <row r="46" spans="1:39" s="154" customFormat="1" ht="10.8" thickTop="1" thickBot="1">
      <c r="A46" s="2"/>
      <c r="B46" s="2"/>
      <c r="C46" s="2"/>
      <c r="D46" s="2"/>
      <c r="E46" s="2"/>
      <c r="F46" s="136"/>
      <c r="G46" s="139"/>
      <c r="H46" s="139"/>
      <c r="I46" s="137"/>
      <c r="J46" s="137"/>
      <c r="K46" s="137"/>
      <c r="L46" s="137"/>
      <c r="M46" s="137"/>
      <c r="N46" s="137"/>
      <c r="O46" s="137"/>
      <c r="P46" s="138"/>
      <c r="Q46" s="137"/>
      <c r="R46" s="137"/>
      <c r="S46" s="3"/>
      <c r="T46" s="3"/>
      <c r="U46" s="3"/>
      <c r="V46" s="3"/>
      <c r="W46" s="3"/>
      <c r="X46" s="3"/>
      <c r="Y46" s="3"/>
      <c r="Z46" s="3"/>
      <c r="AA46" s="3"/>
      <c r="AB46" s="3"/>
      <c r="AC46" s="3"/>
      <c r="AD46" s="340"/>
      <c r="AI46" s="3"/>
      <c r="AJ46" s="3"/>
      <c r="AK46" s="3"/>
      <c r="AL46" s="3"/>
    </row>
    <row r="47" spans="1:39" s="154" customFormat="1" ht="10.8" thickTop="1" thickBot="1">
      <c r="A47" s="2"/>
      <c r="B47" s="2"/>
      <c r="C47" s="2"/>
      <c r="D47" s="2"/>
      <c r="E47" s="2"/>
      <c r="F47" s="136"/>
      <c r="G47" s="139"/>
      <c r="H47" s="139"/>
      <c r="I47" s="137"/>
      <c r="J47" s="137"/>
      <c r="K47" s="137"/>
      <c r="L47" s="137"/>
      <c r="M47" s="137"/>
      <c r="N47" s="137"/>
      <c r="O47" s="137"/>
      <c r="P47" s="138"/>
      <c r="Q47" s="137"/>
      <c r="R47" s="137"/>
      <c r="S47" s="3"/>
      <c r="T47" s="3"/>
      <c r="U47" s="3"/>
      <c r="V47" s="3"/>
      <c r="W47" s="3"/>
      <c r="X47" s="3"/>
      <c r="Y47" s="3"/>
      <c r="Z47" s="3"/>
      <c r="AA47" s="3"/>
      <c r="AB47" s="3"/>
      <c r="AC47" s="3"/>
      <c r="AD47" s="340"/>
      <c r="AI47" s="3"/>
      <c r="AJ47" s="3"/>
      <c r="AK47" s="3"/>
      <c r="AL47" s="3"/>
    </row>
    <row r="48" spans="1:39" s="154" customFormat="1" ht="10.8" thickTop="1" thickBot="1">
      <c r="A48" s="820" t="s">
        <v>551</v>
      </c>
      <c r="B48" s="821"/>
      <c r="C48" s="821"/>
      <c r="D48" s="821"/>
      <c r="E48" s="821"/>
      <c r="F48" s="144" t="s">
        <v>853</v>
      </c>
      <c r="G48" s="139"/>
      <c r="H48" s="139"/>
      <c r="I48" s="137"/>
      <c r="J48" s="137"/>
      <c r="K48" s="137"/>
      <c r="L48" s="137"/>
      <c r="M48" s="137"/>
      <c r="N48" s="137"/>
      <c r="O48" s="137"/>
      <c r="P48" s="138"/>
      <c r="Q48" s="137"/>
      <c r="R48" s="137"/>
      <c r="S48" s="3"/>
      <c r="T48" s="3"/>
      <c r="U48" s="3"/>
      <c r="V48" s="3"/>
      <c r="W48" s="3"/>
      <c r="X48" s="3"/>
      <c r="Y48" s="3"/>
      <c r="Z48" s="3"/>
      <c r="AA48" s="3"/>
      <c r="AB48" s="3"/>
      <c r="AC48" s="3"/>
      <c r="AD48" s="3"/>
      <c r="AI48" s="3"/>
      <c r="AJ48" s="3"/>
      <c r="AK48" s="3"/>
      <c r="AL48" s="3"/>
    </row>
    <row r="49" spans="1:38" s="154" customFormat="1" ht="10.8" thickTop="1" thickBot="1">
      <c r="A49" s="157"/>
      <c r="B49" s="157"/>
      <c r="C49" s="157"/>
      <c r="D49" s="157"/>
      <c r="E49" s="157"/>
      <c r="F49" s="145"/>
      <c r="G49" s="139"/>
      <c r="H49" s="139"/>
      <c r="I49" s="137"/>
      <c r="J49" s="137"/>
      <c r="K49" s="137"/>
      <c r="L49" s="137"/>
      <c r="M49" s="137"/>
      <c r="N49" s="137"/>
      <c r="O49" s="137"/>
      <c r="P49" s="138"/>
      <c r="Q49" s="137"/>
      <c r="R49" s="137"/>
      <c r="S49" s="3"/>
      <c r="T49" s="3"/>
      <c r="U49" s="3"/>
      <c r="V49" s="3"/>
      <c r="W49" s="3"/>
      <c r="X49" s="3"/>
      <c r="Y49" s="3"/>
      <c r="Z49" s="3"/>
      <c r="AA49" s="3"/>
      <c r="AB49" s="3"/>
      <c r="AC49" s="3"/>
      <c r="AD49" s="3"/>
      <c r="AI49" s="3"/>
      <c r="AJ49" s="3"/>
      <c r="AK49" s="3"/>
      <c r="AL49" s="3"/>
    </row>
    <row r="50" spans="1:38" ht="10.8" thickTop="1" thickBot="1">
      <c r="A50" s="822" t="s">
        <v>553</v>
      </c>
      <c r="B50" s="823"/>
      <c r="C50" s="823"/>
      <c r="D50" s="823"/>
      <c r="E50" s="823"/>
      <c r="F50" s="144" t="s">
        <v>605</v>
      </c>
      <c r="G50" s="139"/>
      <c r="H50" s="139"/>
      <c r="I50" s="137"/>
      <c r="J50" s="137"/>
      <c r="K50" s="137"/>
      <c r="L50" s="137"/>
      <c r="M50" s="137"/>
      <c r="N50" s="137"/>
      <c r="O50" s="137"/>
      <c r="P50" s="138"/>
      <c r="Q50" s="137"/>
      <c r="R50" s="137"/>
    </row>
    <row r="51" spans="1:38" ht="10.8" thickTop="1" thickBot="1">
      <c r="A51" s="158"/>
      <c r="B51" s="158"/>
      <c r="C51" s="158"/>
      <c r="D51" s="158"/>
      <c r="E51" s="158"/>
      <c r="F51" s="139"/>
      <c r="G51" s="139"/>
      <c r="H51" s="139"/>
      <c r="I51" s="137"/>
      <c r="J51" s="137"/>
      <c r="K51" s="137"/>
      <c r="L51" s="137"/>
      <c r="M51" s="137"/>
      <c r="N51" s="137"/>
      <c r="O51" s="137"/>
      <c r="P51" s="138"/>
      <c r="Q51" s="137"/>
      <c r="R51" s="137"/>
    </row>
    <row r="52" spans="1:38" ht="10.8" thickTop="1" thickBot="1">
      <c r="A52" s="159" t="s">
        <v>554</v>
      </c>
      <c r="B52" s="2"/>
      <c r="C52" s="161"/>
      <c r="D52" s="2"/>
      <c r="E52" s="2"/>
      <c r="F52" s="136"/>
      <c r="G52" s="139"/>
      <c r="H52" s="139"/>
      <c r="I52" s="137"/>
      <c r="J52" s="137"/>
      <c r="K52" s="137"/>
      <c r="L52" s="137"/>
      <c r="M52" s="137"/>
      <c r="N52" s="137"/>
      <c r="O52" s="137"/>
      <c r="P52" s="138"/>
      <c r="Q52" s="137"/>
      <c r="R52" s="137"/>
    </row>
    <row r="53" spans="1:38" ht="10.8" thickTop="1" thickBot="1">
      <c r="A53" s="160">
        <v>1</v>
      </c>
      <c r="B53" s="2" t="s">
        <v>555</v>
      </c>
      <c r="C53" s="161"/>
      <c r="D53" s="2"/>
      <c r="E53" s="2"/>
      <c r="F53" s="136"/>
      <c r="G53" s="139"/>
      <c r="H53" s="139"/>
      <c r="I53" s="137"/>
      <c r="J53" s="137"/>
      <c r="K53" s="137"/>
      <c r="L53" s="137"/>
      <c r="M53" s="137"/>
      <c r="N53" s="137"/>
      <c r="O53" s="137"/>
      <c r="P53" s="138"/>
      <c r="Q53" s="137"/>
      <c r="R53" s="137"/>
    </row>
    <row r="54" spans="1:38" ht="10.8" thickTop="1" thickBot="1">
      <c r="A54" s="160">
        <v>2</v>
      </c>
      <c r="B54" s="2" t="s">
        <v>606</v>
      </c>
      <c r="C54" s="161"/>
      <c r="D54" s="2"/>
      <c r="E54" s="2"/>
      <c r="F54" s="136"/>
      <c r="G54" s="139"/>
      <c r="H54" s="139"/>
      <c r="I54" s="137"/>
      <c r="J54" s="137"/>
      <c r="K54" s="137"/>
      <c r="L54" s="137"/>
      <c r="M54" s="137"/>
      <c r="N54" s="137"/>
      <c r="O54" s="137"/>
      <c r="P54" s="138"/>
      <c r="Q54" s="137"/>
      <c r="R54" s="137"/>
    </row>
    <row r="55" spans="1:38" ht="10.8" thickTop="1" thickBot="1">
      <c r="A55" s="160">
        <v>3</v>
      </c>
      <c r="B55" s="2" t="s">
        <v>557</v>
      </c>
      <c r="C55" s="162"/>
      <c r="D55" s="2"/>
      <c r="E55" s="2"/>
      <c r="F55" s="136"/>
      <c r="G55" s="3"/>
      <c r="H55" s="3"/>
      <c r="I55" s="137"/>
      <c r="J55" s="137"/>
      <c r="K55" s="137"/>
      <c r="L55" s="137"/>
      <c r="M55" s="137"/>
      <c r="N55" s="137"/>
      <c r="O55" s="137"/>
      <c r="P55" s="138"/>
      <c r="Q55" s="137"/>
      <c r="R55" s="137"/>
    </row>
    <row r="56" spans="1:38" ht="10.8" thickTop="1" thickBot="1">
      <c r="A56" s="160">
        <v>4</v>
      </c>
      <c r="B56" s="2" t="s">
        <v>558</v>
      </c>
      <c r="C56" s="162"/>
      <c r="D56" s="2"/>
      <c r="E56" s="2"/>
      <c r="F56" s="136"/>
      <c r="G56" s="137"/>
      <c r="H56" s="137"/>
      <c r="I56" s="137"/>
      <c r="J56" s="137"/>
      <c r="K56" s="137"/>
      <c r="L56" s="137"/>
      <c r="M56" s="137"/>
      <c r="N56" s="137"/>
      <c r="O56" s="137"/>
      <c r="P56" s="138"/>
      <c r="Q56" s="137"/>
      <c r="R56" s="137"/>
    </row>
    <row r="57" spans="1:38" ht="10.8" thickTop="1" thickBot="1">
      <c r="A57" s="160">
        <v>5</v>
      </c>
      <c r="B57" s="2" t="s">
        <v>607</v>
      </c>
      <c r="C57" s="162"/>
      <c r="D57" s="2"/>
      <c r="E57" s="2"/>
      <c r="F57" s="136"/>
      <c r="G57" s="137"/>
      <c r="H57" s="137"/>
      <c r="I57" s="137"/>
      <c r="J57" s="137"/>
      <c r="K57" s="137"/>
      <c r="L57" s="137"/>
      <c r="M57" s="137"/>
      <c r="N57" s="137"/>
      <c r="O57" s="137"/>
      <c r="P57" s="138"/>
      <c r="Q57" s="137"/>
      <c r="R57" s="137"/>
    </row>
    <row r="58" spans="1:38" ht="10.199999999999999" thickTop="1">
      <c r="A58" s="160">
        <v>6</v>
      </c>
      <c r="B58" s="3" t="s">
        <v>560</v>
      </c>
      <c r="C58" s="162"/>
      <c r="D58" s="2"/>
      <c r="E58" s="2"/>
      <c r="F58" s="136"/>
      <c r="G58" s="139"/>
      <c r="H58" s="139"/>
      <c r="I58" s="139"/>
      <c r="J58" s="139"/>
      <c r="K58" s="139"/>
      <c r="L58" s="139"/>
      <c r="M58" s="139"/>
      <c r="N58" s="139"/>
      <c r="O58" s="139"/>
      <c r="P58" s="146"/>
      <c r="Q58" s="139"/>
      <c r="R58" s="139"/>
    </row>
    <row r="59" spans="1:38" ht="9.6">
      <c r="A59" s="160">
        <v>7</v>
      </c>
      <c r="B59" s="2" t="s">
        <v>561</v>
      </c>
      <c r="D59" s="2"/>
      <c r="E59" s="2"/>
      <c r="F59" s="136"/>
      <c r="G59" s="139"/>
      <c r="H59" s="139"/>
      <c r="I59" s="139"/>
      <c r="J59" s="139"/>
      <c r="K59" s="139"/>
      <c r="L59" s="139"/>
      <c r="M59" s="139"/>
      <c r="N59" s="139"/>
      <c r="O59" s="139"/>
      <c r="P59" s="146"/>
      <c r="Q59" s="139"/>
      <c r="R59" s="139"/>
    </row>
    <row r="60" spans="1:38" s="154" customFormat="1" ht="9.6">
      <c r="A60" s="160">
        <v>8</v>
      </c>
      <c r="B60" s="2" t="s">
        <v>562</v>
      </c>
      <c r="C60" s="2"/>
      <c r="D60" s="3"/>
      <c r="E60" s="3"/>
      <c r="F60" s="136"/>
      <c r="G60" s="139"/>
      <c r="H60" s="139"/>
      <c r="I60" s="139"/>
      <c r="J60" s="139"/>
      <c r="K60" s="139"/>
      <c r="L60" s="139"/>
      <c r="M60" s="139"/>
      <c r="N60" s="139"/>
      <c r="O60" s="139"/>
      <c r="P60" s="146"/>
      <c r="Q60" s="139"/>
      <c r="R60" s="139"/>
      <c r="S60" s="3"/>
      <c r="T60" s="3"/>
      <c r="U60" s="3"/>
      <c r="V60" s="3"/>
      <c r="W60" s="3"/>
      <c r="X60" s="3"/>
      <c r="Y60" s="3"/>
      <c r="Z60" s="3"/>
      <c r="AA60" s="3"/>
      <c r="AB60" s="3"/>
      <c r="AC60" s="3"/>
      <c r="AD60" s="3"/>
      <c r="AI60" s="3"/>
      <c r="AJ60" s="3"/>
      <c r="AK60" s="3"/>
      <c r="AL60" s="3"/>
    </row>
    <row r="61" spans="1:38" ht="9.6">
      <c r="A61" s="160">
        <v>9</v>
      </c>
      <c r="B61" s="2" t="s">
        <v>563</v>
      </c>
      <c r="C61" s="2"/>
      <c r="D61" s="2"/>
      <c r="E61" s="2"/>
      <c r="F61" s="136"/>
      <c r="G61" s="139"/>
      <c r="H61" s="139"/>
      <c r="I61" s="139"/>
      <c r="J61" s="139"/>
      <c r="K61" s="139"/>
      <c r="L61" s="139"/>
      <c r="M61" s="139"/>
      <c r="N61" s="139"/>
      <c r="O61" s="139"/>
      <c r="P61" s="146"/>
      <c r="Q61" s="139"/>
      <c r="R61" s="139"/>
    </row>
    <row r="62" spans="1:38" ht="9.6">
      <c r="A62" s="160">
        <v>10</v>
      </c>
      <c r="B62" s="2" t="s">
        <v>564</v>
      </c>
      <c r="C62" s="2"/>
      <c r="D62" s="2"/>
      <c r="E62" s="2"/>
      <c r="F62" s="136"/>
      <c r="G62" s="139"/>
      <c r="H62" s="139"/>
      <c r="I62" s="139"/>
      <c r="J62" s="139"/>
      <c r="K62" s="139"/>
      <c r="L62" s="139"/>
      <c r="M62" s="139"/>
      <c r="N62" s="139"/>
      <c r="O62" s="139"/>
      <c r="P62" s="146"/>
      <c r="Q62" s="139"/>
      <c r="R62" s="139"/>
    </row>
    <row r="63" spans="1:38" ht="9.6">
      <c r="A63" s="160">
        <v>11</v>
      </c>
      <c r="B63" s="2" t="s">
        <v>565</v>
      </c>
      <c r="C63" s="2"/>
      <c r="D63" s="2"/>
      <c r="E63" s="2"/>
      <c r="F63" s="136"/>
      <c r="G63" s="139"/>
      <c r="H63" s="139"/>
      <c r="I63" s="139"/>
      <c r="J63" s="139"/>
      <c r="K63" s="139"/>
      <c r="L63" s="139"/>
      <c r="M63" s="139"/>
      <c r="N63" s="139"/>
      <c r="O63" s="139"/>
      <c r="P63" s="146"/>
      <c r="Q63" s="139"/>
      <c r="R63" s="139"/>
    </row>
    <row r="64" spans="1:38" ht="9.6">
      <c r="A64" s="160">
        <v>12</v>
      </c>
      <c r="B64" s="2" t="s">
        <v>566</v>
      </c>
      <c r="C64" s="2"/>
      <c r="D64" s="2"/>
      <c r="E64" s="2"/>
      <c r="F64" s="136"/>
      <c r="G64" s="139"/>
      <c r="H64" s="139"/>
      <c r="I64" s="139"/>
      <c r="J64" s="139"/>
      <c r="K64" s="139"/>
      <c r="L64" s="139"/>
      <c r="M64" s="139"/>
      <c r="N64" s="139"/>
      <c r="O64" s="139"/>
      <c r="P64" s="146"/>
      <c r="Q64" s="139"/>
      <c r="R64" s="139"/>
    </row>
    <row r="65" spans="1:38" ht="9.6">
      <c r="A65" s="160">
        <v>13</v>
      </c>
      <c r="B65" s="2" t="s">
        <v>567</v>
      </c>
      <c r="C65" s="2"/>
      <c r="D65" s="2"/>
      <c r="E65" s="2"/>
      <c r="F65" s="136"/>
      <c r="G65" s="139"/>
      <c r="H65" s="139"/>
      <c r="I65" s="139"/>
      <c r="J65" s="139"/>
      <c r="K65" s="139"/>
      <c r="L65" s="139"/>
      <c r="M65" s="139"/>
      <c r="N65" s="139"/>
      <c r="O65" s="139"/>
      <c r="P65" s="146"/>
      <c r="Q65" s="139"/>
      <c r="R65" s="139"/>
    </row>
    <row r="66" spans="1:38" ht="10.199999999999999" thickBot="1">
      <c r="A66" s="3"/>
      <c r="C66" s="3"/>
      <c r="D66" s="3"/>
      <c r="E66" s="3"/>
      <c r="F66" s="147"/>
      <c r="G66" s="148"/>
      <c r="H66" s="148"/>
      <c r="I66" s="148"/>
      <c r="J66" s="148"/>
      <c r="K66" s="148"/>
      <c r="L66" s="148"/>
      <c r="M66" s="148"/>
      <c r="N66" s="148"/>
      <c r="O66" s="148"/>
      <c r="P66" s="149"/>
      <c r="Q66" s="148"/>
      <c r="R66" s="148"/>
    </row>
    <row r="67" spans="1:38" ht="62.55" customHeight="1" thickTop="1"/>
    <row r="68" spans="1:38" ht="62.55" customHeight="1">
      <c r="A68" s="3"/>
      <c r="C68" s="3"/>
      <c r="D68" s="3"/>
      <c r="E68" s="3"/>
      <c r="F68" s="147"/>
      <c r="G68" s="3"/>
      <c r="H68" s="3"/>
      <c r="I68" s="3"/>
      <c r="J68" s="3"/>
      <c r="K68" s="3"/>
      <c r="L68" s="3"/>
      <c r="M68" s="3"/>
      <c r="N68" s="3"/>
      <c r="O68" s="3"/>
      <c r="P68" s="150"/>
      <c r="Q68" s="3"/>
      <c r="R68" s="3"/>
    </row>
    <row r="69" spans="1:38" s="154" customFormat="1" ht="62.55" customHeight="1">
      <c r="A69" s="3"/>
      <c r="B69" s="3"/>
      <c r="C69" s="3"/>
      <c r="D69" s="3"/>
      <c r="E69" s="3"/>
      <c r="F69" s="147"/>
      <c r="G69" s="3"/>
      <c r="H69" s="3"/>
      <c r="I69" s="3"/>
      <c r="J69" s="3"/>
      <c r="K69" s="3"/>
      <c r="L69" s="3"/>
      <c r="M69" s="3"/>
      <c r="N69" s="3"/>
      <c r="O69" s="3"/>
      <c r="P69" s="150"/>
      <c r="Q69" s="3"/>
      <c r="R69" s="3"/>
      <c r="S69" s="3"/>
      <c r="T69" s="3"/>
      <c r="U69" s="3"/>
      <c r="V69" s="3"/>
      <c r="W69" s="3"/>
      <c r="X69" s="3"/>
      <c r="Y69" s="3"/>
      <c r="Z69" s="3"/>
      <c r="AA69" s="3"/>
      <c r="AB69" s="3"/>
      <c r="AC69" s="3"/>
      <c r="AD69" s="3"/>
      <c r="AI69" s="3"/>
      <c r="AJ69" s="3"/>
      <c r="AK69" s="3"/>
      <c r="AL69" s="3"/>
    </row>
    <row r="70" spans="1:38" s="154" customFormat="1" ht="62.55" customHeight="1">
      <c r="A70" s="3"/>
      <c r="B70" s="3"/>
      <c r="C70" s="3"/>
      <c r="D70" s="3"/>
      <c r="E70" s="3"/>
      <c r="F70" s="147"/>
      <c r="G70" s="3"/>
      <c r="H70" s="3"/>
      <c r="I70" s="3"/>
      <c r="J70" s="3"/>
      <c r="K70" s="3"/>
      <c r="L70" s="3"/>
      <c r="M70" s="3"/>
      <c r="N70" s="3"/>
      <c r="O70" s="3"/>
      <c r="P70" s="150"/>
      <c r="Q70" s="3"/>
      <c r="R70" s="3"/>
      <c r="S70" s="3"/>
      <c r="T70" s="3"/>
      <c r="U70" s="3"/>
      <c r="V70" s="3"/>
      <c r="W70" s="3"/>
      <c r="X70" s="3"/>
      <c r="Y70" s="3"/>
      <c r="Z70" s="3"/>
      <c r="AA70" s="3"/>
      <c r="AB70" s="3"/>
      <c r="AC70" s="3"/>
      <c r="AD70" s="3"/>
      <c r="AI70" s="3"/>
      <c r="AJ70" s="3"/>
      <c r="AK70" s="3"/>
      <c r="AL70" s="3"/>
    </row>
    <row r="71" spans="1:38" s="154" customFormat="1" ht="62.55" customHeight="1">
      <c r="A71" s="3"/>
      <c r="B71" s="3"/>
      <c r="C71" s="3"/>
      <c r="D71" s="3"/>
      <c r="E71" s="3"/>
      <c r="F71" s="147"/>
      <c r="G71" s="3"/>
      <c r="H71" s="3"/>
      <c r="I71" s="3"/>
      <c r="J71" s="3"/>
      <c r="K71" s="3"/>
      <c r="L71" s="3"/>
      <c r="M71" s="3"/>
      <c r="N71" s="3"/>
      <c r="O71" s="3"/>
      <c r="P71" s="150"/>
      <c r="Q71" s="3"/>
      <c r="R71" s="3"/>
      <c r="S71" s="3"/>
      <c r="T71" s="3"/>
      <c r="U71" s="3"/>
      <c r="V71" s="3"/>
      <c r="W71" s="3"/>
      <c r="X71" s="3"/>
      <c r="Y71" s="3"/>
      <c r="Z71" s="3"/>
      <c r="AA71" s="3"/>
      <c r="AB71" s="3"/>
      <c r="AC71" s="3"/>
      <c r="AD71" s="3"/>
      <c r="AI71" s="3"/>
      <c r="AJ71" s="3"/>
      <c r="AK71" s="3"/>
      <c r="AL71" s="3"/>
    </row>
    <row r="72" spans="1:38" s="154" customFormat="1" ht="62.55" customHeight="1">
      <c r="A72" s="1"/>
      <c r="B72" s="1"/>
      <c r="C72" s="1"/>
      <c r="D72" s="1"/>
      <c r="E72" s="1"/>
      <c r="F72" s="140"/>
      <c r="G72" s="1"/>
      <c r="H72" s="1"/>
      <c r="I72" s="1"/>
      <c r="J72" s="1"/>
      <c r="K72" s="1"/>
      <c r="L72" s="1"/>
      <c r="M72" s="1"/>
      <c r="N72" s="1"/>
      <c r="O72" s="1"/>
      <c r="P72" s="142"/>
      <c r="Q72" s="1"/>
      <c r="R72" s="1"/>
      <c r="S72" s="3"/>
      <c r="T72" s="3"/>
      <c r="U72" s="3"/>
      <c r="V72" s="3"/>
      <c r="W72" s="3"/>
      <c r="X72" s="3"/>
      <c r="Y72" s="3"/>
      <c r="Z72" s="3"/>
      <c r="AA72" s="3"/>
      <c r="AB72" s="3"/>
      <c r="AC72" s="3"/>
      <c r="AD72" s="3"/>
      <c r="AI72" s="3"/>
      <c r="AJ72" s="3"/>
      <c r="AK72" s="3"/>
      <c r="AL72" s="3"/>
    </row>
    <row r="73" spans="1:38" s="154" customFormat="1" ht="62.55" customHeight="1">
      <c r="A73" s="1"/>
      <c r="B73" s="1"/>
      <c r="C73" s="1"/>
      <c r="D73" s="1"/>
      <c r="E73" s="1"/>
      <c r="F73" s="140"/>
      <c r="G73" s="1"/>
      <c r="H73" s="1"/>
      <c r="I73" s="1"/>
      <c r="J73" s="1"/>
      <c r="K73" s="1"/>
      <c r="L73" s="1"/>
      <c r="M73" s="1"/>
      <c r="N73" s="1"/>
      <c r="O73" s="1"/>
      <c r="P73" s="142"/>
      <c r="Q73" s="1"/>
      <c r="R73" s="1"/>
      <c r="S73" s="3"/>
      <c r="T73" s="3"/>
      <c r="U73" s="3"/>
      <c r="V73" s="3"/>
      <c r="W73" s="3"/>
      <c r="X73" s="3"/>
      <c r="Y73" s="3"/>
      <c r="Z73" s="3"/>
      <c r="AA73" s="3"/>
      <c r="AB73" s="3"/>
      <c r="AC73" s="3"/>
      <c r="AD73" s="3"/>
      <c r="AI73" s="3"/>
      <c r="AJ73" s="3"/>
      <c r="AK73" s="3"/>
      <c r="AL73" s="3"/>
    </row>
    <row r="74" spans="1:38" s="154" customFormat="1" ht="62.55" customHeight="1">
      <c r="A74" s="1"/>
      <c r="B74" s="1"/>
      <c r="C74" s="1"/>
      <c r="D74" s="1"/>
      <c r="E74" s="1"/>
      <c r="F74" s="140"/>
      <c r="G74" s="1"/>
      <c r="H74" s="1"/>
      <c r="I74" s="1"/>
      <c r="J74" s="1"/>
      <c r="K74" s="1"/>
      <c r="L74" s="1"/>
      <c r="M74" s="1"/>
      <c r="N74" s="1"/>
      <c r="O74" s="1"/>
      <c r="P74" s="142"/>
      <c r="Q74" s="1"/>
      <c r="R74" s="1"/>
      <c r="S74" s="3"/>
      <c r="T74" s="3"/>
      <c r="U74" s="3"/>
      <c r="V74" s="3"/>
      <c r="W74" s="3"/>
      <c r="X74" s="3"/>
      <c r="Y74" s="3"/>
      <c r="Z74" s="3"/>
      <c r="AA74" s="3"/>
      <c r="AB74" s="3"/>
      <c r="AC74" s="3"/>
      <c r="AD74" s="3"/>
      <c r="AI74" s="3"/>
      <c r="AJ74" s="3"/>
      <c r="AK74" s="3"/>
      <c r="AL74" s="3"/>
    </row>
    <row r="75" spans="1:38" s="154" customFormat="1" ht="62.55" customHeight="1">
      <c r="A75" s="1"/>
      <c r="B75" s="1"/>
      <c r="C75" s="1"/>
      <c r="D75" s="1"/>
      <c r="E75" s="1"/>
      <c r="F75" s="140"/>
      <c r="G75" s="1"/>
      <c r="H75" s="1"/>
      <c r="I75" s="1"/>
      <c r="J75" s="1"/>
      <c r="K75" s="1"/>
      <c r="L75" s="1"/>
      <c r="M75" s="1"/>
      <c r="N75" s="1"/>
      <c r="O75" s="1"/>
      <c r="P75" s="142"/>
      <c r="Q75" s="1"/>
      <c r="R75" s="1"/>
      <c r="S75" s="3"/>
      <c r="T75" s="3"/>
      <c r="U75" s="3"/>
      <c r="V75" s="3"/>
      <c r="W75" s="3"/>
      <c r="X75" s="3"/>
      <c r="Y75" s="3"/>
      <c r="Z75" s="3"/>
      <c r="AA75" s="3"/>
      <c r="AB75" s="3"/>
      <c r="AC75" s="3"/>
      <c r="AD75" s="3"/>
      <c r="AI75" s="3"/>
      <c r="AJ75" s="3"/>
      <c r="AK75" s="3"/>
      <c r="AL75" s="3"/>
    </row>
    <row r="76" spans="1:38" s="154" customFormat="1" ht="62.55" customHeight="1">
      <c r="A76" s="1"/>
      <c r="B76" s="1"/>
      <c r="C76" s="1"/>
      <c r="D76" s="1"/>
      <c r="E76" s="1"/>
      <c r="F76" s="140"/>
      <c r="G76" s="1"/>
      <c r="H76" s="1"/>
      <c r="I76" s="1"/>
      <c r="J76" s="1"/>
      <c r="K76" s="1"/>
      <c r="L76" s="1"/>
      <c r="M76" s="1"/>
      <c r="N76" s="1"/>
      <c r="O76" s="1"/>
      <c r="P76" s="142"/>
      <c r="Q76" s="1"/>
      <c r="R76" s="1"/>
      <c r="S76" s="3"/>
      <c r="T76" s="3"/>
      <c r="U76" s="3"/>
      <c r="V76" s="3"/>
      <c r="W76" s="3"/>
      <c r="X76" s="3"/>
      <c r="Y76" s="3"/>
      <c r="Z76" s="3"/>
      <c r="AA76" s="3"/>
      <c r="AB76" s="3"/>
      <c r="AC76" s="3"/>
      <c r="AD76" s="3"/>
      <c r="AI76" s="3"/>
      <c r="AJ76" s="3"/>
      <c r="AK76" s="3"/>
      <c r="AL76" s="3"/>
    </row>
    <row r="77" spans="1:38" s="154" customFormat="1" ht="62.55" customHeight="1">
      <c r="A77" s="1"/>
      <c r="B77" s="1"/>
      <c r="C77" s="1"/>
      <c r="D77" s="1"/>
      <c r="E77" s="1"/>
      <c r="F77" s="140"/>
      <c r="G77" s="1"/>
      <c r="H77" s="1"/>
      <c r="I77" s="1"/>
      <c r="J77" s="1"/>
      <c r="K77" s="1"/>
      <c r="L77" s="1"/>
      <c r="M77" s="1"/>
      <c r="N77" s="1"/>
      <c r="O77" s="1"/>
      <c r="P77" s="142"/>
      <c r="Q77" s="1"/>
      <c r="R77" s="1"/>
      <c r="S77" s="3"/>
      <c r="T77" s="3"/>
      <c r="U77" s="3"/>
      <c r="V77" s="3"/>
      <c r="W77" s="3"/>
      <c r="X77" s="3"/>
      <c r="Y77" s="3"/>
      <c r="Z77" s="3"/>
      <c r="AA77" s="3"/>
      <c r="AB77" s="3"/>
      <c r="AC77" s="3"/>
      <c r="AD77" s="3"/>
      <c r="AI77" s="3"/>
      <c r="AJ77" s="3"/>
      <c r="AK77" s="3"/>
      <c r="AL77" s="3"/>
    </row>
    <row r="78" spans="1:38" s="154" customFormat="1" ht="62.55" customHeight="1">
      <c r="A78" s="1"/>
      <c r="B78" s="1"/>
      <c r="C78" s="1"/>
      <c r="D78" s="1"/>
      <c r="E78" s="1"/>
      <c r="F78" s="140"/>
      <c r="G78" s="1"/>
      <c r="H78" s="1"/>
      <c r="I78" s="1"/>
      <c r="J78" s="1"/>
      <c r="K78" s="1"/>
      <c r="L78" s="1"/>
      <c r="M78" s="1"/>
      <c r="N78" s="1"/>
      <c r="O78" s="1"/>
      <c r="P78" s="142"/>
      <c r="Q78" s="1"/>
      <c r="R78" s="1"/>
      <c r="S78" s="3"/>
      <c r="T78" s="3"/>
      <c r="U78" s="3"/>
      <c r="V78" s="3"/>
      <c r="W78" s="3"/>
      <c r="X78" s="3"/>
      <c r="Y78" s="3"/>
      <c r="Z78" s="3"/>
      <c r="AA78" s="3"/>
      <c r="AB78" s="3"/>
      <c r="AC78" s="3"/>
      <c r="AD78" s="3"/>
      <c r="AI78" s="3"/>
      <c r="AJ78" s="3"/>
      <c r="AK78" s="3"/>
      <c r="AL78" s="3"/>
    </row>
    <row r="79" spans="1:38" s="154" customFormat="1" ht="62.55" customHeight="1">
      <c r="A79" s="1"/>
      <c r="B79" s="1"/>
      <c r="C79" s="1"/>
      <c r="D79" s="1"/>
      <c r="E79" s="1"/>
      <c r="F79" s="140"/>
      <c r="G79" s="1"/>
      <c r="H79" s="1"/>
      <c r="I79" s="1"/>
      <c r="J79" s="1"/>
      <c r="K79" s="1"/>
      <c r="L79" s="1"/>
      <c r="M79" s="1"/>
      <c r="N79" s="1"/>
      <c r="O79" s="1"/>
      <c r="P79" s="142"/>
      <c r="Q79" s="1"/>
      <c r="R79" s="1"/>
      <c r="S79" s="3"/>
      <c r="T79" s="3"/>
      <c r="U79" s="3"/>
      <c r="V79" s="3"/>
      <c r="W79" s="3"/>
      <c r="X79" s="3"/>
      <c r="Y79" s="3"/>
      <c r="Z79" s="3"/>
      <c r="AA79" s="3"/>
      <c r="AB79" s="3"/>
      <c r="AC79" s="3"/>
      <c r="AD79" s="3"/>
      <c r="AI79" s="3"/>
      <c r="AJ79" s="3"/>
      <c r="AK79" s="3"/>
      <c r="AL79" s="3"/>
    </row>
    <row r="80" spans="1:38" s="154" customFormat="1" ht="62.55" customHeight="1">
      <c r="A80" s="1"/>
      <c r="B80" s="1"/>
      <c r="C80" s="1"/>
      <c r="D80" s="1"/>
      <c r="E80" s="1"/>
      <c r="F80" s="140"/>
      <c r="G80" s="1"/>
      <c r="H80" s="1"/>
      <c r="I80" s="1"/>
      <c r="J80" s="1"/>
      <c r="K80" s="1"/>
      <c r="L80" s="1"/>
      <c r="M80" s="1"/>
      <c r="N80" s="1"/>
      <c r="O80" s="1"/>
      <c r="P80" s="142"/>
      <c r="Q80" s="1"/>
      <c r="R80" s="1"/>
      <c r="S80" s="3"/>
      <c r="T80" s="3"/>
      <c r="U80" s="3"/>
      <c r="V80" s="3"/>
      <c r="W80" s="3"/>
      <c r="X80" s="3"/>
      <c r="Y80" s="3"/>
      <c r="Z80" s="3"/>
      <c r="AA80" s="3"/>
      <c r="AB80" s="3"/>
      <c r="AC80" s="3"/>
      <c r="AD80" s="3"/>
      <c r="AI80" s="3"/>
      <c r="AJ80" s="3"/>
      <c r="AK80" s="3"/>
      <c r="AL80" s="3"/>
    </row>
    <row r="81" spans="1:38" s="154" customFormat="1" ht="62.55" customHeight="1">
      <c r="A81" s="1"/>
      <c r="B81" s="1"/>
      <c r="C81" s="1"/>
      <c r="D81" s="1"/>
      <c r="E81" s="1"/>
      <c r="F81" s="140"/>
      <c r="G81" s="1"/>
      <c r="H81" s="1"/>
      <c r="I81" s="1"/>
      <c r="J81" s="1"/>
      <c r="K81" s="1"/>
      <c r="L81" s="1"/>
      <c r="M81" s="1"/>
      <c r="N81" s="1"/>
      <c r="O81" s="1"/>
      <c r="P81" s="142"/>
      <c r="Q81" s="1"/>
      <c r="R81" s="1"/>
      <c r="S81" s="3"/>
      <c r="T81" s="3"/>
      <c r="U81" s="3"/>
      <c r="V81" s="3"/>
      <c r="W81" s="3"/>
      <c r="X81" s="3"/>
      <c r="Y81" s="3"/>
      <c r="Z81" s="3"/>
      <c r="AA81" s="3"/>
      <c r="AB81" s="3"/>
      <c r="AC81" s="3"/>
      <c r="AD81" s="3"/>
      <c r="AI81" s="3"/>
      <c r="AJ81" s="3"/>
      <c r="AK81" s="3"/>
      <c r="AL81" s="3"/>
    </row>
  </sheetData>
  <mergeCells count="47">
    <mergeCell ref="AI9:AL10"/>
    <mergeCell ref="AA10:AD10"/>
    <mergeCell ref="AE10:AH10"/>
    <mergeCell ref="AE11:AE12"/>
    <mergeCell ref="AF11:AF12"/>
    <mergeCell ref="AG11:AG12"/>
    <mergeCell ref="AH11:AH12"/>
    <mergeCell ref="AI11:AI12"/>
    <mergeCell ref="AJ11:AJ12"/>
    <mergeCell ref="AK11:AK12"/>
    <mergeCell ref="AL11:AL12"/>
    <mergeCell ref="AA11:AA12"/>
    <mergeCell ref="AB11:AB12"/>
    <mergeCell ref="AC11:AC12"/>
    <mergeCell ref="AD11:AD12"/>
    <mergeCell ref="V11:V12"/>
    <mergeCell ref="W11:W12"/>
    <mergeCell ref="X11:X12"/>
    <mergeCell ref="A1:E1"/>
    <mergeCell ref="G1:Q2"/>
    <mergeCell ref="A2:E2"/>
    <mergeCell ref="A4:E4"/>
    <mergeCell ref="A5:E5"/>
    <mergeCell ref="A7:E7"/>
    <mergeCell ref="A9:A12"/>
    <mergeCell ref="B9:E9"/>
    <mergeCell ref="A6:E6"/>
    <mergeCell ref="B10:B12"/>
    <mergeCell ref="C10:C12"/>
    <mergeCell ref="D10:D12"/>
    <mergeCell ref="E10:E12"/>
    <mergeCell ref="P10:P12"/>
    <mergeCell ref="W10:Z10"/>
    <mergeCell ref="T11:T12"/>
    <mergeCell ref="A48:E48"/>
    <mergeCell ref="A50:E50"/>
    <mergeCell ref="Y11:Y12"/>
    <mergeCell ref="Z11:Z12"/>
    <mergeCell ref="S10:V10"/>
    <mergeCell ref="G11:G12"/>
    <mergeCell ref="H11:H12"/>
    <mergeCell ref="I11:N11"/>
    <mergeCell ref="S11:S12"/>
    <mergeCell ref="U11:U12"/>
    <mergeCell ref="Q10:Q12"/>
    <mergeCell ref="R10:R12"/>
    <mergeCell ref="F10:F1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8852-02C0-415C-A230-EAAE049331D0}">
  <sheetPr filterMode="1">
    <tabColor rgb="FF00B050"/>
  </sheetPr>
  <dimension ref="A1:AL75"/>
  <sheetViews>
    <sheetView topLeftCell="V5" zoomScale="70" zoomScaleNormal="70" workbookViewId="0">
      <selection activeCell="AM9" sqref="AM9"/>
    </sheetView>
  </sheetViews>
  <sheetFormatPr baseColWidth="10" defaultColWidth="11.44140625" defaultRowHeight="53.1" customHeight="1"/>
  <cols>
    <col min="1" max="1" width="6.21875" style="151" customWidth="1"/>
    <col min="2" max="5" width="6.77734375" style="151" customWidth="1"/>
    <col min="6" max="6" width="29.44140625" style="394" customWidth="1"/>
    <col min="7" max="7" width="26.77734375" style="151" customWidth="1"/>
    <col min="8" max="8" width="16" style="151" customWidth="1"/>
    <col min="9" max="9" width="4.21875" style="151" customWidth="1"/>
    <col min="10" max="10" width="4.44140625" style="151" customWidth="1"/>
    <col min="11" max="11" width="6.5546875" style="151" bestFit="1" customWidth="1"/>
    <col min="12" max="13" width="4.21875" style="151" customWidth="1"/>
    <col min="14" max="14" width="6" style="151" bestFit="1" customWidth="1"/>
    <col min="15" max="15" width="7" style="151" bestFit="1" customWidth="1"/>
    <col min="16" max="16" width="13" style="395" customWidth="1"/>
    <col min="17" max="17" width="18.21875" style="151" customWidth="1"/>
    <col min="18" max="18" width="31.77734375" style="151" customWidth="1"/>
    <col min="19" max="27" width="18.77734375" style="151" customWidth="1"/>
    <col min="28" max="34" width="11.44140625" style="151" customWidth="1"/>
    <col min="35" max="35" width="12.77734375" style="151" customWidth="1"/>
    <col min="36" max="36" width="8.21875" style="151" customWidth="1"/>
    <col min="37" max="37" width="8" style="151" customWidth="1"/>
    <col min="38" max="38" width="6" style="151" customWidth="1"/>
    <col min="39" max="16384" width="11.44140625" style="151"/>
  </cols>
  <sheetData>
    <row r="1" spans="1:38" ht="22.95" customHeight="1">
      <c r="A1" s="848" t="s">
        <v>441</v>
      </c>
      <c r="B1" s="848"/>
      <c r="C1" s="848"/>
      <c r="D1" s="848"/>
      <c r="E1" s="848"/>
      <c r="F1" s="425"/>
      <c r="G1" s="851"/>
      <c r="H1" s="851"/>
      <c r="I1" s="851"/>
      <c r="J1" s="851"/>
      <c r="K1" s="851"/>
      <c r="L1" s="851"/>
      <c r="M1" s="851"/>
      <c r="N1" s="851"/>
      <c r="O1" s="851"/>
      <c r="P1" s="851"/>
      <c r="Q1" s="851"/>
    </row>
    <row r="2" spans="1:38" ht="21.6" customHeight="1">
      <c r="A2" s="852" t="s">
        <v>442</v>
      </c>
      <c r="B2" s="852"/>
      <c r="C2" s="852"/>
      <c r="D2" s="852"/>
      <c r="E2" s="852"/>
      <c r="F2" s="426"/>
      <c r="G2" s="851"/>
      <c r="H2" s="851"/>
      <c r="I2" s="851"/>
      <c r="J2" s="851"/>
      <c r="K2" s="851"/>
      <c r="L2" s="851"/>
      <c r="M2" s="851"/>
      <c r="N2" s="851"/>
      <c r="O2" s="851"/>
      <c r="P2" s="851"/>
      <c r="Q2" s="851"/>
    </row>
    <row r="3" spans="1:38" ht="23.55" customHeight="1">
      <c r="A3" s="850" t="s">
        <v>443</v>
      </c>
      <c r="B3" s="850"/>
      <c r="C3" s="850"/>
      <c r="D3" s="850"/>
      <c r="E3" s="850"/>
      <c r="F3" s="244">
        <v>2024</v>
      </c>
    </row>
    <row r="4" spans="1:38" ht="23.55" customHeight="1">
      <c r="A4" s="850" t="s">
        <v>444</v>
      </c>
      <c r="B4" s="850"/>
      <c r="C4" s="850"/>
      <c r="D4" s="850"/>
      <c r="E4" s="850"/>
      <c r="F4" s="245">
        <v>172</v>
      </c>
    </row>
    <row r="5" spans="1:38" ht="23.55" customHeight="1">
      <c r="A5" s="850" t="s">
        <v>445</v>
      </c>
      <c r="B5" s="850"/>
      <c r="C5" s="850"/>
      <c r="D5" s="850"/>
      <c r="E5" s="850"/>
      <c r="F5" s="245" t="s">
        <v>854</v>
      </c>
    </row>
    <row r="6" spans="1:38" ht="23.55" customHeight="1">
      <c r="A6" s="850" t="s">
        <v>447</v>
      </c>
      <c r="B6" s="850"/>
      <c r="C6" s="850"/>
      <c r="D6" s="850"/>
      <c r="E6" s="850"/>
      <c r="F6" s="245" t="s">
        <v>855</v>
      </c>
    </row>
    <row r="8" spans="1:38" ht="53.1" customHeight="1">
      <c r="A8" s="853" t="s">
        <v>44</v>
      </c>
      <c r="B8" s="853" t="s">
        <v>570</v>
      </c>
      <c r="C8" s="853"/>
      <c r="D8" s="853"/>
      <c r="E8" s="853"/>
      <c r="F8" s="246" t="s">
        <v>449</v>
      </c>
      <c r="G8" s="246"/>
      <c r="H8" s="246"/>
      <c r="I8" s="246"/>
      <c r="J8" s="246"/>
      <c r="K8" s="246"/>
      <c r="L8" s="246"/>
      <c r="M8" s="246"/>
      <c r="N8" s="246"/>
      <c r="O8" s="246"/>
      <c r="P8" s="246"/>
      <c r="Q8" s="246"/>
      <c r="R8" s="246"/>
      <c r="S8" s="167" t="s">
        <v>450</v>
      </c>
      <c r="T8" s="167"/>
      <c r="U8" s="167"/>
      <c r="V8" s="167"/>
      <c r="W8" s="167"/>
      <c r="X8" s="167"/>
      <c r="Y8" s="167"/>
      <c r="Z8" s="167"/>
      <c r="AA8" s="167"/>
      <c r="AB8" s="167"/>
      <c r="AC8" s="167"/>
      <c r="AD8" s="167"/>
      <c r="AE8" s="167"/>
      <c r="AF8" s="167"/>
      <c r="AG8" s="167"/>
      <c r="AH8" s="167"/>
      <c r="AI8" s="824" t="s">
        <v>451</v>
      </c>
      <c r="AJ8" s="824"/>
      <c r="AK8" s="824"/>
      <c r="AL8" s="824"/>
    </row>
    <row r="9" spans="1:38" ht="53.1" customHeight="1">
      <c r="A9" s="853"/>
      <c r="B9" s="854" t="s">
        <v>571</v>
      </c>
      <c r="C9" s="854" t="s">
        <v>572</v>
      </c>
      <c r="D9" s="854" t="s">
        <v>573</v>
      </c>
      <c r="E9" s="854" t="s">
        <v>574</v>
      </c>
      <c r="F9" s="853" t="s">
        <v>456</v>
      </c>
      <c r="G9" s="214" t="s">
        <v>457</v>
      </c>
      <c r="H9" s="214"/>
      <c r="I9" s="214"/>
      <c r="J9" s="214"/>
      <c r="K9" s="214"/>
      <c r="L9" s="214"/>
      <c r="M9" s="214"/>
      <c r="N9" s="214"/>
      <c r="O9" s="214"/>
      <c r="P9" s="855" t="s">
        <v>575</v>
      </c>
      <c r="Q9" s="853" t="s">
        <v>576</v>
      </c>
      <c r="R9" s="853" t="s">
        <v>577</v>
      </c>
      <c r="S9" s="824" t="s">
        <v>461</v>
      </c>
      <c r="T9" s="824"/>
      <c r="U9" s="824"/>
      <c r="V9" s="824"/>
      <c r="W9" s="824" t="s">
        <v>462</v>
      </c>
      <c r="X9" s="824"/>
      <c r="Y9" s="824"/>
      <c r="Z9" s="824"/>
      <c r="AA9" s="824" t="s">
        <v>463</v>
      </c>
      <c r="AB9" s="824"/>
      <c r="AC9" s="824"/>
      <c r="AD9" s="824"/>
      <c r="AE9" s="824" t="s">
        <v>464</v>
      </c>
      <c r="AF9" s="824"/>
      <c r="AG9" s="824"/>
      <c r="AH9" s="824"/>
      <c r="AI9" s="824"/>
      <c r="AJ9" s="824"/>
      <c r="AK9" s="824"/>
      <c r="AL9" s="824"/>
    </row>
    <row r="10" spans="1:38" ht="53.1" customHeight="1">
      <c r="A10" s="853"/>
      <c r="B10" s="854"/>
      <c r="C10" s="854"/>
      <c r="D10" s="854"/>
      <c r="E10" s="854"/>
      <c r="F10" s="853"/>
      <c r="G10" s="853" t="s">
        <v>578</v>
      </c>
      <c r="H10" s="853" t="s">
        <v>579</v>
      </c>
      <c r="I10" s="853" t="s">
        <v>580</v>
      </c>
      <c r="J10" s="853"/>
      <c r="K10" s="853"/>
      <c r="L10" s="853"/>
      <c r="M10" s="853"/>
      <c r="N10" s="853"/>
      <c r="O10" s="247" t="s">
        <v>468</v>
      </c>
      <c r="P10" s="855"/>
      <c r="Q10" s="853"/>
      <c r="R10" s="853"/>
      <c r="S10" s="824" t="s">
        <v>469</v>
      </c>
      <c r="T10" s="824" t="s">
        <v>470</v>
      </c>
      <c r="U10" s="824" t="s">
        <v>471</v>
      </c>
      <c r="V10" s="824" t="s">
        <v>472</v>
      </c>
      <c r="W10" s="824" t="s">
        <v>469</v>
      </c>
      <c r="X10" s="824" t="s">
        <v>470</v>
      </c>
      <c r="Y10" s="824" t="s">
        <v>471</v>
      </c>
      <c r="Z10" s="824" t="s">
        <v>472</v>
      </c>
      <c r="AA10" s="824" t="s">
        <v>469</v>
      </c>
      <c r="AB10" s="824" t="s">
        <v>470</v>
      </c>
      <c r="AC10" s="824" t="s">
        <v>471</v>
      </c>
      <c r="AD10" s="824" t="s">
        <v>472</v>
      </c>
      <c r="AE10" s="824" t="s">
        <v>469</v>
      </c>
      <c r="AF10" s="824" t="s">
        <v>470</v>
      </c>
      <c r="AG10" s="824" t="s">
        <v>471</v>
      </c>
      <c r="AH10" s="824" t="s">
        <v>472</v>
      </c>
      <c r="AI10" s="824" t="s">
        <v>473</v>
      </c>
      <c r="AJ10" s="824" t="s">
        <v>474</v>
      </c>
      <c r="AK10" s="824" t="s">
        <v>475</v>
      </c>
      <c r="AL10" s="824" t="s">
        <v>472</v>
      </c>
    </row>
    <row r="11" spans="1:38" ht="53.1" customHeight="1">
      <c r="A11" s="853"/>
      <c r="B11" s="854"/>
      <c r="C11" s="854"/>
      <c r="D11" s="854"/>
      <c r="E11" s="854"/>
      <c r="F11" s="853"/>
      <c r="G11" s="853"/>
      <c r="H11" s="853"/>
      <c r="I11" s="247">
        <v>1</v>
      </c>
      <c r="J11" s="247">
        <v>2</v>
      </c>
      <c r="K11" s="247" t="s">
        <v>476</v>
      </c>
      <c r="L11" s="247">
        <v>3</v>
      </c>
      <c r="M11" s="247">
        <v>4</v>
      </c>
      <c r="N11" s="247" t="s">
        <v>477</v>
      </c>
      <c r="O11" s="247" t="s">
        <v>478</v>
      </c>
      <c r="P11" s="855"/>
      <c r="Q11" s="853"/>
      <c r="R11" s="853"/>
      <c r="S11" s="825"/>
      <c r="T11" s="825"/>
      <c r="U11" s="825"/>
      <c r="V11" s="825"/>
      <c r="W11" s="825"/>
      <c r="X11" s="825"/>
      <c r="Y11" s="825"/>
      <c r="Z11" s="825"/>
      <c r="AA11" s="825"/>
      <c r="AB11" s="825"/>
      <c r="AC11" s="825"/>
      <c r="AD11" s="825"/>
      <c r="AE11" s="825"/>
      <c r="AF11" s="825"/>
      <c r="AG11" s="825"/>
      <c r="AH11" s="825"/>
      <c r="AI11" s="825"/>
      <c r="AJ11" s="825"/>
      <c r="AK11" s="825"/>
      <c r="AL11" s="825"/>
    </row>
    <row r="12" spans="1:38" s="154" customFormat="1" ht="53.1" customHeight="1">
      <c r="A12" s="241" t="s">
        <v>857</v>
      </c>
      <c r="B12" s="241">
        <v>13</v>
      </c>
      <c r="C12" s="241" t="s">
        <v>39</v>
      </c>
      <c r="D12" s="241" t="s">
        <v>54</v>
      </c>
      <c r="E12" s="241" t="s">
        <v>96</v>
      </c>
      <c r="F12" s="291" t="str">
        <f>'[2]Gabriela Mora'!F16</f>
        <v>AgTech para Lechería Climáticamente Inteligente (FONTAGRO)</v>
      </c>
      <c r="G12" s="291" t="s">
        <v>182</v>
      </c>
      <c r="H12" s="291" t="s">
        <v>856</v>
      </c>
      <c r="I12" s="223">
        <f>'[2]Gabriela Mora'!I16</f>
        <v>1</v>
      </c>
      <c r="J12" s="223"/>
      <c r="K12" s="243">
        <f t="shared" ref="K12:K16" si="0">SUM(I12:J12)</f>
        <v>1</v>
      </c>
      <c r="L12" s="223"/>
      <c r="M12" s="223"/>
      <c r="N12" s="243">
        <f t="shared" ref="N12:N30" si="1">SUM(L12:M12)</f>
        <v>0</v>
      </c>
      <c r="O12" s="322">
        <f>SUM(K12,N12)</f>
        <v>1</v>
      </c>
      <c r="P12" s="300"/>
      <c r="Q12" s="291" t="str">
        <f>'[2]Gabriela Mora'!Q16</f>
        <v>María Gabriela Mora Mora</v>
      </c>
      <c r="R12" s="294" t="s">
        <v>858</v>
      </c>
      <c r="S12" s="299"/>
      <c r="T12" s="296" t="str">
        <f t="shared" ref="T12:T30" si="2">IF(S12="","No hay ejecución",IF(AND(I12=0),"No hay Programación", S12/I12))</f>
        <v>No hay ejecución</v>
      </c>
      <c r="U12" s="297" t="str">
        <f>IF(T12="No hay ejecución","NA",IF(T12&gt;=90%,"De acuerdo con lo programado",IF(T12&gt;=51%,"Atraso Leve",IF(T12&lt;=50%,"En riesgo cumplimiento"))))</f>
        <v>NA</v>
      </c>
      <c r="V12" s="297" t="s">
        <v>859</v>
      </c>
      <c r="W12" s="299">
        <v>0.5</v>
      </c>
      <c r="X12" s="296" t="str">
        <f>IF(W12="","No hay ejecución",IF(AND(J12=0),"No hay Programación", W12/J12))</f>
        <v>No hay Programación</v>
      </c>
      <c r="Y12" s="297" t="str">
        <f t="shared" ref="Y12:Y30" si="3">IF(X12="No hay ejecución","NA",IF(X12&gt;=90%,"De acuerdo con lo programado",IF(X12&gt;=51%,"Atraso Leve",IF(X12&lt;=50%,"En riesgo en cumplimiento"))))</f>
        <v>De acuerdo con lo programado</v>
      </c>
      <c r="Z12" s="297"/>
      <c r="AA12" s="299"/>
      <c r="AB12" s="296" t="str">
        <f t="shared" ref="AB12:AB30" si="4">IF(AA12="","No hay ejecución",IF(AND(L12=0),"No hay Programación", AA12/L12))</f>
        <v>No hay ejecución</v>
      </c>
      <c r="AC12" s="297" t="str">
        <f t="shared" ref="AC12:AC30" si="5">IF(AB12="No hay ejecución","NA",IF(AB12&gt;=90%,"De acuerdo con lo programado",IF(AB12&gt;=50%,"Atraso Leve",IF(AB12&lt;=49.9%,"En riesgo en cumplimiento"))))</f>
        <v>NA</v>
      </c>
      <c r="AD12" s="297"/>
      <c r="AE12" s="224">
        <v>1</v>
      </c>
      <c r="AF12" s="225" t="str">
        <f t="shared" ref="AF12:AF30" si="6">IF(AE12="","No hay ejecución",IF(AND(M12=0),"No hay Programación", AE12/M12))</f>
        <v>No hay Programación</v>
      </c>
      <c r="AG12" s="226" t="str">
        <f t="shared" ref="AG12:AG35" si="7">IF(AF12="No hay ejecución","NA",IF(AF12&gt;=90%,"De acuerdo con lo programado",IF(AF12&gt;=50%,"Atraso Leve",IF(AF12&lt;=49.99%,"En riesgo en cumplimiento"))))</f>
        <v>De acuerdo con lo programado</v>
      </c>
      <c r="AH12" s="226"/>
      <c r="AI12" s="299">
        <f t="shared" ref="AI12:AI30" si="8">S12+W12+AA12+AE12</f>
        <v>1.5</v>
      </c>
      <c r="AJ12" s="296">
        <f t="shared" ref="AJ12:AJ30" si="9">IF(AI12="","No hay ejecución",IF(AND(O12=0),"No hay Programación", AI12/O12))</f>
        <v>1.5</v>
      </c>
      <c r="AK12" s="297" t="str">
        <f t="shared" ref="AK12:AK28" si="10">IF(AJ12="No hay ejecución","NA",IF(AJ12&gt;=90%,"Cumplio",IF(AJ12&lt;=89.9%,"No Cumplio")))</f>
        <v>Cumplio</v>
      </c>
      <c r="AL12" s="705"/>
    </row>
    <row r="13" spans="1:38" s="154" customFormat="1" ht="53.1" customHeight="1">
      <c r="A13" s="241" t="s">
        <v>860</v>
      </c>
      <c r="B13" s="241">
        <v>2</v>
      </c>
      <c r="C13" s="241" t="s">
        <v>39</v>
      </c>
      <c r="D13" s="241" t="s">
        <v>54</v>
      </c>
      <c r="E13" s="241" t="s">
        <v>96</v>
      </c>
      <c r="F13" s="291" t="str">
        <f>'[2]Gabriela Mora'!F17</f>
        <v>Investigación para la mejora de la fertilidad del suelo, mediante la aplicación de la tecnología de transformación de estiércol en abono (KoLFACI)</v>
      </c>
      <c r="G13" s="291" t="s">
        <v>182</v>
      </c>
      <c r="H13" s="291" t="s">
        <v>856</v>
      </c>
      <c r="I13" s="223"/>
      <c r="J13" s="223">
        <f>'[2]Gabriela Mora'!J17</f>
        <v>1</v>
      </c>
      <c r="K13" s="243">
        <f t="shared" si="0"/>
        <v>1</v>
      </c>
      <c r="L13" s="223"/>
      <c r="M13" s="223"/>
      <c r="N13" s="243">
        <f t="shared" si="1"/>
        <v>0</v>
      </c>
      <c r="O13" s="322">
        <f>SUM(K13,N13)</f>
        <v>1</v>
      </c>
      <c r="P13" s="300"/>
      <c r="Q13" s="291" t="str">
        <f>'[2]Gabriela Mora'!Q17</f>
        <v>María Gabriela Mora Mora</v>
      </c>
      <c r="R13" s="294"/>
      <c r="S13" s="299"/>
      <c r="T13" s="296" t="str">
        <f t="shared" si="2"/>
        <v>No hay ejecución</v>
      </c>
      <c r="U13" s="297" t="str">
        <f t="shared" ref="U13:U30" si="11">IF(T13="No hay ejecución","NA",IF(T13&gt;=90%,"De acuerdo con lo programado",IF(T13&gt;=51%,"Atraso Leve",IF(T13&lt;50%,"En riesgo cumplimiento"))))</f>
        <v>NA</v>
      </c>
      <c r="V13" s="297"/>
      <c r="W13" s="299">
        <v>0.5</v>
      </c>
      <c r="X13" s="296">
        <f t="shared" ref="X13:X30" si="12">IF(W13="","No hay ejecución",IF(AND(J13=0),"No hay Programación", W13/J13))</f>
        <v>0.5</v>
      </c>
      <c r="Y13" s="297" t="str">
        <f t="shared" si="3"/>
        <v>En riesgo en cumplimiento</v>
      </c>
      <c r="Z13" s="297"/>
      <c r="AA13" s="299"/>
      <c r="AB13" s="296" t="str">
        <f t="shared" si="4"/>
        <v>No hay ejecución</v>
      </c>
      <c r="AC13" s="297" t="str">
        <f t="shared" si="5"/>
        <v>NA</v>
      </c>
      <c r="AD13" s="297"/>
      <c r="AE13" s="224">
        <v>1</v>
      </c>
      <c r="AF13" s="225" t="str">
        <f t="shared" si="6"/>
        <v>No hay Programación</v>
      </c>
      <c r="AG13" s="226" t="str">
        <f t="shared" si="7"/>
        <v>De acuerdo con lo programado</v>
      </c>
      <c r="AH13" s="226"/>
      <c r="AI13" s="299">
        <f t="shared" si="8"/>
        <v>1.5</v>
      </c>
      <c r="AJ13" s="296">
        <f t="shared" si="9"/>
        <v>1.5</v>
      </c>
      <c r="AK13" s="297" t="str">
        <f t="shared" si="10"/>
        <v>Cumplio</v>
      </c>
      <c r="AL13" s="226"/>
    </row>
    <row r="14" spans="1:38" s="154" customFormat="1" ht="53.1" customHeight="1">
      <c r="A14" s="241" t="s">
        <v>861</v>
      </c>
      <c r="B14" s="241">
        <v>2</v>
      </c>
      <c r="C14" s="241">
        <v>0</v>
      </c>
      <c r="D14" s="241" t="s">
        <v>48</v>
      </c>
      <c r="E14" s="241" t="s">
        <v>96</v>
      </c>
      <c r="F14" s="291" t="str">
        <f>'[2]Ana Cubero'!F16</f>
        <v>Estudio sobre los efectos en la salud, la biodiversidad y el ambiente de Costa Rica, del uso de agroquímicos que contengan neonicotinoides y su afectación en la población de abejas melíferas</v>
      </c>
      <c r="G14" s="291" t="s">
        <v>182</v>
      </c>
      <c r="H14" s="291" t="s">
        <v>856</v>
      </c>
      <c r="I14" s="223">
        <v>0</v>
      </c>
      <c r="J14" s="223"/>
      <c r="K14" s="243"/>
      <c r="L14" s="223"/>
      <c r="M14" s="223">
        <f>'[2]Ana Cubero'!M16</f>
        <v>1</v>
      </c>
      <c r="N14" s="243">
        <f t="shared" si="1"/>
        <v>1</v>
      </c>
      <c r="O14" s="243">
        <f>SUM(K14,N14)</f>
        <v>1</v>
      </c>
      <c r="P14" s="300">
        <f>'[2]Ana Cubero'!P16</f>
        <v>0</v>
      </c>
      <c r="Q14" s="300" t="str">
        <f>'[2]Ana Cubero'!Q16</f>
        <v>Ana Cubero</v>
      </c>
      <c r="R14" s="300" t="str">
        <f>'[2]Ana Cubero'!R16</f>
        <v xml:space="preserve">Este proyecto pertenece a una demanda por parte del Despacho del Minisitro, en el cual también se nombró a la compañera Catalina Ruiz, compañeros del SFE y DNEA para su ejecución. </v>
      </c>
      <c r="S14" s="299">
        <v>1</v>
      </c>
      <c r="T14" s="296" t="str">
        <f t="shared" si="2"/>
        <v>No hay Programación</v>
      </c>
      <c r="U14" s="297" t="str">
        <f t="shared" si="11"/>
        <v>De acuerdo con lo programado</v>
      </c>
      <c r="V14" s="297"/>
      <c r="W14" s="299"/>
      <c r="X14" s="296" t="str">
        <f t="shared" si="12"/>
        <v>No hay ejecución</v>
      </c>
      <c r="Y14" s="297" t="str">
        <f t="shared" si="3"/>
        <v>NA</v>
      </c>
      <c r="Z14" s="297"/>
      <c r="AA14" s="299">
        <v>0</v>
      </c>
      <c r="AB14" s="296" t="str">
        <f t="shared" si="4"/>
        <v>No hay Programación</v>
      </c>
      <c r="AC14" s="297" t="str">
        <f t="shared" si="5"/>
        <v>De acuerdo con lo programado</v>
      </c>
      <c r="AD14" s="297"/>
      <c r="AE14" s="224">
        <v>1</v>
      </c>
      <c r="AF14" s="225">
        <f t="shared" si="6"/>
        <v>1</v>
      </c>
      <c r="AG14" s="226" t="str">
        <f t="shared" si="7"/>
        <v>De acuerdo con lo programado</v>
      </c>
      <c r="AH14" s="226" t="s">
        <v>2365</v>
      </c>
      <c r="AI14" s="299">
        <f t="shared" si="8"/>
        <v>2</v>
      </c>
      <c r="AJ14" s="296">
        <f t="shared" si="9"/>
        <v>2</v>
      </c>
      <c r="AK14" s="297" t="str">
        <f t="shared" si="10"/>
        <v>Cumplio</v>
      </c>
      <c r="AL14" s="226"/>
    </row>
    <row r="15" spans="1:38" s="154" customFormat="1" ht="53.1" customHeight="1">
      <c r="A15" s="241" t="s">
        <v>866</v>
      </c>
      <c r="B15" s="241">
        <v>13</v>
      </c>
      <c r="C15" s="241" t="s">
        <v>39</v>
      </c>
      <c r="D15" s="241" t="s">
        <v>54</v>
      </c>
      <c r="E15" s="241" t="s">
        <v>96</v>
      </c>
      <c r="F15" s="291" t="str">
        <f>'[2]Gabriela Mora'!F20</f>
        <v>Evaluación de buenas prácticas de manejo en fincas ganaderas para la promoción de una lechería climáticamente inteligente</v>
      </c>
      <c r="G15" s="291" t="s">
        <v>862</v>
      </c>
      <c r="H15" s="291" t="s">
        <v>867</v>
      </c>
      <c r="I15" s="223">
        <f>'[2]Gabriela Mora'!I20</f>
        <v>0</v>
      </c>
      <c r="J15" s="223">
        <f>'[2]Gabriela Mora'!J20</f>
        <v>1</v>
      </c>
      <c r="K15" s="243">
        <f t="shared" si="0"/>
        <v>1</v>
      </c>
      <c r="L15" s="223">
        <f>'[2]Gabriela Mora'!L20</f>
        <v>0</v>
      </c>
      <c r="M15" s="223">
        <f>'[2]Gabriela Mora'!M20</f>
        <v>1</v>
      </c>
      <c r="N15" s="243">
        <f t="shared" si="1"/>
        <v>1</v>
      </c>
      <c r="O15" s="322">
        <f>K15+N15</f>
        <v>2</v>
      </c>
      <c r="P15" s="300">
        <f>'[2]Gabriela Mora'!P20</f>
        <v>0</v>
      </c>
      <c r="Q15" s="300" t="str">
        <f>'[2]Gabriela Mora'!Q20</f>
        <v>María Gabriela Mora Mora</v>
      </c>
      <c r="R15" s="294"/>
      <c r="S15" s="299">
        <v>0</v>
      </c>
      <c r="T15" s="296" t="str">
        <f t="shared" si="2"/>
        <v>No hay Programación</v>
      </c>
      <c r="U15" s="297" t="str">
        <f t="shared" si="11"/>
        <v>De acuerdo con lo programado</v>
      </c>
      <c r="V15" s="297"/>
      <c r="W15" s="299">
        <v>1</v>
      </c>
      <c r="X15" s="296">
        <f t="shared" si="12"/>
        <v>1</v>
      </c>
      <c r="Y15" s="297" t="str">
        <f t="shared" si="3"/>
        <v>De acuerdo con lo programado</v>
      </c>
      <c r="Z15" s="297"/>
      <c r="AA15" s="299"/>
      <c r="AB15" s="296" t="str">
        <f t="shared" si="4"/>
        <v>No hay ejecución</v>
      </c>
      <c r="AC15" s="297" t="str">
        <f t="shared" si="5"/>
        <v>NA</v>
      </c>
      <c r="AD15" s="297"/>
      <c r="AE15" s="224">
        <v>1</v>
      </c>
      <c r="AF15" s="225">
        <f t="shared" si="6"/>
        <v>1</v>
      </c>
      <c r="AG15" s="226" t="str">
        <f t="shared" si="7"/>
        <v>De acuerdo con lo programado</v>
      </c>
      <c r="AH15" s="226"/>
      <c r="AI15" s="299">
        <f t="shared" si="8"/>
        <v>2</v>
      </c>
      <c r="AJ15" s="296">
        <f t="shared" si="9"/>
        <v>1</v>
      </c>
      <c r="AK15" s="297" t="str">
        <f t="shared" si="10"/>
        <v>Cumplio</v>
      </c>
      <c r="AL15" s="226"/>
    </row>
    <row r="16" spans="1:38" s="154" customFormat="1" ht="53.1" customHeight="1">
      <c r="A16" s="241" t="s">
        <v>868</v>
      </c>
      <c r="B16" s="241">
        <v>13</v>
      </c>
      <c r="C16" s="241" t="s">
        <v>37</v>
      </c>
      <c r="D16" s="241" t="s">
        <v>48</v>
      </c>
      <c r="E16" s="241" t="s">
        <v>96</v>
      </c>
      <c r="F16" s="291" t="str">
        <f>'[2]Johnny Montenegro'!F19</f>
        <v>Emisión de GEI por la aplicación de purines a pasturas en las zonas de Cartago, Monteverde, San Carlos</v>
      </c>
      <c r="G16" s="291" t="s">
        <v>862</v>
      </c>
      <c r="H16" s="291" t="s">
        <v>867</v>
      </c>
      <c r="I16" s="223">
        <f>'[2]Johnny Montenegro'!I19</f>
        <v>1</v>
      </c>
      <c r="J16" s="223">
        <f>'[2]Johnny Montenegro'!J19</f>
        <v>2</v>
      </c>
      <c r="K16" s="243">
        <f t="shared" si="0"/>
        <v>3</v>
      </c>
      <c r="L16" s="223">
        <f>'[2]Johnny Montenegro'!L19</f>
        <v>0</v>
      </c>
      <c r="M16" s="223">
        <f>'[2]Johnny Montenegro'!M19</f>
        <v>0</v>
      </c>
      <c r="N16" s="243">
        <f t="shared" si="1"/>
        <v>0</v>
      </c>
      <c r="O16" s="322">
        <f>K16+N16</f>
        <v>3</v>
      </c>
      <c r="P16" s="300">
        <f>'[2]Johnny Montenegro'!P19</f>
        <v>974000</v>
      </c>
      <c r="Q16" s="300" t="str">
        <f>'[2]Johnny Montenegro'!Q19</f>
        <v>Johnny Montenegro</v>
      </c>
      <c r="R16" s="291">
        <f>'[2]Johnny Montenegro'!R18</f>
        <v>0</v>
      </c>
      <c r="S16" s="299"/>
      <c r="T16" s="296" t="str">
        <f t="shared" si="2"/>
        <v>No hay ejecución</v>
      </c>
      <c r="U16" s="297" t="str">
        <f t="shared" si="11"/>
        <v>NA</v>
      </c>
      <c r="V16" s="297" t="s">
        <v>869</v>
      </c>
      <c r="W16" s="299">
        <v>2</v>
      </c>
      <c r="X16" s="296">
        <f t="shared" si="12"/>
        <v>1</v>
      </c>
      <c r="Y16" s="297" t="str">
        <f t="shared" si="3"/>
        <v>De acuerdo con lo programado</v>
      </c>
      <c r="Z16" s="297"/>
      <c r="AA16" s="299"/>
      <c r="AB16" s="296" t="str">
        <f t="shared" si="4"/>
        <v>No hay ejecución</v>
      </c>
      <c r="AC16" s="297" t="str">
        <f t="shared" si="5"/>
        <v>NA</v>
      </c>
      <c r="AD16" s="297"/>
      <c r="AE16" s="224">
        <v>1</v>
      </c>
      <c r="AF16" s="225">
        <v>1</v>
      </c>
      <c r="AG16" s="226" t="str">
        <f t="shared" si="7"/>
        <v>De acuerdo con lo programado</v>
      </c>
      <c r="AH16" s="226"/>
      <c r="AI16" s="299">
        <f t="shared" si="8"/>
        <v>3</v>
      </c>
      <c r="AJ16" s="296">
        <f t="shared" si="9"/>
        <v>1</v>
      </c>
      <c r="AK16" s="297" t="str">
        <f t="shared" si="10"/>
        <v>Cumplio</v>
      </c>
      <c r="AL16" s="226"/>
    </row>
    <row r="17" spans="1:38" s="154" customFormat="1" ht="53.1" customHeight="1">
      <c r="A17" s="241" t="s">
        <v>879</v>
      </c>
      <c r="B17" s="241">
        <v>2</v>
      </c>
      <c r="C17" s="241" t="s">
        <v>39</v>
      </c>
      <c r="D17" s="241" t="s">
        <v>54</v>
      </c>
      <c r="E17" s="241" t="s">
        <v>96</v>
      </c>
      <c r="F17" s="291" t="str">
        <f>'[2]Gabriela Mora'!F22</f>
        <v>Evaluación del efecto del uso purines en el potencial productivo y nutritivo de especies forrajeras comunes en un sistema de lechería especializada en Florencia de San Carlos</v>
      </c>
      <c r="G17" s="291" t="s">
        <v>862</v>
      </c>
      <c r="H17" s="291" t="s">
        <v>867</v>
      </c>
      <c r="I17" s="223">
        <v>0</v>
      </c>
      <c r="J17" s="223">
        <v>1</v>
      </c>
      <c r="K17" s="243">
        <f t="shared" ref="K17:K30" si="13">SUM(I17:J17)</f>
        <v>1</v>
      </c>
      <c r="L17" s="223">
        <v>0</v>
      </c>
      <c r="M17" s="223">
        <v>1</v>
      </c>
      <c r="N17" s="243">
        <f t="shared" si="1"/>
        <v>1</v>
      </c>
      <c r="O17" s="322">
        <f t="shared" ref="O17:O29" si="14">SUM(K17,N17)</f>
        <v>2</v>
      </c>
      <c r="P17" s="300">
        <f>'[2]Gabriela Mora'!P22</f>
        <v>325000</v>
      </c>
      <c r="Q17" s="300" t="str">
        <f>'[2]Gabriela Mora'!Q22</f>
        <v>María Gabriela Mora Mora</v>
      </c>
      <c r="R17" s="706"/>
      <c r="S17" s="299">
        <v>0</v>
      </c>
      <c r="T17" s="296" t="str">
        <f t="shared" si="2"/>
        <v>No hay Programación</v>
      </c>
      <c r="U17" s="297" t="str">
        <f t="shared" si="11"/>
        <v>De acuerdo con lo programado</v>
      </c>
      <c r="V17" s="297"/>
      <c r="W17" s="299">
        <v>1</v>
      </c>
      <c r="X17" s="296">
        <f t="shared" si="12"/>
        <v>1</v>
      </c>
      <c r="Y17" s="297" t="str">
        <f t="shared" si="3"/>
        <v>De acuerdo con lo programado</v>
      </c>
      <c r="Z17" s="297"/>
      <c r="AA17" s="299"/>
      <c r="AB17" s="296" t="str">
        <f t="shared" si="4"/>
        <v>No hay ejecución</v>
      </c>
      <c r="AC17" s="297" t="str">
        <f t="shared" si="5"/>
        <v>NA</v>
      </c>
      <c r="AD17" s="297"/>
      <c r="AE17" s="224">
        <v>1</v>
      </c>
      <c r="AF17" s="225">
        <f t="shared" si="6"/>
        <v>1</v>
      </c>
      <c r="AG17" s="226" t="str">
        <f t="shared" si="7"/>
        <v>De acuerdo con lo programado</v>
      </c>
      <c r="AH17" s="226"/>
      <c r="AI17" s="299">
        <f t="shared" si="8"/>
        <v>2</v>
      </c>
      <c r="AJ17" s="296">
        <f t="shared" si="9"/>
        <v>1</v>
      </c>
      <c r="AK17" s="297" t="str">
        <f t="shared" si="10"/>
        <v>Cumplio</v>
      </c>
      <c r="AL17" s="226"/>
    </row>
    <row r="18" spans="1:38" s="154" customFormat="1" ht="53.1" customHeight="1">
      <c r="A18" s="241" t="s">
        <v>880</v>
      </c>
      <c r="B18" s="241">
        <v>2</v>
      </c>
      <c r="C18" s="241" t="s">
        <v>39</v>
      </c>
      <c r="D18" s="241" t="s">
        <v>54</v>
      </c>
      <c r="E18" s="241" t="s">
        <v>96</v>
      </c>
      <c r="F18" s="291" t="str">
        <f>'[2]Gabriela Mora'!F23</f>
        <v>Evaluación del efecto del uso purines en el potencial productivo y nutritivo de especies forrajeras comunes en un sistema de lechería especializada en Oreamuno de Cartago</v>
      </c>
      <c r="G18" s="291" t="s">
        <v>862</v>
      </c>
      <c r="H18" s="291" t="s">
        <v>867</v>
      </c>
      <c r="I18" s="223">
        <v>0</v>
      </c>
      <c r="J18" s="223">
        <v>1</v>
      </c>
      <c r="K18" s="243">
        <f t="shared" si="13"/>
        <v>1</v>
      </c>
      <c r="L18" s="223">
        <v>0</v>
      </c>
      <c r="M18" s="223">
        <v>1</v>
      </c>
      <c r="N18" s="243">
        <f t="shared" si="1"/>
        <v>1</v>
      </c>
      <c r="O18" s="322">
        <f t="shared" si="14"/>
        <v>2</v>
      </c>
      <c r="P18" s="300">
        <f>'[2]Gabriela Mora'!P23</f>
        <v>150000</v>
      </c>
      <c r="Q18" s="300" t="str">
        <f>'[2]Gabriela Mora'!Q23</f>
        <v>María Gabriela Mora Mora</v>
      </c>
      <c r="R18" s="706"/>
      <c r="S18" s="299">
        <v>0</v>
      </c>
      <c r="T18" s="296" t="str">
        <f t="shared" si="2"/>
        <v>No hay Programación</v>
      </c>
      <c r="U18" s="297" t="str">
        <f t="shared" si="11"/>
        <v>De acuerdo con lo programado</v>
      </c>
      <c r="V18" s="297"/>
      <c r="W18" s="299">
        <v>1</v>
      </c>
      <c r="X18" s="296">
        <f t="shared" si="12"/>
        <v>1</v>
      </c>
      <c r="Y18" s="297" t="str">
        <f t="shared" si="3"/>
        <v>De acuerdo con lo programado</v>
      </c>
      <c r="Z18" s="297"/>
      <c r="AA18" s="299"/>
      <c r="AB18" s="296" t="str">
        <f t="shared" si="4"/>
        <v>No hay ejecución</v>
      </c>
      <c r="AC18" s="297" t="str">
        <f t="shared" si="5"/>
        <v>NA</v>
      </c>
      <c r="AD18" s="297"/>
      <c r="AE18" s="224">
        <v>1</v>
      </c>
      <c r="AF18" s="225">
        <f t="shared" si="6"/>
        <v>1</v>
      </c>
      <c r="AG18" s="226" t="str">
        <f t="shared" si="7"/>
        <v>De acuerdo con lo programado</v>
      </c>
      <c r="AH18" s="226"/>
      <c r="AI18" s="299">
        <f t="shared" si="8"/>
        <v>2</v>
      </c>
      <c r="AJ18" s="296">
        <f t="shared" si="9"/>
        <v>1</v>
      </c>
      <c r="AK18" s="297" t="str">
        <f t="shared" si="10"/>
        <v>Cumplio</v>
      </c>
      <c r="AL18" s="226"/>
    </row>
    <row r="19" spans="1:38" s="154" customFormat="1" ht="53.1" customHeight="1">
      <c r="A19" s="241" t="s">
        <v>881</v>
      </c>
      <c r="B19" s="241">
        <v>2</v>
      </c>
      <c r="C19" s="241" t="s">
        <v>39</v>
      </c>
      <c r="D19" s="241" t="s">
        <v>54</v>
      </c>
      <c r="E19" s="241" t="s">
        <v>96</v>
      </c>
      <c r="F19" s="291" t="str">
        <f>'[2]Gabriela Mora'!F24</f>
        <v>Evaluación del efecto del uso purines en el potencial productivo y nutritivo de especies forrajeras comunes en un sistema de lechería especializada en Monteverde de Puntarenas</v>
      </c>
      <c r="G19" s="291" t="s">
        <v>862</v>
      </c>
      <c r="H19" s="291" t="s">
        <v>867</v>
      </c>
      <c r="I19" s="223">
        <v>0</v>
      </c>
      <c r="J19" s="223">
        <v>1</v>
      </c>
      <c r="K19" s="243">
        <f t="shared" si="13"/>
        <v>1</v>
      </c>
      <c r="L19" s="223">
        <v>0</v>
      </c>
      <c r="M19" s="223">
        <v>1</v>
      </c>
      <c r="N19" s="243">
        <f t="shared" si="1"/>
        <v>1</v>
      </c>
      <c r="O19" s="322">
        <f t="shared" si="14"/>
        <v>2</v>
      </c>
      <c r="P19" s="300">
        <f>'[2]Gabriela Mora'!P24</f>
        <v>400000</v>
      </c>
      <c r="Q19" s="300" t="str">
        <f>'[2]Gabriela Mora'!Q24</f>
        <v>María Gabriela Mora Mora</v>
      </c>
      <c r="R19" s="294"/>
      <c r="S19" s="299">
        <v>0</v>
      </c>
      <c r="T19" s="296" t="str">
        <f t="shared" si="2"/>
        <v>No hay Programación</v>
      </c>
      <c r="U19" s="297" t="str">
        <f t="shared" si="11"/>
        <v>De acuerdo con lo programado</v>
      </c>
      <c r="V19" s="297"/>
      <c r="W19" s="299">
        <v>1</v>
      </c>
      <c r="X19" s="296">
        <f t="shared" si="12"/>
        <v>1</v>
      </c>
      <c r="Y19" s="297" t="str">
        <f t="shared" si="3"/>
        <v>De acuerdo con lo programado</v>
      </c>
      <c r="Z19" s="297"/>
      <c r="AA19" s="299"/>
      <c r="AB19" s="296" t="str">
        <f t="shared" si="4"/>
        <v>No hay ejecución</v>
      </c>
      <c r="AC19" s="297" t="str">
        <f t="shared" si="5"/>
        <v>NA</v>
      </c>
      <c r="AD19" s="297"/>
      <c r="AE19" s="224">
        <v>1</v>
      </c>
      <c r="AF19" s="225">
        <f t="shared" si="6"/>
        <v>1</v>
      </c>
      <c r="AG19" s="226" t="str">
        <f t="shared" si="7"/>
        <v>De acuerdo con lo programado</v>
      </c>
      <c r="AH19" s="226"/>
      <c r="AI19" s="299">
        <f t="shared" si="8"/>
        <v>2</v>
      </c>
      <c r="AJ19" s="296">
        <f t="shared" si="9"/>
        <v>1</v>
      </c>
      <c r="AK19" s="297" t="str">
        <f t="shared" si="10"/>
        <v>Cumplio</v>
      </c>
      <c r="AL19" s="226"/>
    </row>
    <row r="20" spans="1:38" s="154" customFormat="1" ht="53.1" customHeight="1">
      <c r="A20" s="241" t="s">
        <v>883</v>
      </c>
      <c r="B20" s="241">
        <v>2</v>
      </c>
      <c r="C20" s="241">
        <v>0</v>
      </c>
      <c r="D20" s="241" t="s">
        <v>48</v>
      </c>
      <c r="E20" s="241" t="s">
        <v>96</v>
      </c>
      <c r="F20" s="291" t="str">
        <f>'[2]Ana Cubero'!F18</f>
        <v>Aplicar las Pruebas de selección de colmenas, cada 15 días, hacer al menos tres</v>
      </c>
      <c r="G20" s="291" t="s">
        <v>862</v>
      </c>
      <c r="H20" s="291" t="s">
        <v>867</v>
      </c>
      <c r="I20" s="223"/>
      <c r="J20" s="223">
        <f>'[2]Ana Cubero'!J18</f>
        <v>1</v>
      </c>
      <c r="K20" s="243">
        <f t="shared" si="13"/>
        <v>1</v>
      </c>
      <c r="L20" s="223">
        <f>'[2]Ana Cubero'!L18</f>
        <v>0</v>
      </c>
      <c r="M20" s="223">
        <f>'[2]Ana Cubero'!M18</f>
        <v>1</v>
      </c>
      <c r="N20" s="243">
        <f t="shared" si="1"/>
        <v>1</v>
      </c>
      <c r="O20" s="322">
        <f t="shared" si="14"/>
        <v>2</v>
      </c>
      <c r="P20" s="300">
        <f>'[2]Ana Cubero'!P18</f>
        <v>1000000</v>
      </c>
      <c r="Q20" s="300" t="str">
        <f>'[2]Ana Cubero'!Q18</f>
        <v>Ana Cubero</v>
      </c>
      <c r="R20" s="300">
        <f>'[2]Ana Cubero'!R18</f>
        <v>0</v>
      </c>
      <c r="S20" s="299">
        <v>0</v>
      </c>
      <c r="T20" s="296" t="str">
        <f t="shared" si="2"/>
        <v>No hay Programación</v>
      </c>
      <c r="U20" s="297" t="str">
        <f t="shared" si="11"/>
        <v>De acuerdo con lo programado</v>
      </c>
      <c r="V20" s="297"/>
      <c r="W20" s="299">
        <v>1</v>
      </c>
      <c r="X20" s="296">
        <f t="shared" si="12"/>
        <v>1</v>
      </c>
      <c r="Y20" s="297" t="str">
        <f t="shared" si="3"/>
        <v>De acuerdo con lo programado</v>
      </c>
      <c r="Z20" s="297"/>
      <c r="AA20" s="299">
        <v>0</v>
      </c>
      <c r="AB20" s="296" t="str">
        <f t="shared" si="4"/>
        <v>No hay Programación</v>
      </c>
      <c r="AC20" s="297" t="str">
        <f t="shared" si="5"/>
        <v>De acuerdo con lo programado</v>
      </c>
      <c r="AD20" s="297"/>
      <c r="AE20" s="224">
        <v>1</v>
      </c>
      <c r="AF20" s="225">
        <f t="shared" si="6"/>
        <v>1</v>
      </c>
      <c r="AG20" s="226" t="str">
        <f t="shared" si="7"/>
        <v>De acuerdo con lo programado</v>
      </c>
      <c r="AH20" s="226"/>
      <c r="AI20" s="299">
        <f t="shared" si="8"/>
        <v>2</v>
      </c>
      <c r="AJ20" s="296">
        <f t="shared" si="9"/>
        <v>1</v>
      </c>
      <c r="AK20" s="297" t="str">
        <f t="shared" si="10"/>
        <v>Cumplio</v>
      </c>
      <c r="AL20" s="226"/>
    </row>
    <row r="21" spans="1:38" s="154" customFormat="1" ht="53.1" customHeight="1">
      <c r="A21" s="241" t="s">
        <v>884</v>
      </c>
      <c r="B21" s="241">
        <v>2</v>
      </c>
      <c r="C21" s="241">
        <v>0</v>
      </c>
      <c r="D21" s="241" t="s">
        <v>48</v>
      </c>
      <c r="E21" s="241" t="s">
        <v>96</v>
      </c>
      <c r="F21" s="291" t="str">
        <f>'[2]Ana Cubero'!F19</f>
        <v>Verificar la residualidad del Imicloprit en los cultivos melón, chayote, fresa y café</v>
      </c>
      <c r="G21" s="291" t="s">
        <v>862</v>
      </c>
      <c r="H21" s="291" t="s">
        <v>867</v>
      </c>
      <c r="I21" s="223">
        <v>0</v>
      </c>
      <c r="J21" s="223">
        <f>'[2]Ana Cubero'!J19</f>
        <v>1</v>
      </c>
      <c r="K21" s="243">
        <f t="shared" si="13"/>
        <v>1</v>
      </c>
      <c r="L21" s="223">
        <f>'[2]Ana Cubero'!L19</f>
        <v>0</v>
      </c>
      <c r="M21" s="223">
        <f>'[2]Ana Cubero'!M19</f>
        <v>1</v>
      </c>
      <c r="N21" s="243">
        <f t="shared" si="1"/>
        <v>1</v>
      </c>
      <c r="O21" s="322">
        <f t="shared" si="14"/>
        <v>2</v>
      </c>
      <c r="P21" s="300">
        <f>'[2]Ana Cubero'!P19</f>
        <v>1500000</v>
      </c>
      <c r="Q21" s="300" t="str">
        <f>'[2]Ana Cubero'!Q19</f>
        <v>Ana Cubero</v>
      </c>
      <c r="R21" s="300" t="str">
        <f>'[2]Ana Cubero'!R19</f>
        <v>Actividad perteneciente al proyecto "Estudio sobre los efectos en la salud, la biodiversidad y el ambiente de Costa Rica, del uso de agroquímicos que contengan neonicotinoides y su afectación en la población de abejas melíferas"</v>
      </c>
      <c r="S21" s="299">
        <v>0</v>
      </c>
      <c r="T21" s="296" t="str">
        <f t="shared" si="2"/>
        <v>No hay Programación</v>
      </c>
      <c r="U21" s="297" t="str">
        <f t="shared" si="11"/>
        <v>De acuerdo con lo programado</v>
      </c>
      <c r="V21" s="297"/>
      <c r="W21" s="299">
        <v>1</v>
      </c>
      <c r="X21" s="296">
        <f t="shared" si="12"/>
        <v>1</v>
      </c>
      <c r="Y21" s="297" t="str">
        <f t="shared" si="3"/>
        <v>De acuerdo con lo programado</v>
      </c>
      <c r="Z21" s="297"/>
      <c r="AA21" s="299">
        <v>0</v>
      </c>
      <c r="AB21" s="296" t="str">
        <f t="shared" si="4"/>
        <v>No hay Programación</v>
      </c>
      <c r="AC21" s="297" t="str">
        <f t="shared" si="5"/>
        <v>De acuerdo con lo programado</v>
      </c>
      <c r="AD21" s="297"/>
      <c r="AE21" s="224">
        <v>1</v>
      </c>
      <c r="AF21" s="225">
        <f t="shared" si="6"/>
        <v>1</v>
      </c>
      <c r="AG21" s="226" t="str">
        <f t="shared" si="7"/>
        <v>De acuerdo con lo programado</v>
      </c>
      <c r="AH21" s="226"/>
      <c r="AI21" s="299">
        <f t="shared" si="8"/>
        <v>2</v>
      </c>
      <c r="AJ21" s="296">
        <f t="shared" si="9"/>
        <v>1</v>
      </c>
      <c r="AK21" s="297" t="str">
        <f t="shared" si="10"/>
        <v>Cumplio</v>
      </c>
      <c r="AL21" s="226"/>
    </row>
    <row r="22" spans="1:38" s="154" customFormat="1" ht="53.1" customHeight="1">
      <c r="A22" s="241" t="s">
        <v>888</v>
      </c>
      <c r="B22" s="241">
        <v>3</v>
      </c>
      <c r="C22" s="241" t="s">
        <v>37</v>
      </c>
      <c r="D22" s="241" t="s">
        <v>59</v>
      </c>
      <c r="E22" s="241" t="s">
        <v>96</v>
      </c>
      <c r="F22" s="291" t="str">
        <f>'[2]Eddison Araya'!F16</f>
        <v>Uso de Radiometría y Fotometría para detección Remota de Biomasa en Pasturas</v>
      </c>
      <c r="G22" s="291" t="s">
        <v>862</v>
      </c>
      <c r="H22" s="291" t="s">
        <v>867</v>
      </c>
      <c r="I22" s="223">
        <f>'[2]Eddison Araya'!I16</f>
        <v>0</v>
      </c>
      <c r="J22" s="223">
        <f>'[2]Eddison Araya'!J16</f>
        <v>1</v>
      </c>
      <c r="K22" s="243">
        <f>SUM(I22:J22)</f>
        <v>1</v>
      </c>
      <c r="L22" s="223">
        <f>'[2]Eddison Araya'!L16</f>
        <v>0</v>
      </c>
      <c r="M22" s="223">
        <f>'[2]Eddison Araya'!M16</f>
        <v>1</v>
      </c>
      <c r="N22" s="243">
        <f>SUM(L22:M22)</f>
        <v>1</v>
      </c>
      <c r="O22" s="322">
        <f t="shared" si="14"/>
        <v>2</v>
      </c>
      <c r="P22" s="300">
        <f>'[2]Eddison Araya'!P16</f>
        <v>2000000</v>
      </c>
      <c r="Q22" s="300" t="str">
        <f>'[2]Eddison Araya'!Q16</f>
        <v>Eddison Araya Morales</v>
      </c>
      <c r="R22" s="300" t="str">
        <f>'[2]Eddison Araya'!R16</f>
        <v>Disponibilidad del equipo técnico, contenido presupuestario, muestreos y analisis de laboratorio respectivos en el marco del Proyecto liderado por William</v>
      </c>
      <c r="S22" s="299"/>
      <c r="T22" s="296" t="str">
        <f t="shared" ref="T22:T23" si="15">IF(S22="","No hay ejecución",IF(AND(F22=0),"No hay Programación", S22/F22))</f>
        <v>No hay ejecución</v>
      </c>
      <c r="U22" s="297" t="str">
        <f>IF(T22="No hay ejecución","NA",IF(T22&gt;=90%,"De acuerdo con lo programado",IF(T22&gt;=51%,"Atraso Leve",IF(T22&lt;50%,"En riesgo cumplimiento"))))</f>
        <v>NA</v>
      </c>
      <c r="V22" s="297" t="s">
        <v>887</v>
      </c>
      <c r="W22" s="299">
        <v>1</v>
      </c>
      <c r="X22" s="296">
        <f t="shared" si="12"/>
        <v>1</v>
      </c>
      <c r="Y22" s="297" t="str">
        <f t="shared" si="3"/>
        <v>De acuerdo con lo programado</v>
      </c>
      <c r="Z22" s="707" t="s">
        <v>889</v>
      </c>
      <c r="AA22" s="299"/>
      <c r="AB22" s="296" t="str">
        <f t="shared" si="4"/>
        <v>No hay ejecución</v>
      </c>
      <c r="AC22" s="297" t="str">
        <f t="shared" si="5"/>
        <v>NA</v>
      </c>
      <c r="AD22" s="297"/>
      <c r="AE22" s="224">
        <v>1</v>
      </c>
      <c r="AF22" s="225">
        <f t="shared" si="6"/>
        <v>1</v>
      </c>
      <c r="AG22" s="226" t="str">
        <f t="shared" si="7"/>
        <v>De acuerdo con lo programado</v>
      </c>
      <c r="AH22" s="226"/>
      <c r="AI22" s="299">
        <f t="shared" si="8"/>
        <v>2</v>
      </c>
      <c r="AJ22" s="296">
        <f t="shared" si="9"/>
        <v>1</v>
      </c>
      <c r="AK22" s="297" t="str">
        <f t="shared" si="10"/>
        <v>Cumplio</v>
      </c>
      <c r="AL22" s="226"/>
    </row>
    <row r="23" spans="1:38" s="154" customFormat="1" ht="53.1" customHeight="1">
      <c r="A23" s="241" t="s">
        <v>890</v>
      </c>
      <c r="B23" s="241">
        <v>3</v>
      </c>
      <c r="C23" s="241" t="s">
        <v>37</v>
      </c>
      <c r="D23" s="241" t="s">
        <v>59</v>
      </c>
      <c r="E23" s="241" t="s">
        <v>96</v>
      </c>
      <c r="F23" s="291" t="str">
        <f>'[2]Eddison Araya'!F17</f>
        <v>Desarrollo de una metodología para predicción de productividad por medio de sensores aerotransportados en el cultivo de frijol</v>
      </c>
      <c r="G23" s="291" t="s">
        <v>862</v>
      </c>
      <c r="H23" s="291" t="s">
        <v>867</v>
      </c>
      <c r="I23" s="223">
        <f>'[2]Eddison Araya'!I17</f>
        <v>0</v>
      </c>
      <c r="J23" s="223">
        <f>'[2]Eddison Araya'!J17</f>
        <v>1</v>
      </c>
      <c r="K23" s="243">
        <f>SUM(I23:J23)</f>
        <v>1</v>
      </c>
      <c r="L23" s="223">
        <f>'[2]Eddison Araya'!L17</f>
        <v>0</v>
      </c>
      <c r="M23" s="223">
        <f>'[2]Eddison Araya'!M17</f>
        <v>1</v>
      </c>
      <c r="N23" s="243">
        <f>SUM(L23:M23)</f>
        <v>1</v>
      </c>
      <c r="O23" s="322">
        <f t="shared" si="14"/>
        <v>2</v>
      </c>
      <c r="P23" s="300">
        <f>'[2]Eddison Araya'!P17</f>
        <v>850000</v>
      </c>
      <c r="Q23" s="300" t="str">
        <f>'[2]Eddison Araya'!Q17</f>
        <v>Eddison Araya Morales</v>
      </c>
      <c r="R23" s="300" t="str">
        <f>'[2]Eddison Araya'!R17</f>
        <v>Se requiere del equipo técnico para realizar esta actividad, como Dron, cámara multiespectral y condicines climáticas que permitan realizar los vuelos</v>
      </c>
      <c r="S23" s="299"/>
      <c r="T23" s="296" t="str">
        <f t="shared" si="15"/>
        <v>No hay ejecución</v>
      </c>
      <c r="U23" s="297" t="str">
        <f t="shared" si="11"/>
        <v>NA</v>
      </c>
      <c r="V23" s="297" t="s">
        <v>887</v>
      </c>
      <c r="W23" s="299">
        <v>1</v>
      </c>
      <c r="X23" s="296">
        <f t="shared" si="12"/>
        <v>1</v>
      </c>
      <c r="Y23" s="297" t="str">
        <f t="shared" si="3"/>
        <v>De acuerdo con lo programado</v>
      </c>
      <c r="Z23" s="297" t="s">
        <v>889</v>
      </c>
      <c r="AA23" s="299"/>
      <c r="AB23" s="296" t="str">
        <f t="shared" si="4"/>
        <v>No hay ejecución</v>
      </c>
      <c r="AC23" s="297" t="str">
        <f t="shared" si="5"/>
        <v>NA</v>
      </c>
      <c r="AD23" s="297"/>
      <c r="AE23" s="224">
        <v>1</v>
      </c>
      <c r="AF23" s="225">
        <f t="shared" si="6"/>
        <v>1</v>
      </c>
      <c r="AG23" s="226" t="str">
        <f t="shared" si="7"/>
        <v>De acuerdo con lo programado</v>
      </c>
      <c r="AH23" s="226"/>
      <c r="AI23" s="299">
        <f t="shared" si="8"/>
        <v>2</v>
      </c>
      <c r="AJ23" s="296">
        <f t="shared" si="9"/>
        <v>1</v>
      </c>
      <c r="AK23" s="297" t="str">
        <f t="shared" si="10"/>
        <v>Cumplio</v>
      </c>
      <c r="AL23" s="226"/>
    </row>
    <row r="24" spans="1:38" s="154" customFormat="1" ht="53.1" hidden="1" customHeight="1">
      <c r="A24" s="241" t="s">
        <v>892</v>
      </c>
      <c r="B24" s="241">
        <v>3</v>
      </c>
      <c r="C24" s="241" t="s">
        <v>37</v>
      </c>
      <c r="D24" s="241" t="s">
        <v>59</v>
      </c>
      <c r="E24" s="241" t="s">
        <v>96</v>
      </c>
      <c r="F24" s="291" t="str">
        <f>'[2]Kevin Carrillo'!F20</f>
        <v>Uso de datos multiespectrales y fotogramétricos para la estimación del rendimiento productivo y altura de la planta del sorgo (Sorghum bicolor) con el uso de RPAS</v>
      </c>
      <c r="G24" s="291" t="s">
        <v>862</v>
      </c>
      <c r="H24" s="291" t="s">
        <v>867</v>
      </c>
      <c r="I24" s="223">
        <f>'[2]Kevin Carrillo'!I20</f>
        <v>0</v>
      </c>
      <c r="J24" s="223">
        <f>'[2]Kevin Carrillo'!J20</f>
        <v>0</v>
      </c>
      <c r="K24" s="243">
        <f>SUM(I24:J24)</f>
        <v>0</v>
      </c>
      <c r="L24" s="223">
        <f>'[2]Kevin Carrillo'!L20</f>
        <v>0</v>
      </c>
      <c r="M24" s="223">
        <v>0</v>
      </c>
      <c r="N24" s="243">
        <v>0</v>
      </c>
      <c r="O24" s="322">
        <v>0</v>
      </c>
      <c r="P24" s="300">
        <v>0</v>
      </c>
      <c r="Q24" s="300">
        <v>0</v>
      </c>
      <c r="R24" s="300" t="s">
        <v>893</v>
      </c>
      <c r="S24" s="299">
        <v>0</v>
      </c>
      <c r="T24" s="296" t="str">
        <f>IF(S24="","No hay ejecución",IF(AND(I24=0),"No hay Programación", S24/I24))</f>
        <v>No hay Programación</v>
      </c>
      <c r="U24" s="297" t="str">
        <f t="shared" si="11"/>
        <v>De acuerdo con lo programado</v>
      </c>
      <c r="V24" s="297" t="s">
        <v>876</v>
      </c>
      <c r="W24" s="299">
        <v>0.7</v>
      </c>
      <c r="X24" s="296" t="str">
        <f t="shared" si="12"/>
        <v>No hay Programación</v>
      </c>
      <c r="Y24" s="297" t="str">
        <f t="shared" si="3"/>
        <v>De acuerdo con lo programado</v>
      </c>
      <c r="Z24" s="297"/>
      <c r="AA24" s="299"/>
      <c r="AB24" s="296" t="str">
        <f t="shared" si="4"/>
        <v>No hay ejecución</v>
      </c>
      <c r="AC24" s="297" t="str">
        <f t="shared" si="5"/>
        <v>NA</v>
      </c>
      <c r="AD24" s="297"/>
      <c r="AE24" s="224"/>
      <c r="AF24" s="225" t="str">
        <f t="shared" si="6"/>
        <v>No hay ejecución</v>
      </c>
      <c r="AG24" s="226" t="str">
        <f t="shared" si="7"/>
        <v>NA</v>
      </c>
      <c r="AH24" s="226"/>
      <c r="AI24" s="299">
        <f t="shared" si="8"/>
        <v>0.7</v>
      </c>
      <c r="AJ24" s="296" t="str">
        <f t="shared" si="9"/>
        <v>No hay Programación</v>
      </c>
      <c r="AK24" s="297" t="str">
        <f t="shared" si="10"/>
        <v>Cumplio</v>
      </c>
      <c r="AL24" s="226"/>
    </row>
    <row r="25" spans="1:38" s="154" customFormat="1" ht="53.1" customHeight="1">
      <c r="A25" s="241" t="s">
        <v>895</v>
      </c>
      <c r="B25" s="241">
        <v>0</v>
      </c>
      <c r="C25" s="241">
        <v>0</v>
      </c>
      <c r="D25" s="241">
        <v>0</v>
      </c>
      <c r="E25" s="241">
        <v>0</v>
      </c>
      <c r="F25" s="291" t="str">
        <f>'[2]Ana Cubero'!F24</f>
        <v>Instalación de meliponarios en Estación Experimental Enrique Jimenez Nuñez y Los Diamantes</v>
      </c>
      <c r="G25" s="291" t="s">
        <v>896</v>
      </c>
      <c r="H25" s="291" t="s">
        <v>498</v>
      </c>
      <c r="I25" s="223">
        <v>0</v>
      </c>
      <c r="J25" s="223">
        <f>'[2]Ana Cubero'!J24</f>
        <v>20</v>
      </c>
      <c r="K25" s="243">
        <f t="shared" si="13"/>
        <v>20</v>
      </c>
      <c r="L25" s="223">
        <f>'[2]Ana Cubero'!L24</f>
        <v>0</v>
      </c>
      <c r="M25" s="223">
        <f>'[2]Ana Cubero'!M24</f>
        <v>0</v>
      </c>
      <c r="N25" s="243">
        <f t="shared" si="1"/>
        <v>0</v>
      </c>
      <c r="O25" s="322">
        <f t="shared" si="14"/>
        <v>20</v>
      </c>
      <c r="P25" s="300">
        <f>'[2]Ana Cubero'!P24</f>
        <v>1000000</v>
      </c>
      <c r="Q25" s="300" t="str">
        <f>'[2]Ana Cubero'!Q24</f>
        <v>Ana Cubero</v>
      </c>
      <c r="R25" s="300" t="str">
        <f>'[2]Ana Cubero'!R24</f>
        <v xml:space="preserve">método de verificación: número de colmenas/ Esta actividad pertenece al proyecto INTA-051, y esta fianciado por FLNC </v>
      </c>
      <c r="S25" s="299">
        <v>0</v>
      </c>
      <c r="T25" s="296" t="str">
        <f t="shared" si="2"/>
        <v>No hay Programación</v>
      </c>
      <c r="U25" s="297" t="str">
        <f t="shared" si="11"/>
        <v>De acuerdo con lo programado</v>
      </c>
      <c r="V25" s="297"/>
      <c r="W25" s="299">
        <v>20</v>
      </c>
      <c r="X25" s="296">
        <f t="shared" si="12"/>
        <v>1</v>
      </c>
      <c r="Y25" s="297" t="str">
        <f t="shared" si="3"/>
        <v>De acuerdo con lo programado</v>
      </c>
      <c r="Z25" s="297"/>
      <c r="AA25" s="299">
        <v>0</v>
      </c>
      <c r="AB25" s="296" t="str">
        <f t="shared" si="4"/>
        <v>No hay Programación</v>
      </c>
      <c r="AC25" s="297" t="str">
        <f t="shared" si="5"/>
        <v>De acuerdo con lo programado</v>
      </c>
      <c r="AD25" s="297"/>
      <c r="AE25" s="224">
        <v>0</v>
      </c>
      <c r="AF25" s="225" t="str">
        <f t="shared" si="6"/>
        <v>No hay Programación</v>
      </c>
      <c r="AG25" s="226" t="str">
        <f t="shared" si="7"/>
        <v>De acuerdo con lo programado</v>
      </c>
      <c r="AH25" s="226"/>
      <c r="AI25" s="299">
        <f t="shared" si="8"/>
        <v>20</v>
      </c>
      <c r="AJ25" s="296">
        <f t="shared" si="9"/>
        <v>1</v>
      </c>
      <c r="AK25" s="297" t="str">
        <f t="shared" si="10"/>
        <v>Cumplio</v>
      </c>
      <c r="AL25" s="226"/>
    </row>
    <row r="26" spans="1:38" s="154" customFormat="1" ht="53.1" customHeight="1">
      <c r="A26" s="241" t="s">
        <v>898</v>
      </c>
      <c r="B26" s="241">
        <v>2</v>
      </c>
      <c r="C26" s="241" t="s">
        <v>39</v>
      </c>
      <c r="D26" s="241" t="s">
        <v>68</v>
      </c>
      <c r="E26" s="241" t="s">
        <v>102</v>
      </c>
      <c r="F26" s="291" t="str">
        <f>'[2]Gabriela Mora'!F26</f>
        <v>Artículo o nota técnica</v>
      </c>
      <c r="G26" s="291" t="s">
        <v>899</v>
      </c>
      <c r="H26" s="291" t="s">
        <v>900</v>
      </c>
      <c r="I26" s="223">
        <f>'[2]Gabriela Mora'!I26</f>
        <v>0</v>
      </c>
      <c r="J26" s="223">
        <f>SUM(J27:J27)</f>
        <v>0</v>
      </c>
      <c r="K26" s="243">
        <f>SUM(I26:J26)</f>
        <v>0</v>
      </c>
      <c r="L26" s="223">
        <f>'[2]Gabriela Mora'!L26</f>
        <v>0</v>
      </c>
      <c r="M26" s="223">
        <v>1</v>
      </c>
      <c r="N26" s="243">
        <f t="shared" si="1"/>
        <v>1</v>
      </c>
      <c r="O26" s="322">
        <f t="shared" si="14"/>
        <v>1</v>
      </c>
      <c r="P26" s="300">
        <f>'[2]Gabriela Mora'!P26</f>
        <v>0</v>
      </c>
      <c r="Q26" s="300" t="str">
        <f>'[2]Gabriela Mora'!Q26</f>
        <v>María Gabriela Mora Mora</v>
      </c>
      <c r="R26" s="294" t="s">
        <v>901</v>
      </c>
      <c r="S26" s="299">
        <v>0</v>
      </c>
      <c r="T26" s="296" t="str">
        <f t="shared" si="2"/>
        <v>No hay Programación</v>
      </c>
      <c r="U26" s="297" t="str">
        <f t="shared" si="11"/>
        <v>De acuerdo con lo programado</v>
      </c>
      <c r="V26" s="297" t="s">
        <v>902</v>
      </c>
      <c r="W26" s="299">
        <v>0</v>
      </c>
      <c r="X26" s="296" t="str">
        <f t="shared" si="12"/>
        <v>No hay Programación</v>
      </c>
      <c r="Y26" s="297" t="str">
        <f t="shared" si="3"/>
        <v>De acuerdo con lo programado</v>
      </c>
      <c r="Z26" s="297"/>
      <c r="AA26" s="299"/>
      <c r="AB26" s="296" t="str">
        <f t="shared" si="4"/>
        <v>No hay ejecución</v>
      </c>
      <c r="AC26" s="297" t="str">
        <f t="shared" si="5"/>
        <v>NA</v>
      </c>
      <c r="AD26" s="297"/>
      <c r="AE26" s="224">
        <v>1</v>
      </c>
      <c r="AF26" s="225">
        <f t="shared" si="6"/>
        <v>1</v>
      </c>
      <c r="AG26" s="226" t="str">
        <f t="shared" si="7"/>
        <v>De acuerdo con lo programado</v>
      </c>
      <c r="AH26" s="226" t="s">
        <v>903</v>
      </c>
      <c r="AI26" s="299">
        <f t="shared" si="8"/>
        <v>1</v>
      </c>
      <c r="AJ26" s="296">
        <f t="shared" si="9"/>
        <v>1</v>
      </c>
      <c r="AK26" s="297" t="str">
        <f t="shared" si="10"/>
        <v>Cumplio</v>
      </c>
      <c r="AL26" s="226"/>
    </row>
    <row r="27" spans="1:38" s="154" customFormat="1" ht="53.1" hidden="1" customHeight="1">
      <c r="A27" s="241" t="s">
        <v>905</v>
      </c>
      <c r="B27" s="241">
        <v>3</v>
      </c>
      <c r="C27" s="241">
        <v>0</v>
      </c>
      <c r="D27" s="241" t="s">
        <v>71</v>
      </c>
      <c r="E27" s="241">
        <v>0</v>
      </c>
      <c r="F27" s="291" t="str">
        <f>'[2]Kevin Carrillo'!F23</f>
        <v>Redacción del capítulo de mapeo de cadmio del manual de cacao</v>
      </c>
      <c r="G27" s="291" t="s">
        <v>906</v>
      </c>
      <c r="H27" s="291" t="s">
        <v>907</v>
      </c>
      <c r="I27" s="223">
        <f>'[2]Kevin Carrillo'!I23</f>
        <v>0</v>
      </c>
      <c r="J27" s="223">
        <f>SUM(J28:J28)</f>
        <v>0</v>
      </c>
      <c r="K27" s="243">
        <f t="shared" si="13"/>
        <v>0</v>
      </c>
      <c r="L27" s="223">
        <f>'[2]Kevin Carrillo'!L23</f>
        <v>0</v>
      </c>
      <c r="M27" s="223">
        <v>0</v>
      </c>
      <c r="N27" s="243">
        <v>0</v>
      </c>
      <c r="O27" s="322">
        <v>0</v>
      </c>
      <c r="P27" s="300">
        <v>0</v>
      </c>
      <c r="Q27" s="300">
        <v>0</v>
      </c>
      <c r="R27" s="300">
        <f>'[2]Kevin Carrillo'!R23</f>
        <v>0</v>
      </c>
      <c r="S27" s="299">
        <v>0</v>
      </c>
      <c r="T27" s="296" t="str">
        <f>IF(S27="","No hay ejecución",IF(AND(I27=0),"No hay Programación", S27/I27))</f>
        <v>No hay Programación</v>
      </c>
      <c r="U27" s="297" t="str">
        <f t="shared" si="11"/>
        <v>De acuerdo con lo programado</v>
      </c>
      <c r="V27" s="297" t="s">
        <v>908</v>
      </c>
      <c r="W27" s="299">
        <v>0.3</v>
      </c>
      <c r="X27" s="296" t="str">
        <f t="shared" si="12"/>
        <v>No hay Programación</v>
      </c>
      <c r="Y27" s="297" t="str">
        <f t="shared" si="3"/>
        <v>De acuerdo con lo programado</v>
      </c>
      <c r="Z27" s="297"/>
      <c r="AA27" s="299"/>
      <c r="AB27" s="296" t="str">
        <f t="shared" si="4"/>
        <v>No hay ejecución</v>
      </c>
      <c r="AC27" s="297" t="str">
        <f t="shared" si="5"/>
        <v>NA</v>
      </c>
      <c r="AD27" s="297"/>
      <c r="AE27" s="224"/>
      <c r="AF27" s="225" t="str">
        <f t="shared" si="6"/>
        <v>No hay ejecución</v>
      </c>
      <c r="AG27" s="226" t="str">
        <f t="shared" si="7"/>
        <v>NA</v>
      </c>
      <c r="AH27" s="226"/>
      <c r="AI27" s="299">
        <f t="shared" si="8"/>
        <v>0.3</v>
      </c>
      <c r="AJ27" s="296" t="str">
        <f t="shared" si="9"/>
        <v>No hay Programación</v>
      </c>
      <c r="AK27" s="297" t="str">
        <f t="shared" si="10"/>
        <v>Cumplio</v>
      </c>
      <c r="AL27" s="226"/>
    </row>
    <row r="28" spans="1:38" s="154" customFormat="1" ht="53.1" customHeight="1">
      <c r="A28" s="241" t="s">
        <v>911</v>
      </c>
      <c r="B28" s="241">
        <v>2</v>
      </c>
      <c r="C28" s="241" t="s">
        <v>39</v>
      </c>
      <c r="D28" s="241" t="s">
        <v>54</v>
      </c>
      <c r="E28" s="241" t="s">
        <v>98</v>
      </c>
      <c r="F28" s="291" t="str">
        <f>'[2]Gabriela Mora'!F28</f>
        <v>Evento informativo sobre temas de interés, dirigido a estudiantes, productores y/o extensionistas</v>
      </c>
      <c r="G28" s="291" t="s">
        <v>912</v>
      </c>
      <c r="H28" s="291" t="s">
        <v>913</v>
      </c>
      <c r="I28" s="223">
        <f>'[2]Gabriela Mora'!I28</f>
        <v>0</v>
      </c>
      <c r="J28" s="223">
        <f>'[2]Gabriela Mora'!J28</f>
        <v>0</v>
      </c>
      <c r="K28" s="243">
        <f t="shared" si="13"/>
        <v>0</v>
      </c>
      <c r="L28" s="223">
        <f>'[2]Gabriela Mora'!L28</f>
        <v>0</v>
      </c>
      <c r="M28" s="223">
        <f>'[2]Gabriela Mora'!M28</f>
        <v>1</v>
      </c>
      <c r="N28" s="243">
        <f t="shared" si="1"/>
        <v>1</v>
      </c>
      <c r="O28" s="322">
        <f t="shared" si="14"/>
        <v>1</v>
      </c>
      <c r="P28" s="300">
        <f>'[2]Gabriela Mora'!P28</f>
        <v>0</v>
      </c>
      <c r="Q28" s="300" t="str">
        <f>'[2]Gabriela Mora'!Q28</f>
        <v>María Gabriela Mora Mora</v>
      </c>
      <c r="R28" s="294"/>
      <c r="S28" s="299">
        <v>0</v>
      </c>
      <c r="T28" s="296" t="str">
        <f t="shared" si="2"/>
        <v>No hay Programación</v>
      </c>
      <c r="U28" s="297" t="str">
        <f t="shared" si="11"/>
        <v>De acuerdo con lo programado</v>
      </c>
      <c r="V28" s="297"/>
      <c r="W28" s="299">
        <v>0</v>
      </c>
      <c r="X28" s="296" t="str">
        <f t="shared" si="12"/>
        <v>No hay Programación</v>
      </c>
      <c r="Y28" s="297" t="str">
        <f t="shared" si="3"/>
        <v>De acuerdo con lo programado</v>
      </c>
      <c r="Z28" s="297"/>
      <c r="AA28" s="299"/>
      <c r="AB28" s="296" t="str">
        <f t="shared" si="4"/>
        <v>No hay ejecución</v>
      </c>
      <c r="AC28" s="297" t="str">
        <f t="shared" si="5"/>
        <v>NA</v>
      </c>
      <c r="AD28" s="297"/>
      <c r="AE28" s="224">
        <v>1</v>
      </c>
      <c r="AF28" s="225">
        <f t="shared" si="6"/>
        <v>1</v>
      </c>
      <c r="AG28" s="226" t="str">
        <f t="shared" si="7"/>
        <v>De acuerdo con lo programado</v>
      </c>
      <c r="AH28" s="226"/>
      <c r="AI28" s="299">
        <f t="shared" si="8"/>
        <v>1</v>
      </c>
      <c r="AJ28" s="296">
        <f t="shared" si="9"/>
        <v>1</v>
      </c>
      <c r="AK28" s="297" t="str">
        <f t="shared" si="10"/>
        <v>Cumplio</v>
      </c>
      <c r="AL28" s="226"/>
    </row>
    <row r="29" spans="1:38" s="154" customFormat="1" ht="53.1" customHeight="1">
      <c r="A29" s="241" t="s">
        <v>914</v>
      </c>
      <c r="B29" s="241">
        <v>2</v>
      </c>
      <c r="C29" s="241">
        <v>0</v>
      </c>
      <c r="D29" s="241" t="s">
        <v>74</v>
      </c>
      <c r="E29" s="241" t="s">
        <v>98</v>
      </c>
      <c r="F29" s="291" t="str">
        <f>'[2]Ana Cubero'!F21</f>
        <v>Charlas de sensibilización</v>
      </c>
      <c r="G29" s="291" t="s">
        <v>915</v>
      </c>
      <c r="H29" s="291" t="s">
        <v>913</v>
      </c>
      <c r="I29" s="223">
        <v>0</v>
      </c>
      <c r="J29" s="223">
        <f>'[2]Ana Cubero'!J21</f>
        <v>0</v>
      </c>
      <c r="K29" s="243">
        <f t="shared" si="13"/>
        <v>0</v>
      </c>
      <c r="L29" s="223">
        <f>'[2]Ana Cubero'!L21</f>
        <v>0</v>
      </c>
      <c r="M29" s="223">
        <f>'[2]Ana Cubero'!M21</f>
        <v>0</v>
      </c>
      <c r="N29" s="243">
        <f t="shared" si="1"/>
        <v>0</v>
      </c>
      <c r="O29" s="322">
        <f t="shared" si="14"/>
        <v>0</v>
      </c>
      <c r="P29" s="300">
        <f>'[2]Ana Cubero'!P21</f>
        <v>500000</v>
      </c>
      <c r="Q29" s="300" t="str">
        <f>'[2]Ana Cubero'!Q21</f>
        <v>Ana Cubero</v>
      </c>
      <c r="R29" s="300" t="str">
        <f>'[2]Ana Cubero'!R21</f>
        <v xml:space="preserve">Esta actividad pertenece al proyecto INTA-051, y esta fianciado por FLNC </v>
      </c>
      <c r="S29" s="299">
        <v>0</v>
      </c>
      <c r="T29" s="296" t="str">
        <f t="shared" si="2"/>
        <v>No hay Programación</v>
      </c>
      <c r="U29" s="297" t="str">
        <f t="shared" si="11"/>
        <v>De acuerdo con lo programado</v>
      </c>
      <c r="V29" s="297"/>
      <c r="W29" s="299">
        <v>7</v>
      </c>
      <c r="X29" s="296" t="str">
        <f t="shared" si="12"/>
        <v>No hay Programación</v>
      </c>
      <c r="Y29" s="297" t="str">
        <f t="shared" si="3"/>
        <v>De acuerdo con lo programado</v>
      </c>
      <c r="Z29" s="297"/>
      <c r="AA29" s="299">
        <v>0</v>
      </c>
      <c r="AB29" s="296" t="str">
        <f t="shared" si="4"/>
        <v>No hay Programación</v>
      </c>
      <c r="AC29" s="297" t="str">
        <f t="shared" si="5"/>
        <v>De acuerdo con lo programado</v>
      </c>
      <c r="AD29" s="297"/>
      <c r="AE29" s="224">
        <v>0</v>
      </c>
      <c r="AF29" s="225" t="str">
        <f t="shared" si="6"/>
        <v>No hay Programación</v>
      </c>
      <c r="AG29" s="226" t="str">
        <f t="shared" si="7"/>
        <v>De acuerdo con lo programado</v>
      </c>
      <c r="AH29" s="226"/>
      <c r="AI29" s="299">
        <f t="shared" si="8"/>
        <v>7</v>
      </c>
      <c r="AJ29" s="296" t="str">
        <f t="shared" si="9"/>
        <v>No hay Programación</v>
      </c>
      <c r="AK29" s="297" t="str">
        <f t="shared" ref="AK29:AK30" si="16">IF(AJ29="No hay ejecución","NA",IF(AJ29&gt;=90%,"Cumplio",IF(AJ29&lt;=89.9%,"No Cumplio")))</f>
        <v>Cumplio</v>
      </c>
      <c r="AL29" s="226"/>
    </row>
    <row r="30" spans="1:38" s="154" customFormat="1" ht="53.1" customHeight="1">
      <c r="A30" s="241" t="s">
        <v>916</v>
      </c>
      <c r="B30" s="241">
        <v>2</v>
      </c>
      <c r="C30" s="241">
        <v>0</v>
      </c>
      <c r="D30" s="241" t="s">
        <v>74</v>
      </c>
      <c r="E30" s="241" t="s">
        <v>98</v>
      </c>
      <c r="F30" s="291" t="str">
        <f>'[2]Ana Cubero'!F22</f>
        <v xml:space="preserve">Capacitar a las organizaciones seleccionadas en cada región para la implementación de las BPA, y garantizar que estas prácticas sean adaptadas. </v>
      </c>
      <c r="G30" s="291" t="s">
        <v>915</v>
      </c>
      <c r="H30" s="291" t="s">
        <v>498</v>
      </c>
      <c r="I30" s="223">
        <f>'[2]Ana Cubero'!I22</f>
        <v>3</v>
      </c>
      <c r="J30" s="223">
        <f>'[2]Ana Cubero'!J22</f>
        <v>4</v>
      </c>
      <c r="K30" s="243">
        <f t="shared" si="13"/>
        <v>7</v>
      </c>
      <c r="L30" s="223">
        <f>'[2]Ana Cubero'!L22</f>
        <v>3</v>
      </c>
      <c r="M30" s="223">
        <f>'[2]Ana Cubero'!M22</f>
        <v>4</v>
      </c>
      <c r="N30" s="243">
        <f t="shared" si="1"/>
        <v>7</v>
      </c>
      <c r="O30" s="322">
        <f>SUM(K30,N30)</f>
        <v>14</v>
      </c>
      <c r="P30" s="300">
        <f>'[2]Ana Cubero'!P22</f>
        <v>2000000</v>
      </c>
      <c r="Q30" s="300" t="str">
        <f>'[2]Ana Cubero'!Q22</f>
        <v>Ana Cubero</v>
      </c>
      <c r="R30" s="300" t="str">
        <f>'[2]Ana Cubero'!R22</f>
        <v xml:space="preserve">Esta actividad pertenece al proyecto INTA-051, y esta fianciado por FLNC </v>
      </c>
      <c r="S30" s="299">
        <v>3</v>
      </c>
      <c r="T30" s="296">
        <f t="shared" si="2"/>
        <v>1</v>
      </c>
      <c r="U30" s="297" t="str">
        <f t="shared" si="11"/>
        <v>De acuerdo con lo programado</v>
      </c>
      <c r="V30" s="297"/>
      <c r="W30" s="299">
        <v>7</v>
      </c>
      <c r="X30" s="296">
        <f t="shared" si="12"/>
        <v>1.75</v>
      </c>
      <c r="Y30" s="297" t="str">
        <f t="shared" si="3"/>
        <v>De acuerdo con lo programado</v>
      </c>
      <c r="Z30" s="297"/>
      <c r="AA30" s="299">
        <v>9</v>
      </c>
      <c r="AB30" s="296">
        <f t="shared" si="4"/>
        <v>3</v>
      </c>
      <c r="AC30" s="297" t="str">
        <f t="shared" si="5"/>
        <v>De acuerdo con lo programado</v>
      </c>
      <c r="AD30" s="297"/>
      <c r="AE30" s="224">
        <v>10</v>
      </c>
      <c r="AF30" s="225">
        <f t="shared" si="6"/>
        <v>2.5</v>
      </c>
      <c r="AG30" s="226" t="str">
        <f t="shared" si="7"/>
        <v>De acuerdo con lo programado</v>
      </c>
      <c r="AH30" s="226"/>
      <c r="AI30" s="299">
        <f t="shared" si="8"/>
        <v>29</v>
      </c>
      <c r="AJ30" s="296">
        <f t="shared" si="9"/>
        <v>2.0714285714285716</v>
      </c>
      <c r="AK30" s="297" t="str">
        <f t="shared" si="16"/>
        <v>Cumplio</v>
      </c>
      <c r="AL30" s="226"/>
    </row>
    <row r="31" spans="1:38" s="154" customFormat="1" ht="53.1" hidden="1" customHeight="1">
      <c r="A31" s="664" t="s">
        <v>603</v>
      </c>
      <c r="B31" s="664"/>
      <c r="C31" s="664"/>
      <c r="D31" s="664"/>
      <c r="E31" s="664"/>
      <c r="F31" s="664"/>
      <c r="G31" s="664"/>
      <c r="H31" s="664"/>
      <c r="I31" s="664"/>
      <c r="J31" s="664"/>
      <c r="K31" s="664"/>
      <c r="L31" s="664"/>
      <c r="M31" s="664"/>
      <c r="N31" s="664"/>
      <c r="O31" s="664"/>
      <c r="P31" s="664"/>
      <c r="Q31" s="664"/>
      <c r="R31" s="664"/>
      <c r="S31" s="664"/>
      <c r="T31" s="664"/>
      <c r="U31" s="664"/>
      <c r="V31" s="664"/>
      <c r="W31" s="664"/>
      <c r="X31" s="664"/>
      <c r="Y31" s="664"/>
      <c r="Z31" s="664"/>
      <c r="AA31" s="664"/>
      <c r="AB31" s="664"/>
      <c r="AC31" s="664"/>
      <c r="AD31" s="664"/>
      <c r="AE31" s="665"/>
      <c r="AF31" s="665"/>
      <c r="AG31" s="665"/>
      <c r="AH31" s="665"/>
      <c r="AI31" s="664"/>
      <c r="AJ31" s="664"/>
      <c r="AK31" s="664"/>
      <c r="AL31" s="665"/>
    </row>
    <row r="32" spans="1:38" s="154" customFormat="1" ht="53.1" hidden="1" customHeight="1">
      <c r="A32" s="241" t="s">
        <v>919</v>
      </c>
      <c r="B32" s="241">
        <v>0</v>
      </c>
      <c r="C32" s="241">
        <v>0</v>
      </c>
      <c r="D32" s="241">
        <v>0</v>
      </c>
      <c r="E32" s="241">
        <v>0</v>
      </c>
      <c r="F32" s="291" t="str">
        <f>'[2]Gabriela Mora'!F31</f>
        <v>Reuniones</v>
      </c>
      <c r="G32" s="291" t="s">
        <v>920</v>
      </c>
      <c r="H32" s="291" t="s">
        <v>481</v>
      </c>
      <c r="I32" s="223"/>
      <c r="J32" s="223"/>
      <c r="K32" s="243">
        <f t="shared" ref="K32:K35" si="17">SUM(I32:J32)</f>
        <v>0</v>
      </c>
      <c r="L32" s="223"/>
      <c r="M32" s="223"/>
      <c r="N32" s="243">
        <f t="shared" ref="N32:N35" si="18">SUM(L32:M32)</f>
        <v>0</v>
      </c>
      <c r="O32" s="322">
        <f t="shared" ref="O32:O35" si="19">SUM(K32,N32)</f>
        <v>0</v>
      </c>
      <c r="P32" s="300"/>
      <c r="Q32" s="291" t="str">
        <f>'[2]Gabriela Mora'!Q31</f>
        <v>María Gabriela Mora Mora</v>
      </c>
      <c r="R32" s="294"/>
      <c r="S32" s="299">
        <v>0</v>
      </c>
      <c r="T32" s="296" t="str">
        <f t="shared" ref="T32:T34" si="20">IF(S32="","No hay ejecución",IF(AND(I32=0),"No hay Programación", S32/I32))</f>
        <v>No hay Programación</v>
      </c>
      <c r="U32" s="297" t="str">
        <f t="shared" ref="U32:U35" si="21">IF(T32="No hay ejecución","NA",IF(T32&gt;=90%,"De acuerdo con lo programado",IF(T32&gt;=51%,"Atraso Leve",IF(T32&lt;50%,"En riesgo cumplimiento"))))</f>
        <v>De acuerdo con lo programado</v>
      </c>
      <c r="V32" s="297"/>
      <c r="W32" s="299"/>
      <c r="X32" s="296" t="str">
        <f t="shared" ref="X32:X34" si="22">IF(W32="","No hay ejecución",IF(AND(J32=0),"No hay Programación", W32/J32))</f>
        <v>No hay ejecución</v>
      </c>
      <c r="Y32" s="297" t="str">
        <f t="shared" ref="Y32:Y35" si="23">IF(X32="No hay ejecución","NA",IF(X32&gt;=90%,"De acuerdo con lo programado",IF(X32&gt;=51%,"Atraso Leve",IF(X32&lt;50%,"En riesgo en cumplimiento"))))</f>
        <v>NA</v>
      </c>
      <c r="Z32" s="297"/>
      <c r="AA32" s="299"/>
      <c r="AB32" s="296" t="str">
        <f t="shared" ref="AB32:AB35" si="24">IF(AA32="","No hay ejecución",IF(AND(I32=0),"No hay Programación", AA32/I32))</f>
        <v>No hay ejecución</v>
      </c>
      <c r="AC32" s="297" t="str">
        <f t="shared" ref="AC32:AC35" si="25">IF(AB32="No hay ejecución","NA",IF(AB32&gt;=90%,"De acuerdo con lo programado",IF(AB32&gt;=50%,"Atraso Leve",IF(AB32&lt;=49.9%,"En riesgo en cumplimiento"))))</f>
        <v>NA</v>
      </c>
      <c r="AD32" s="297"/>
      <c r="AE32" s="224"/>
      <c r="AF32" s="225" t="str">
        <f t="shared" ref="AF32:AF35" si="26">IF(AE32="","No hay ejecución",IF(AND(M32=0),"No hay Programación", AE32/M32))</f>
        <v>No hay ejecución</v>
      </c>
      <c r="AG32" s="226" t="str">
        <f t="shared" si="7"/>
        <v>NA</v>
      </c>
      <c r="AH32" s="226"/>
      <c r="AI32" s="299">
        <f t="shared" ref="AI32:AI35" si="27">S32+W32+AA32+AE32</f>
        <v>0</v>
      </c>
      <c r="AJ32" s="296" t="str">
        <f t="shared" ref="AJ32:AJ35" si="28">IF(AI32="","No hay ejecución",IF(AND(O32=0),"No hay Programación", AI32/O32))</f>
        <v>No hay Programación</v>
      </c>
      <c r="AK32" s="297" t="str">
        <f t="shared" ref="AK32:AK35" si="29">IF(AJ32="No hay ejecución","NA",IF(AJ32&gt;=90%,"Cumplio",IF(AJ32&lt;=89.9%,"No Cumplio")))</f>
        <v>Cumplio</v>
      </c>
      <c r="AL32" s="226"/>
    </row>
    <row r="33" spans="1:38" s="154" customFormat="1" ht="53.1" customHeight="1">
      <c r="A33" s="241" t="s">
        <v>921</v>
      </c>
      <c r="B33" s="241">
        <v>0</v>
      </c>
      <c r="C33" s="241">
        <v>0</v>
      </c>
      <c r="D33" s="241">
        <v>0</v>
      </c>
      <c r="E33" s="241">
        <v>0</v>
      </c>
      <c r="F33" s="291" t="s">
        <v>922</v>
      </c>
      <c r="G33" s="291" t="s">
        <v>920</v>
      </c>
      <c r="H33" s="291" t="s">
        <v>913</v>
      </c>
      <c r="I33" s="223">
        <v>0</v>
      </c>
      <c r="J33" s="223">
        <v>0</v>
      </c>
      <c r="K33" s="243">
        <f t="shared" si="17"/>
        <v>0</v>
      </c>
      <c r="L33" s="223"/>
      <c r="M33" s="223"/>
      <c r="N33" s="243">
        <f t="shared" si="18"/>
        <v>0</v>
      </c>
      <c r="O33" s="322">
        <f t="shared" si="19"/>
        <v>0</v>
      </c>
      <c r="P33" s="300">
        <f>'[2]Ana Cubero'!P27</f>
        <v>100000</v>
      </c>
      <c r="Q33" s="300" t="str">
        <f>'[2]Ana Cubero'!Q27</f>
        <v>Ana Cubero</v>
      </c>
      <c r="R33" s="300" t="str">
        <f>'[2]Ana Cubero'!R27</f>
        <v xml:space="preserve">sujeto a cancelacion y reprogramación de reuniones </v>
      </c>
      <c r="S33" s="299">
        <v>0</v>
      </c>
      <c r="T33" s="296" t="str">
        <f t="shared" si="20"/>
        <v>No hay Programación</v>
      </c>
      <c r="U33" s="297" t="str">
        <f t="shared" si="21"/>
        <v>De acuerdo con lo programado</v>
      </c>
      <c r="V33" s="297"/>
      <c r="W33" s="299"/>
      <c r="X33" s="296" t="str">
        <f t="shared" si="22"/>
        <v>No hay ejecución</v>
      </c>
      <c r="Y33" s="297" t="str">
        <f t="shared" si="23"/>
        <v>NA</v>
      </c>
      <c r="Z33" s="297"/>
      <c r="AA33" s="299">
        <v>3</v>
      </c>
      <c r="AB33" s="296" t="str">
        <f t="shared" si="24"/>
        <v>No hay Programación</v>
      </c>
      <c r="AC33" s="297" t="str">
        <f t="shared" si="25"/>
        <v>De acuerdo con lo programado</v>
      </c>
      <c r="AD33" s="297"/>
      <c r="AE33" s="224">
        <v>2</v>
      </c>
      <c r="AF33" s="225" t="str">
        <f t="shared" si="26"/>
        <v>No hay Programación</v>
      </c>
      <c r="AG33" s="226" t="str">
        <f t="shared" si="7"/>
        <v>De acuerdo con lo programado</v>
      </c>
      <c r="AH33" s="226"/>
      <c r="AI33" s="299">
        <f t="shared" si="27"/>
        <v>5</v>
      </c>
      <c r="AJ33" s="296" t="str">
        <f t="shared" si="28"/>
        <v>No hay Programación</v>
      </c>
      <c r="AK33" s="297" t="str">
        <f t="shared" si="29"/>
        <v>Cumplio</v>
      </c>
      <c r="AL33" s="226"/>
    </row>
    <row r="34" spans="1:38" s="154" customFormat="1" ht="53.1" hidden="1" customHeight="1">
      <c r="A34" s="241" t="s">
        <v>923</v>
      </c>
      <c r="B34" s="241">
        <v>0</v>
      </c>
      <c r="C34" s="241">
        <v>0</v>
      </c>
      <c r="D34" s="241">
        <v>0</v>
      </c>
      <c r="E34" s="241">
        <v>0</v>
      </c>
      <c r="F34" s="291" t="str">
        <f>'[2]Gabriela Mora'!F32</f>
        <v>Elaboración de formatos de investigación</v>
      </c>
      <c r="G34" s="291" t="s">
        <v>920</v>
      </c>
      <c r="H34" s="291" t="s">
        <v>517</v>
      </c>
      <c r="I34" s="223"/>
      <c r="J34" s="223"/>
      <c r="K34" s="243">
        <f t="shared" si="17"/>
        <v>0</v>
      </c>
      <c r="L34" s="223"/>
      <c r="M34" s="223"/>
      <c r="N34" s="243">
        <f t="shared" si="18"/>
        <v>0</v>
      </c>
      <c r="O34" s="322">
        <f t="shared" si="19"/>
        <v>0</v>
      </c>
      <c r="P34" s="300"/>
      <c r="Q34" s="291" t="str">
        <f>'[2]Gabriela Mora'!Q32</f>
        <v>María Gabriela Mora Mora</v>
      </c>
      <c r="R34" s="294"/>
      <c r="S34" s="299">
        <v>0</v>
      </c>
      <c r="T34" s="296" t="str">
        <f t="shared" si="20"/>
        <v>No hay Programación</v>
      </c>
      <c r="U34" s="297" t="str">
        <f t="shared" si="21"/>
        <v>De acuerdo con lo programado</v>
      </c>
      <c r="V34" s="297"/>
      <c r="W34" s="299"/>
      <c r="X34" s="296" t="str">
        <f t="shared" si="22"/>
        <v>No hay ejecución</v>
      </c>
      <c r="Y34" s="297" t="str">
        <f t="shared" si="23"/>
        <v>NA</v>
      </c>
      <c r="Z34" s="297"/>
      <c r="AA34" s="299"/>
      <c r="AB34" s="296" t="str">
        <f t="shared" si="24"/>
        <v>No hay ejecución</v>
      </c>
      <c r="AC34" s="297" t="str">
        <f t="shared" si="25"/>
        <v>NA</v>
      </c>
      <c r="AD34" s="297"/>
      <c r="AE34" s="224"/>
      <c r="AF34" s="225" t="str">
        <f t="shared" si="26"/>
        <v>No hay ejecución</v>
      </c>
      <c r="AG34" s="226" t="str">
        <f t="shared" si="7"/>
        <v>NA</v>
      </c>
      <c r="AH34" s="226"/>
      <c r="AI34" s="299">
        <f t="shared" si="27"/>
        <v>0</v>
      </c>
      <c r="AJ34" s="296" t="str">
        <f t="shared" si="28"/>
        <v>No hay Programación</v>
      </c>
      <c r="AK34" s="297" t="str">
        <f t="shared" si="29"/>
        <v>Cumplio</v>
      </c>
      <c r="AL34" s="226"/>
    </row>
    <row r="35" spans="1:38" s="154" customFormat="1" ht="53.1" customHeight="1">
      <c r="A35" s="241" t="s">
        <v>924</v>
      </c>
      <c r="B35" s="241">
        <v>0</v>
      </c>
      <c r="C35" s="241" t="s">
        <v>29</v>
      </c>
      <c r="D35" s="241" t="s">
        <v>59</v>
      </c>
      <c r="E35" s="241">
        <v>0</v>
      </c>
      <c r="F35" s="291" t="str">
        <f>'[2]Eddison Araya'!F19</f>
        <v>Gestión Técnica Cartográfica Digital por medio de GNSS, SIG y Teledetección de las Estaciones Experimentales</v>
      </c>
      <c r="G35" s="291" t="s">
        <v>920</v>
      </c>
      <c r="H35" s="291" t="s">
        <v>498</v>
      </c>
      <c r="I35" s="223"/>
      <c r="J35" s="223"/>
      <c r="K35" s="243">
        <f t="shared" si="17"/>
        <v>0</v>
      </c>
      <c r="L35" s="223"/>
      <c r="M35" s="223"/>
      <c r="N35" s="243">
        <f t="shared" si="18"/>
        <v>0</v>
      </c>
      <c r="O35" s="322">
        <f t="shared" si="19"/>
        <v>0</v>
      </c>
      <c r="P35" s="300">
        <f>'[2]Eddison Araya'!P19</f>
        <v>500000</v>
      </c>
      <c r="Q35" s="300" t="str">
        <f>'[2]Eddison Araya'!Q19</f>
        <v>Eddison Araya Morales</v>
      </c>
      <c r="R35" s="300" t="str">
        <f>'[2]Eddison Araya'!R19</f>
        <v>La realización de esta actividad es a petición directa de las autoridades, por lo tanto se realizará siempre y cuando sea solicitado (bajo demanda)</v>
      </c>
      <c r="S35" s="299"/>
      <c r="T35" s="296" t="str">
        <f t="shared" ref="T35" si="30">IF(S35="","No hay ejecución",IF(AND(F35=0),"No hay Programación", S35/F35))</f>
        <v>No hay ejecución</v>
      </c>
      <c r="U35" s="297" t="str">
        <f t="shared" si="21"/>
        <v>NA</v>
      </c>
      <c r="V35" s="297" t="s">
        <v>925</v>
      </c>
      <c r="W35" s="299">
        <v>0.8</v>
      </c>
      <c r="X35" s="296">
        <v>0.8</v>
      </c>
      <c r="Y35" s="297" t="str">
        <f t="shared" si="23"/>
        <v>Atraso Leve</v>
      </c>
      <c r="Z35" s="297" t="s">
        <v>926</v>
      </c>
      <c r="AA35" s="299"/>
      <c r="AB35" s="296" t="str">
        <f t="shared" si="24"/>
        <v>No hay ejecución</v>
      </c>
      <c r="AC35" s="297" t="str">
        <f t="shared" si="25"/>
        <v>NA</v>
      </c>
      <c r="AD35" s="297"/>
      <c r="AE35" s="224">
        <v>0.2</v>
      </c>
      <c r="AF35" s="225" t="str">
        <f t="shared" si="26"/>
        <v>No hay Programación</v>
      </c>
      <c r="AG35" s="226" t="str">
        <f t="shared" si="7"/>
        <v>De acuerdo con lo programado</v>
      </c>
      <c r="AH35" s="226"/>
      <c r="AI35" s="299">
        <f t="shared" si="27"/>
        <v>1</v>
      </c>
      <c r="AJ35" s="296" t="str">
        <f t="shared" si="28"/>
        <v>No hay Programación</v>
      </c>
      <c r="AK35" s="297" t="str">
        <f t="shared" si="29"/>
        <v>Cumplio</v>
      </c>
      <c r="AL35" s="226"/>
    </row>
    <row r="36" spans="1:38" s="154" customFormat="1" ht="53.1" customHeight="1">
      <c r="A36" s="241"/>
      <c r="B36" s="241"/>
      <c r="C36" s="241"/>
      <c r="D36" s="241"/>
      <c r="E36" s="241"/>
      <c r="F36" s="291"/>
      <c r="G36" s="291"/>
      <c r="H36" s="291"/>
      <c r="I36" s="223"/>
      <c r="J36" s="223"/>
      <c r="K36" s="243"/>
      <c r="L36" s="223"/>
      <c r="M36" s="223"/>
      <c r="N36" s="243"/>
      <c r="O36" s="322"/>
      <c r="P36" s="300"/>
      <c r="Q36" s="300"/>
      <c r="R36" s="393"/>
      <c r="S36" s="299"/>
      <c r="T36" s="296"/>
      <c r="U36" s="297"/>
      <c r="V36" s="297"/>
      <c r="W36" s="299"/>
      <c r="X36" s="296"/>
      <c r="Y36" s="297"/>
      <c r="Z36" s="297"/>
      <c r="AA36" s="299"/>
      <c r="AB36" s="296"/>
      <c r="AC36" s="297"/>
      <c r="AD36" s="297"/>
      <c r="AE36" s="224"/>
      <c r="AF36" s="225"/>
      <c r="AG36" s="226"/>
      <c r="AH36" s="226"/>
      <c r="AI36" s="299"/>
      <c r="AJ36" s="296"/>
      <c r="AK36" s="297"/>
      <c r="AL36" s="226"/>
    </row>
    <row r="37" spans="1:38" s="154" customFormat="1" ht="53.1" customHeight="1">
      <c r="A37" s="241"/>
      <c r="B37" s="241"/>
      <c r="C37" s="241"/>
      <c r="D37" s="241"/>
      <c r="E37" s="241"/>
      <c r="F37" s="291"/>
      <c r="G37" s="291"/>
      <c r="H37" s="291"/>
      <c r="I37" s="223"/>
      <c r="J37" s="223"/>
      <c r="K37" s="243"/>
      <c r="L37" s="223"/>
      <c r="M37" s="223"/>
      <c r="N37" s="243"/>
      <c r="O37" s="322"/>
      <c r="P37" s="300"/>
      <c r="Q37" s="300"/>
      <c r="R37" s="393"/>
      <c r="S37" s="299"/>
      <c r="T37" s="296"/>
      <c r="U37" s="297"/>
      <c r="V37" s="297"/>
      <c r="W37" s="299"/>
      <c r="X37" s="296"/>
      <c r="Y37" s="297"/>
      <c r="Z37" s="297"/>
      <c r="AA37" s="299"/>
      <c r="AB37" s="296"/>
      <c r="AC37" s="297"/>
      <c r="AD37" s="297"/>
      <c r="AE37" s="224"/>
      <c r="AF37" s="225"/>
      <c r="AG37" s="226"/>
      <c r="AH37" s="226"/>
      <c r="AI37" s="299"/>
      <c r="AJ37" s="296"/>
      <c r="AK37" s="297"/>
      <c r="AL37" s="226"/>
    </row>
    <row r="38" spans="1:38" s="154" customFormat="1" ht="53.1" customHeight="1">
      <c r="A38" s="3"/>
      <c r="B38" s="3"/>
      <c r="C38" s="3"/>
      <c r="D38" s="3"/>
      <c r="E38" s="3"/>
      <c r="F38" s="147"/>
      <c r="G38" s="3"/>
      <c r="H38" s="3"/>
      <c r="I38" s="3"/>
      <c r="J38" s="3"/>
      <c r="K38" s="3"/>
      <c r="L38" s="3"/>
      <c r="M38" s="3"/>
      <c r="N38" s="3"/>
      <c r="O38" s="3"/>
      <c r="P38" s="150"/>
      <c r="Q38" s="3"/>
      <c r="R38" s="3"/>
      <c r="S38" s="3"/>
      <c r="T38" s="3"/>
      <c r="U38" s="3"/>
      <c r="V38" s="3"/>
      <c r="W38" s="3"/>
      <c r="X38" s="3"/>
      <c r="Y38" s="3"/>
      <c r="Z38" s="3"/>
      <c r="AA38" s="3"/>
      <c r="AB38" s="3"/>
      <c r="AC38" s="3"/>
      <c r="AD38" s="3"/>
    </row>
    <row r="39" spans="1:38" s="154" customFormat="1" ht="53.1" customHeight="1" thickBot="1">
      <c r="A39" s="2"/>
      <c r="B39" s="2"/>
      <c r="C39" s="2"/>
      <c r="D39" s="2"/>
      <c r="E39" s="2"/>
      <c r="F39" s="136"/>
      <c r="G39" s="137"/>
      <c r="H39" s="137"/>
      <c r="I39" s="137"/>
      <c r="J39" s="137"/>
      <c r="K39" s="137"/>
      <c r="L39" s="137"/>
      <c r="M39" s="137"/>
      <c r="N39" s="137"/>
      <c r="O39" s="137"/>
      <c r="P39" s="138"/>
      <c r="Q39" s="137"/>
      <c r="R39" s="137"/>
      <c r="S39" s="3"/>
      <c r="T39" s="3"/>
      <c r="U39" s="3"/>
      <c r="V39" s="3"/>
      <c r="W39" s="3"/>
      <c r="X39" s="3"/>
      <c r="Y39" s="3"/>
      <c r="Z39" s="3"/>
      <c r="AA39" s="3"/>
      <c r="AB39" s="3"/>
      <c r="AC39" s="3"/>
      <c r="AD39" s="454"/>
    </row>
    <row r="40" spans="1:38" s="154" customFormat="1" ht="53.1" customHeight="1" thickTop="1" thickBot="1">
      <c r="A40" s="2"/>
      <c r="B40" s="2"/>
      <c r="C40" s="2"/>
      <c r="D40" s="2"/>
      <c r="E40" s="2"/>
      <c r="F40" s="136"/>
      <c r="G40" s="139"/>
      <c r="H40" s="139"/>
      <c r="I40" s="137"/>
      <c r="J40" s="137"/>
      <c r="K40" s="137"/>
      <c r="L40" s="137"/>
      <c r="M40" s="137"/>
      <c r="N40" s="137"/>
      <c r="O40" s="137"/>
      <c r="P40" s="138"/>
      <c r="Q40" s="137"/>
      <c r="R40" s="137"/>
      <c r="S40" s="3"/>
      <c r="T40" s="3"/>
      <c r="U40" s="3"/>
      <c r="V40" s="3"/>
      <c r="W40" s="3"/>
      <c r="X40" s="3"/>
      <c r="Y40" s="3"/>
      <c r="Z40" s="3"/>
      <c r="AA40" s="3"/>
      <c r="AB40" s="3"/>
      <c r="AC40" s="3"/>
      <c r="AD40" s="340"/>
    </row>
    <row r="41" spans="1:38" s="154" customFormat="1" ht="53.1" customHeight="1" thickTop="1" thickBot="1">
      <c r="A41" s="2"/>
      <c r="B41" s="2"/>
      <c r="C41" s="2"/>
      <c r="D41" s="2"/>
      <c r="E41" s="2"/>
      <c r="F41" s="136"/>
      <c r="G41" s="139"/>
      <c r="H41" s="139"/>
      <c r="I41" s="137"/>
      <c r="J41" s="137"/>
      <c r="K41" s="137"/>
      <c r="L41" s="137"/>
      <c r="M41" s="137"/>
      <c r="N41" s="137"/>
      <c r="O41" s="137"/>
      <c r="P41" s="138"/>
      <c r="Q41" s="137"/>
      <c r="R41" s="137"/>
      <c r="S41" s="3"/>
      <c r="T41" s="3"/>
      <c r="U41" s="3"/>
      <c r="V41" s="3"/>
      <c r="W41" s="3"/>
      <c r="X41" s="3"/>
      <c r="Y41" s="3"/>
      <c r="Z41" s="3"/>
      <c r="AA41" s="3"/>
      <c r="AB41" s="3"/>
      <c r="AC41" s="3"/>
      <c r="AD41" s="340"/>
    </row>
    <row r="42" spans="1:38" s="154" customFormat="1" ht="53.1" customHeight="1" thickTop="1" thickBot="1">
      <c r="A42" s="820" t="s">
        <v>551</v>
      </c>
      <c r="B42" s="821"/>
      <c r="C42" s="821"/>
      <c r="D42" s="821"/>
      <c r="E42" s="821"/>
      <c r="F42" s="144" t="s">
        <v>552</v>
      </c>
      <c r="G42" s="139"/>
      <c r="H42" s="139"/>
      <c r="I42" s="137"/>
      <c r="J42" s="137"/>
      <c r="K42" s="137"/>
      <c r="L42" s="137"/>
      <c r="M42" s="137"/>
      <c r="N42" s="137"/>
      <c r="O42" s="137"/>
      <c r="P42" s="138"/>
      <c r="Q42" s="137"/>
      <c r="R42" s="137"/>
      <c r="S42" s="3"/>
      <c r="T42" s="3"/>
      <c r="U42" s="3"/>
      <c r="V42" s="3"/>
      <c r="W42" s="3"/>
      <c r="X42" s="3"/>
      <c r="Y42" s="3"/>
      <c r="Z42" s="3"/>
      <c r="AA42" s="3"/>
      <c r="AB42" s="3"/>
      <c r="AC42" s="3"/>
      <c r="AD42" s="3"/>
    </row>
    <row r="43" spans="1:38" s="154" customFormat="1" ht="53.1" customHeight="1" thickTop="1" thickBot="1">
      <c r="A43" s="157"/>
      <c r="B43" s="157"/>
      <c r="C43" s="157"/>
      <c r="D43" s="157"/>
      <c r="E43" s="157"/>
      <c r="F43" s="145"/>
      <c r="G43" s="139"/>
      <c r="H43" s="139"/>
      <c r="I43" s="137"/>
      <c r="J43" s="137"/>
      <c r="K43" s="137"/>
      <c r="L43" s="137"/>
      <c r="M43" s="137"/>
      <c r="N43" s="137"/>
      <c r="O43" s="137"/>
      <c r="P43" s="138"/>
      <c r="Q43" s="137"/>
      <c r="R43" s="137"/>
      <c r="S43" s="3"/>
      <c r="T43" s="3"/>
      <c r="U43" s="3"/>
      <c r="V43" s="3"/>
      <c r="W43" s="3"/>
      <c r="X43" s="3"/>
      <c r="Y43" s="3"/>
      <c r="Z43" s="3"/>
      <c r="AA43" s="3"/>
      <c r="AB43" s="3"/>
      <c r="AC43" s="3"/>
      <c r="AD43" s="3"/>
    </row>
    <row r="44" spans="1:38" ht="53.1" customHeight="1" thickTop="1" thickBot="1">
      <c r="A44" s="822" t="s">
        <v>553</v>
      </c>
      <c r="B44" s="823"/>
      <c r="C44" s="823"/>
      <c r="D44" s="823"/>
      <c r="E44" s="823"/>
      <c r="F44" s="144"/>
      <c r="G44" s="139"/>
      <c r="H44" s="139"/>
      <c r="I44" s="137"/>
      <c r="J44" s="137"/>
      <c r="K44" s="137"/>
      <c r="L44" s="137"/>
      <c r="M44" s="137"/>
      <c r="N44" s="137"/>
      <c r="O44" s="137"/>
      <c r="P44" s="138"/>
      <c r="Q44" s="137"/>
      <c r="R44" s="137"/>
      <c r="S44" s="1"/>
      <c r="T44" s="1"/>
      <c r="U44" s="1"/>
      <c r="V44" s="1"/>
      <c r="W44" s="1"/>
      <c r="X44" s="1"/>
      <c r="Y44" s="1"/>
      <c r="Z44" s="1"/>
      <c r="AA44" s="1"/>
      <c r="AB44" s="1"/>
      <c r="AC44" s="1"/>
      <c r="AD44" s="1"/>
    </row>
    <row r="45" spans="1:38" ht="53.1" customHeight="1" thickTop="1" thickBot="1">
      <c r="A45" s="261"/>
      <c r="B45" s="261"/>
      <c r="C45" s="261"/>
      <c r="D45" s="261"/>
      <c r="E45" s="261"/>
      <c r="F45" s="257"/>
      <c r="G45" s="257"/>
      <c r="H45" s="257"/>
      <c r="I45" s="258"/>
      <c r="J45" s="258"/>
      <c r="K45" s="258"/>
      <c r="L45" s="258"/>
      <c r="M45" s="258"/>
      <c r="N45" s="258"/>
      <c r="O45" s="258"/>
      <c r="P45" s="259"/>
      <c r="Q45" s="258"/>
      <c r="R45" s="258"/>
    </row>
    <row r="46" spans="1:38" ht="10.8" thickTop="1" thickBot="1">
      <c r="A46" s="262" t="s">
        <v>554</v>
      </c>
      <c r="B46" s="256"/>
      <c r="C46" s="267"/>
      <c r="D46" s="256"/>
      <c r="E46" s="256"/>
      <c r="F46" s="397"/>
      <c r="G46" s="257"/>
      <c r="H46" s="257"/>
      <c r="I46" s="258"/>
      <c r="J46" s="258"/>
      <c r="K46" s="258"/>
      <c r="L46" s="258"/>
      <c r="M46" s="258"/>
      <c r="N46" s="258"/>
      <c r="O46" s="258"/>
      <c r="P46" s="259"/>
      <c r="Q46" s="258"/>
      <c r="R46" s="258"/>
    </row>
    <row r="47" spans="1:38" ht="10.8" thickTop="1" thickBot="1">
      <c r="A47" s="263">
        <v>1</v>
      </c>
      <c r="B47" s="256" t="s">
        <v>555</v>
      </c>
      <c r="C47" s="267"/>
      <c r="D47" s="256"/>
      <c r="E47" s="256"/>
      <c r="F47" s="397"/>
      <c r="G47" s="257"/>
      <c r="H47" s="257"/>
      <c r="I47" s="258"/>
      <c r="J47" s="258"/>
      <c r="K47" s="258"/>
      <c r="L47" s="258"/>
      <c r="M47" s="258"/>
      <c r="N47" s="258"/>
      <c r="O47" s="258"/>
      <c r="P47" s="259"/>
      <c r="Q47" s="258"/>
      <c r="R47" s="258"/>
    </row>
    <row r="48" spans="1:38" ht="10.8" thickTop="1" thickBot="1">
      <c r="A48" s="263">
        <v>2</v>
      </c>
      <c r="B48" s="256" t="s">
        <v>606</v>
      </c>
      <c r="C48" s="267"/>
      <c r="D48" s="256"/>
      <c r="E48" s="256"/>
      <c r="F48" s="397"/>
      <c r="G48" s="257"/>
      <c r="H48" s="257"/>
      <c r="I48" s="258"/>
      <c r="J48" s="258"/>
      <c r="K48" s="258"/>
      <c r="L48" s="258"/>
      <c r="M48" s="258"/>
      <c r="N48" s="258"/>
      <c r="O48" s="258"/>
      <c r="P48" s="259"/>
      <c r="Q48" s="258"/>
      <c r="R48" s="258"/>
    </row>
    <row r="49" spans="1:18" ht="10.8" thickTop="1" thickBot="1">
      <c r="A49" s="263">
        <v>3</v>
      </c>
      <c r="B49" s="256" t="s">
        <v>557</v>
      </c>
      <c r="C49" s="268"/>
      <c r="D49" s="256"/>
      <c r="E49" s="256"/>
      <c r="F49" s="397"/>
      <c r="G49" s="154"/>
      <c r="H49" s="154"/>
      <c r="I49" s="258"/>
      <c r="J49" s="258"/>
      <c r="K49" s="258"/>
      <c r="L49" s="258"/>
      <c r="M49" s="258"/>
      <c r="N49" s="258"/>
      <c r="O49" s="258"/>
      <c r="P49" s="259"/>
      <c r="Q49" s="258"/>
      <c r="R49" s="258"/>
    </row>
    <row r="50" spans="1:18" ht="10.8" thickTop="1" thickBot="1">
      <c r="A50" s="263">
        <v>4</v>
      </c>
      <c r="B50" s="256" t="s">
        <v>558</v>
      </c>
      <c r="C50" s="268"/>
      <c r="D50" s="256"/>
      <c r="E50" s="256"/>
      <c r="F50" s="397"/>
      <c r="G50" s="258"/>
      <c r="H50" s="258"/>
      <c r="I50" s="258"/>
      <c r="J50" s="258"/>
      <c r="K50" s="258"/>
      <c r="L50" s="258"/>
      <c r="M50" s="258"/>
      <c r="N50" s="258"/>
      <c r="O50" s="258"/>
      <c r="P50" s="259"/>
      <c r="Q50" s="258"/>
      <c r="R50" s="258"/>
    </row>
    <row r="51" spans="1:18" ht="10.8" thickTop="1" thickBot="1">
      <c r="A51" s="263">
        <v>5</v>
      </c>
      <c r="B51" s="256" t="s">
        <v>607</v>
      </c>
      <c r="C51" s="268"/>
      <c r="D51" s="256"/>
      <c r="E51" s="256"/>
      <c r="F51" s="397"/>
      <c r="G51" s="258"/>
      <c r="H51" s="258"/>
      <c r="I51" s="258"/>
      <c r="J51" s="258"/>
      <c r="K51" s="258"/>
      <c r="L51" s="258"/>
      <c r="M51" s="258"/>
      <c r="N51" s="258"/>
      <c r="O51" s="258"/>
      <c r="P51" s="259"/>
      <c r="Q51" s="258"/>
      <c r="R51" s="258"/>
    </row>
    <row r="52" spans="1:18" ht="10.199999999999999" thickTop="1">
      <c r="A52" s="263">
        <v>6</v>
      </c>
      <c r="B52" s="154" t="s">
        <v>560</v>
      </c>
      <c r="C52" s="268"/>
      <c r="D52" s="256"/>
      <c r="E52" s="256"/>
      <c r="F52" s="397"/>
      <c r="G52" s="257"/>
      <c r="H52" s="257"/>
      <c r="I52" s="257"/>
      <c r="J52" s="257"/>
      <c r="K52" s="257"/>
      <c r="L52" s="257"/>
      <c r="M52" s="257"/>
      <c r="N52" s="257"/>
      <c r="O52" s="257"/>
      <c r="P52" s="264"/>
      <c r="Q52" s="257"/>
      <c r="R52" s="257"/>
    </row>
    <row r="53" spans="1:18" ht="9.6">
      <c r="A53" s="263">
        <v>7</v>
      </c>
      <c r="B53" s="256" t="s">
        <v>561</v>
      </c>
      <c r="D53" s="256"/>
      <c r="E53" s="256"/>
      <c r="F53" s="397"/>
      <c r="G53" s="257"/>
      <c r="H53" s="257"/>
      <c r="I53" s="257"/>
      <c r="J53" s="257"/>
      <c r="K53" s="257"/>
      <c r="L53" s="257"/>
      <c r="M53" s="257"/>
      <c r="N53" s="257"/>
      <c r="O53" s="257"/>
      <c r="P53" s="264"/>
      <c r="Q53" s="257"/>
      <c r="R53" s="257"/>
    </row>
    <row r="54" spans="1:18" s="154" customFormat="1" ht="9.6">
      <c r="A54" s="263">
        <v>8</v>
      </c>
      <c r="B54" s="256" t="s">
        <v>562</v>
      </c>
      <c r="C54" s="256"/>
      <c r="F54" s="397"/>
      <c r="G54" s="257"/>
      <c r="H54" s="257"/>
      <c r="I54" s="257"/>
      <c r="J54" s="257"/>
      <c r="K54" s="257"/>
      <c r="L54" s="257"/>
      <c r="M54" s="257"/>
      <c r="N54" s="257"/>
      <c r="O54" s="257"/>
      <c r="P54" s="264"/>
      <c r="Q54" s="257"/>
      <c r="R54" s="257"/>
    </row>
    <row r="55" spans="1:18" ht="9.6">
      <c r="A55" s="263">
        <v>9</v>
      </c>
      <c r="B55" s="256" t="s">
        <v>563</v>
      </c>
      <c r="C55" s="256"/>
      <c r="D55" s="256"/>
      <c r="E55" s="256"/>
      <c r="F55" s="397"/>
      <c r="G55" s="257"/>
      <c r="H55" s="257"/>
      <c r="I55" s="257"/>
      <c r="J55" s="257"/>
      <c r="K55" s="257"/>
      <c r="L55" s="257"/>
      <c r="M55" s="257"/>
      <c r="N55" s="257"/>
      <c r="O55" s="257"/>
      <c r="P55" s="264"/>
      <c r="Q55" s="257"/>
      <c r="R55" s="257"/>
    </row>
    <row r="56" spans="1:18" ht="9.6">
      <c r="A56" s="263">
        <v>10</v>
      </c>
      <c r="B56" s="256" t="s">
        <v>564</v>
      </c>
      <c r="C56" s="256"/>
      <c r="D56" s="256"/>
      <c r="E56" s="256"/>
      <c r="F56" s="397"/>
      <c r="G56" s="257"/>
      <c r="H56" s="257"/>
      <c r="I56" s="257"/>
      <c r="J56" s="257"/>
      <c r="K56" s="257"/>
      <c r="L56" s="257"/>
      <c r="M56" s="257"/>
      <c r="N56" s="257"/>
      <c r="O56" s="257"/>
      <c r="P56" s="264"/>
      <c r="Q56" s="257"/>
      <c r="R56" s="257"/>
    </row>
    <row r="57" spans="1:18" ht="9.6">
      <c r="A57" s="263">
        <v>11</v>
      </c>
      <c r="B57" s="256" t="s">
        <v>565</v>
      </c>
      <c r="C57" s="256"/>
      <c r="D57" s="256"/>
      <c r="E57" s="256"/>
      <c r="F57" s="397"/>
      <c r="G57" s="257"/>
      <c r="H57" s="257"/>
      <c r="I57" s="257"/>
      <c r="J57" s="257"/>
      <c r="K57" s="257"/>
      <c r="L57" s="257"/>
      <c r="M57" s="257"/>
      <c r="N57" s="257"/>
      <c r="O57" s="257"/>
      <c r="P57" s="264"/>
      <c r="Q57" s="257"/>
      <c r="R57" s="257"/>
    </row>
    <row r="58" spans="1:18" ht="9.6">
      <c r="A58" s="263">
        <v>12</v>
      </c>
      <c r="B58" s="256" t="s">
        <v>566</v>
      </c>
      <c r="C58" s="256"/>
      <c r="D58" s="256"/>
      <c r="E58" s="256"/>
      <c r="F58" s="397"/>
      <c r="G58" s="257"/>
      <c r="H58" s="257"/>
      <c r="I58" s="257"/>
      <c r="J58" s="257"/>
      <c r="K58" s="257"/>
      <c r="L58" s="257"/>
      <c r="M58" s="257"/>
      <c r="N58" s="257"/>
      <c r="O58" s="257"/>
      <c r="P58" s="264"/>
      <c r="Q58" s="257"/>
      <c r="R58" s="257"/>
    </row>
    <row r="59" spans="1:18" ht="9.6">
      <c r="A59" s="263">
        <v>13</v>
      </c>
      <c r="B59" s="256" t="s">
        <v>567</v>
      </c>
      <c r="C59" s="256"/>
      <c r="D59" s="256"/>
      <c r="E59" s="256"/>
      <c r="F59" s="397"/>
      <c r="G59" s="257"/>
      <c r="H59" s="257"/>
      <c r="I59" s="257"/>
      <c r="J59" s="257"/>
      <c r="K59" s="257"/>
      <c r="L59" s="257"/>
      <c r="M59" s="257"/>
      <c r="N59" s="257"/>
      <c r="O59" s="257"/>
      <c r="P59" s="264"/>
      <c r="Q59" s="257"/>
      <c r="R59" s="257"/>
    </row>
    <row r="60" spans="1:18" ht="10.199999999999999" thickBot="1">
      <c r="A60" s="154"/>
      <c r="C60" s="154"/>
      <c r="D60" s="154"/>
      <c r="E60" s="154"/>
      <c r="F60" s="398"/>
      <c r="G60" s="265"/>
      <c r="H60" s="265"/>
      <c r="I60" s="265"/>
      <c r="J60" s="265"/>
      <c r="K60" s="265"/>
      <c r="L60" s="265"/>
      <c r="M60" s="265"/>
      <c r="N60" s="265"/>
      <c r="O60" s="265"/>
      <c r="P60" s="399"/>
      <c r="Q60" s="265"/>
      <c r="R60" s="265"/>
    </row>
    <row r="61" spans="1:18" ht="53.1" customHeight="1" thickTop="1"/>
    <row r="62" spans="1:18" ht="53.1" customHeight="1">
      <c r="A62" s="154"/>
      <c r="C62" s="154"/>
      <c r="D62" s="154"/>
      <c r="E62" s="154"/>
      <c r="F62" s="398"/>
      <c r="G62" s="154"/>
      <c r="H62" s="154"/>
      <c r="I62" s="154"/>
      <c r="J62" s="154"/>
      <c r="K62" s="154"/>
      <c r="L62" s="154"/>
      <c r="M62" s="154"/>
      <c r="N62" s="154"/>
      <c r="O62" s="154"/>
      <c r="P62" s="400"/>
      <c r="Q62" s="154"/>
      <c r="R62" s="154"/>
    </row>
    <row r="63" spans="1:18" s="154" customFormat="1" ht="53.1" customHeight="1">
      <c r="F63" s="398"/>
      <c r="P63" s="400"/>
    </row>
    <row r="64" spans="1:18" s="154" customFormat="1" ht="53.1" customHeight="1">
      <c r="F64" s="398"/>
      <c r="P64" s="400"/>
    </row>
    <row r="65" spans="1:18" s="154" customFormat="1" ht="53.1" customHeight="1">
      <c r="F65" s="398"/>
      <c r="P65" s="400"/>
    </row>
    <row r="66" spans="1:18" s="154" customFormat="1" ht="53.1" customHeight="1">
      <c r="A66" s="151"/>
      <c r="B66" s="151"/>
      <c r="C66" s="151"/>
      <c r="D66" s="151"/>
      <c r="E66" s="151"/>
      <c r="F66" s="394"/>
      <c r="G66" s="151"/>
      <c r="H66" s="151"/>
      <c r="I66" s="151"/>
      <c r="J66" s="151"/>
      <c r="K66" s="151"/>
      <c r="L66" s="151"/>
      <c r="M66" s="151"/>
      <c r="N66" s="151"/>
      <c r="O66" s="151"/>
      <c r="P66" s="395"/>
      <c r="Q66" s="151"/>
      <c r="R66" s="151"/>
    </row>
    <row r="67" spans="1:18" s="154" customFormat="1" ht="53.1" customHeight="1">
      <c r="A67" s="151"/>
      <c r="B67" s="151"/>
      <c r="C67" s="151"/>
      <c r="D67" s="151"/>
      <c r="E67" s="151"/>
      <c r="F67" s="394"/>
      <c r="G67" s="151"/>
      <c r="H67" s="151"/>
      <c r="I67" s="151"/>
      <c r="J67" s="151"/>
      <c r="K67" s="151"/>
      <c r="L67" s="151"/>
      <c r="M67" s="151"/>
      <c r="N67" s="151"/>
      <c r="O67" s="151"/>
      <c r="P67" s="395"/>
      <c r="Q67" s="151"/>
      <c r="R67" s="151"/>
    </row>
    <row r="68" spans="1:18" s="154" customFormat="1" ht="53.1" customHeight="1">
      <c r="A68" s="151"/>
      <c r="B68" s="151"/>
      <c r="C68" s="151"/>
      <c r="D68" s="151"/>
      <c r="E68" s="151"/>
      <c r="F68" s="394"/>
      <c r="G68" s="151"/>
      <c r="H68" s="151"/>
      <c r="I68" s="151"/>
      <c r="J68" s="151"/>
      <c r="K68" s="151"/>
      <c r="L68" s="151"/>
      <c r="M68" s="151"/>
      <c r="N68" s="151"/>
      <c r="O68" s="151"/>
      <c r="P68" s="395"/>
      <c r="Q68" s="151"/>
      <c r="R68" s="151"/>
    </row>
    <row r="69" spans="1:18" s="154" customFormat="1" ht="53.1" customHeight="1">
      <c r="A69" s="151"/>
      <c r="B69" s="151"/>
      <c r="C69" s="151"/>
      <c r="D69" s="151"/>
      <c r="E69" s="151"/>
      <c r="F69" s="394"/>
      <c r="G69" s="151"/>
      <c r="H69" s="151"/>
      <c r="I69" s="151"/>
      <c r="J69" s="151"/>
      <c r="K69" s="151"/>
      <c r="L69" s="151"/>
      <c r="M69" s="151"/>
      <c r="N69" s="151"/>
      <c r="O69" s="151"/>
      <c r="P69" s="395"/>
      <c r="Q69" s="151"/>
      <c r="R69" s="151"/>
    </row>
    <row r="70" spans="1:18" s="154" customFormat="1" ht="53.1" customHeight="1">
      <c r="A70" s="151"/>
      <c r="B70" s="151"/>
      <c r="C70" s="151"/>
      <c r="D70" s="151"/>
      <c r="E70" s="151"/>
      <c r="F70" s="394"/>
      <c r="G70" s="151"/>
      <c r="H70" s="151"/>
      <c r="I70" s="151"/>
      <c r="J70" s="151"/>
      <c r="K70" s="151"/>
      <c r="L70" s="151"/>
      <c r="M70" s="151"/>
      <c r="N70" s="151"/>
      <c r="O70" s="151"/>
      <c r="P70" s="395"/>
      <c r="Q70" s="151"/>
      <c r="R70" s="151"/>
    </row>
    <row r="71" spans="1:18" s="154" customFormat="1" ht="53.1" customHeight="1">
      <c r="A71" s="151"/>
      <c r="B71" s="151"/>
      <c r="C71" s="151"/>
      <c r="D71" s="151"/>
      <c r="E71" s="151"/>
      <c r="F71" s="394"/>
      <c r="G71" s="151"/>
      <c r="H71" s="151"/>
      <c r="I71" s="151"/>
      <c r="J71" s="151"/>
      <c r="K71" s="151"/>
      <c r="L71" s="151"/>
      <c r="M71" s="151"/>
      <c r="N71" s="151"/>
      <c r="O71" s="151"/>
      <c r="P71" s="395"/>
      <c r="Q71" s="151"/>
      <c r="R71" s="151"/>
    </row>
    <row r="72" spans="1:18" s="154" customFormat="1" ht="53.1" customHeight="1">
      <c r="A72" s="151"/>
      <c r="B72" s="151"/>
      <c r="C72" s="151"/>
      <c r="D72" s="151"/>
      <c r="E72" s="151"/>
      <c r="F72" s="394"/>
      <c r="G72" s="151"/>
      <c r="H72" s="151"/>
      <c r="I72" s="151"/>
      <c r="J72" s="151"/>
      <c r="K72" s="151"/>
      <c r="L72" s="151"/>
      <c r="M72" s="151"/>
      <c r="N72" s="151"/>
      <c r="O72" s="151"/>
      <c r="P72" s="395"/>
      <c r="Q72" s="151"/>
      <c r="R72" s="151"/>
    </row>
    <row r="73" spans="1:18" s="154" customFormat="1" ht="53.1" customHeight="1">
      <c r="A73" s="151"/>
      <c r="B73" s="151"/>
      <c r="C73" s="151"/>
      <c r="D73" s="151"/>
      <c r="E73" s="151"/>
      <c r="F73" s="394"/>
      <c r="G73" s="151"/>
      <c r="H73" s="151"/>
      <c r="I73" s="151"/>
      <c r="J73" s="151"/>
      <c r="K73" s="151"/>
      <c r="L73" s="151"/>
      <c r="M73" s="151"/>
      <c r="N73" s="151"/>
      <c r="O73" s="151"/>
      <c r="P73" s="395"/>
      <c r="Q73" s="151"/>
      <c r="R73" s="151"/>
    </row>
    <row r="74" spans="1:18" s="154" customFormat="1" ht="53.1" customHeight="1">
      <c r="A74" s="151"/>
      <c r="B74" s="151"/>
      <c r="C74" s="151"/>
      <c r="D74" s="151"/>
      <c r="E74" s="151"/>
      <c r="F74" s="394"/>
      <c r="G74" s="151"/>
      <c r="H74" s="151"/>
      <c r="I74" s="151"/>
      <c r="J74" s="151"/>
      <c r="K74" s="151"/>
      <c r="L74" s="151"/>
      <c r="M74" s="151"/>
      <c r="N74" s="151"/>
      <c r="O74" s="151"/>
      <c r="P74" s="395"/>
      <c r="Q74" s="151"/>
      <c r="R74" s="151"/>
    </row>
    <row r="75" spans="1:18" s="154" customFormat="1" ht="53.1" customHeight="1">
      <c r="A75" s="151"/>
      <c r="B75" s="151"/>
      <c r="C75" s="151"/>
      <c r="D75" s="151"/>
      <c r="E75" s="151"/>
      <c r="F75" s="394"/>
      <c r="G75" s="151"/>
      <c r="H75" s="151"/>
      <c r="I75" s="151"/>
      <c r="J75" s="151"/>
      <c r="K75" s="151"/>
      <c r="L75" s="151"/>
      <c r="M75" s="151"/>
      <c r="N75" s="151"/>
      <c r="O75" s="151"/>
      <c r="P75" s="395"/>
      <c r="Q75" s="151"/>
      <c r="R75" s="151"/>
    </row>
  </sheetData>
  <autoFilter ref="A11:AL35" xr:uid="{E6478852-02C0-415C-A230-EAAE049331D0}">
    <filterColumn colId="32">
      <filters>
        <filter val="De acuerdo con lo programado"/>
      </filters>
    </filterColumn>
  </autoFilter>
  <mergeCells count="47">
    <mergeCell ref="AL10:AL11"/>
    <mergeCell ref="A42:E42"/>
    <mergeCell ref="A44:E44"/>
    <mergeCell ref="AF10:AF11"/>
    <mergeCell ref="AG10:AG11"/>
    <mergeCell ref="AH10:AH11"/>
    <mergeCell ref="AI10:AI11"/>
    <mergeCell ref="AJ10:AJ11"/>
    <mergeCell ref="AK10:AK11"/>
    <mergeCell ref="Z10:Z11"/>
    <mergeCell ref="AA10:AA11"/>
    <mergeCell ref="AB10:AB11"/>
    <mergeCell ref="AC10:AC11"/>
    <mergeCell ref="AD10:AD11"/>
    <mergeCell ref="AE10:AE11"/>
    <mergeCell ref="G10:G11"/>
    <mergeCell ref="Y10:Y11"/>
    <mergeCell ref="H10:H11"/>
    <mergeCell ref="I10:N10"/>
    <mergeCell ref="S10:S11"/>
    <mergeCell ref="T10:T11"/>
    <mergeCell ref="U10:U11"/>
    <mergeCell ref="Q9:Q11"/>
    <mergeCell ref="R9:R11"/>
    <mergeCell ref="S9:V9"/>
    <mergeCell ref="A6:E6"/>
    <mergeCell ref="A8:A11"/>
    <mergeCell ref="B8:E8"/>
    <mergeCell ref="AI8:AL9"/>
    <mergeCell ref="B9:B11"/>
    <mergeCell ref="C9:C11"/>
    <mergeCell ref="D9:D11"/>
    <mergeCell ref="E9:E11"/>
    <mergeCell ref="F9:F11"/>
    <mergeCell ref="P9:P11"/>
    <mergeCell ref="W9:Z9"/>
    <mergeCell ref="AA9:AD9"/>
    <mergeCell ref="AE9:AH9"/>
    <mergeCell ref="V10:V11"/>
    <mergeCell ref="W10:W11"/>
    <mergeCell ref="X10:X11"/>
    <mergeCell ref="A5:E5"/>
    <mergeCell ref="A1:E1"/>
    <mergeCell ref="G1:Q2"/>
    <mergeCell ref="A2:E2"/>
    <mergeCell ref="A3:E3"/>
    <mergeCell ref="A4:E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834A-DAC6-479B-B63B-548C0765E043}">
  <sheetPr>
    <tabColor rgb="FF00B050"/>
  </sheetPr>
  <dimension ref="A1:XER84"/>
  <sheetViews>
    <sheetView showGridLines="0" topLeftCell="Q2" zoomScale="115" zoomScaleNormal="115" workbookViewId="0">
      <selection activeCell="AM14" sqref="A14:XFD14"/>
    </sheetView>
  </sheetViews>
  <sheetFormatPr baseColWidth="10" defaultColWidth="11.44140625" defaultRowHeight="14.4"/>
  <cols>
    <col min="1" max="1" width="7.77734375" style="1" customWidth="1"/>
    <col min="2" max="5" width="6.77734375" style="1" customWidth="1"/>
    <col min="6" max="6" width="29.44140625" style="315" customWidth="1"/>
    <col min="7" max="7" width="26.77734375" style="1" customWidth="1"/>
    <col min="8" max="8" width="16" style="1" customWidth="1"/>
    <col min="9" max="9" width="4.21875" style="1" customWidth="1"/>
    <col min="10" max="10" width="4.44140625" style="1" customWidth="1"/>
    <col min="11" max="11" width="6.5546875" style="429" bestFit="1" customWidth="1"/>
    <col min="12" max="13" width="4.21875" style="429" customWidth="1"/>
    <col min="14" max="14" width="6" style="429" bestFit="1" customWidth="1"/>
    <col min="15" max="15" width="7" style="429" bestFit="1" customWidth="1"/>
    <col min="16" max="16" width="13" style="142" customWidth="1"/>
    <col min="17" max="17" width="18.21875" style="1" customWidth="1"/>
    <col min="18" max="18" width="34.5546875" style="1" customWidth="1"/>
    <col min="19" max="29" width="11.44140625" style="1" customWidth="1"/>
    <col min="30" max="30" width="15.44140625" style="1" customWidth="1"/>
    <col min="31" max="34" width="11.44140625" style="151" customWidth="1"/>
    <col min="35" max="38" width="11.44140625" style="1" customWidth="1"/>
    <col min="39" max="52" width="11.44140625" style="151" customWidth="1"/>
    <col min="53" max="16372" width="11.44140625" style="151"/>
    <col min="16373" max="16384" width="10.77734375" style="163"/>
  </cols>
  <sheetData>
    <row r="1" spans="1:38" ht="15.6">
      <c r="A1" s="831" t="s">
        <v>441</v>
      </c>
      <c r="B1" s="831"/>
      <c r="C1" s="831"/>
      <c r="D1" s="831"/>
      <c r="E1" s="831"/>
      <c r="F1" s="302"/>
      <c r="G1" s="832"/>
      <c r="H1" s="832"/>
      <c r="I1" s="832"/>
      <c r="J1" s="832"/>
      <c r="K1" s="832"/>
      <c r="L1" s="832"/>
      <c r="M1" s="832"/>
      <c r="N1" s="832"/>
      <c r="O1" s="832"/>
      <c r="P1" s="832"/>
      <c r="Q1" s="832"/>
    </row>
    <row r="2" spans="1:38">
      <c r="A2" s="833" t="s">
        <v>442</v>
      </c>
      <c r="B2" s="833"/>
      <c r="C2" s="833"/>
      <c r="D2" s="833"/>
      <c r="E2" s="833"/>
      <c r="F2" s="303"/>
      <c r="G2" s="832"/>
      <c r="H2" s="832"/>
      <c r="I2" s="832"/>
      <c r="J2" s="832"/>
      <c r="K2" s="832"/>
      <c r="L2" s="832"/>
      <c r="M2" s="832"/>
      <c r="N2" s="832"/>
      <c r="O2" s="832"/>
      <c r="P2" s="832"/>
      <c r="Q2" s="832"/>
    </row>
    <row r="3" spans="1:38">
      <c r="G3" s="832"/>
      <c r="H3" s="832"/>
      <c r="I3" s="832"/>
      <c r="J3" s="832"/>
      <c r="K3" s="832"/>
      <c r="L3" s="832"/>
      <c r="M3" s="832"/>
      <c r="N3" s="832"/>
      <c r="O3" s="832"/>
      <c r="P3" s="832"/>
      <c r="Q3" s="832"/>
    </row>
    <row r="6" spans="1:38">
      <c r="A6" s="834" t="s">
        <v>443</v>
      </c>
      <c r="B6" s="834"/>
      <c r="C6" s="834"/>
      <c r="D6" s="834"/>
      <c r="E6" s="834"/>
      <c r="F6" s="141">
        <v>2024</v>
      </c>
    </row>
    <row r="7" spans="1:38">
      <c r="A7" s="834" t="s">
        <v>444</v>
      </c>
      <c r="B7" s="834"/>
      <c r="C7" s="834"/>
      <c r="D7" s="834"/>
      <c r="E7" s="834"/>
      <c r="F7" s="143">
        <v>172</v>
      </c>
    </row>
    <row r="8" spans="1:38">
      <c r="A8" s="834" t="s">
        <v>445</v>
      </c>
      <c r="B8" s="834"/>
      <c r="C8" s="834"/>
      <c r="D8" s="834"/>
      <c r="E8" s="834"/>
      <c r="F8" s="143" t="s">
        <v>928</v>
      </c>
    </row>
    <row r="9" spans="1:38">
      <c r="A9" s="834" t="s">
        <v>447</v>
      </c>
      <c r="B9" s="834"/>
      <c r="C9" s="834"/>
      <c r="D9" s="834"/>
      <c r="E9" s="834"/>
      <c r="F9" s="143" t="s">
        <v>929</v>
      </c>
    </row>
    <row r="11" spans="1:38">
      <c r="A11" s="816" t="s">
        <v>44</v>
      </c>
      <c r="B11" s="816" t="s">
        <v>570</v>
      </c>
      <c r="C11" s="816"/>
      <c r="D11" s="816"/>
      <c r="E11" s="816"/>
      <c r="F11" s="166" t="s">
        <v>449</v>
      </c>
      <c r="G11" s="166"/>
      <c r="H11" s="166"/>
      <c r="I11" s="166"/>
      <c r="J11" s="166"/>
      <c r="K11" s="166"/>
      <c r="L11" s="166"/>
      <c r="M11" s="166"/>
      <c r="N11" s="166"/>
      <c r="O11" s="166"/>
      <c r="P11" s="166"/>
      <c r="Q11" s="166"/>
      <c r="R11" s="166"/>
      <c r="S11" s="286" t="s">
        <v>450</v>
      </c>
      <c r="T11" s="286"/>
      <c r="U11" s="286"/>
      <c r="V11" s="286"/>
      <c r="W11" s="286"/>
      <c r="X11" s="286"/>
      <c r="Y11" s="286"/>
      <c r="Z11" s="286"/>
      <c r="AA11" s="286"/>
      <c r="AB11" s="286"/>
      <c r="AC11" s="286"/>
      <c r="AD11" s="286"/>
      <c r="AE11" s="167"/>
      <c r="AF11" s="167"/>
      <c r="AG11" s="167"/>
      <c r="AH11" s="167"/>
      <c r="AI11" s="814" t="s">
        <v>451</v>
      </c>
      <c r="AJ11" s="814"/>
      <c r="AK11" s="814"/>
      <c r="AL11" s="814"/>
    </row>
    <row r="12" spans="1:38">
      <c r="A12" s="816"/>
      <c r="B12" s="828" t="s">
        <v>571</v>
      </c>
      <c r="C12" s="828" t="s">
        <v>572</v>
      </c>
      <c r="D12" s="828" t="s">
        <v>573</v>
      </c>
      <c r="E12" s="828" t="s">
        <v>574</v>
      </c>
      <c r="F12" s="816" t="s">
        <v>456</v>
      </c>
      <c r="G12" s="287" t="s">
        <v>457</v>
      </c>
      <c r="H12" s="287"/>
      <c r="I12" s="287"/>
      <c r="J12" s="287"/>
      <c r="K12" s="287"/>
      <c r="L12" s="287"/>
      <c r="M12" s="287"/>
      <c r="N12" s="287"/>
      <c r="O12" s="287"/>
      <c r="P12" s="817" t="s">
        <v>575</v>
      </c>
      <c r="Q12" s="816" t="s">
        <v>576</v>
      </c>
      <c r="R12" s="816" t="s">
        <v>577</v>
      </c>
      <c r="S12" s="814" t="s">
        <v>461</v>
      </c>
      <c r="T12" s="814"/>
      <c r="U12" s="814"/>
      <c r="V12" s="814"/>
      <c r="W12" s="814" t="s">
        <v>462</v>
      </c>
      <c r="X12" s="814"/>
      <c r="Y12" s="814"/>
      <c r="Z12" s="814"/>
      <c r="AA12" s="814" t="s">
        <v>463</v>
      </c>
      <c r="AB12" s="814"/>
      <c r="AC12" s="814"/>
      <c r="AD12" s="814"/>
      <c r="AE12" s="824" t="s">
        <v>464</v>
      </c>
      <c r="AF12" s="824"/>
      <c r="AG12" s="824"/>
      <c r="AH12" s="824"/>
      <c r="AI12" s="814"/>
      <c r="AJ12" s="814"/>
      <c r="AK12" s="814"/>
      <c r="AL12" s="814"/>
    </row>
    <row r="13" spans="1:38">
      <c r="A13" s="816"/>
      <c r="B13" s="828"/>
      <c r="C13" s="828"/>
      <c r="D13" s="828"/>
      <c r="E13" s="828"/>
      <c r="F13" s="816"/>
      <c r="G13" s="816" t="s">
        <v>578</v>
      </c>
      <c r="H13" s="816" t="s">
        <v>579</v>
      </c>
      <c r="I13" s="166" t="s">
        <v>580</v>
      </c>
      <c r="J13" s="166"/>
      <c r="K13" s="166"/>
      <c r="L13" s="166"/>
      <c r="M13" s="166"/>
      <c r="N13" s="166"/>
      <c r="O13" s="168" t="s">
        <v>468</v>
      </c>
      <c r="P13" s="817"/>
      <c r="Q13" s="816"/>
      <c r="R13" s="816"/>
      <c r="S13" s="814" t="s">
        <v>469</v>
      </c>
      <c r="T13" s="814" t="s">
        <v>470</v>
      </c>
      <c r="U13" s="814" t="s">
        <v>471</v>
      </c>
      <c r="V13" s="814" t="s">
        <v>472</v>
      </c>
      <c r="W13" s="814" t="s">
        <v>469</v>
      </c>
      <c r="X13" s="814" t="s">
        <v>470</v>
      </c>
      <c r="Y13" s="814" t="s">
        <v>471</v>
      </c>
      <c r="Z13" s="814" t="s">
        <v>472</v>
      </c>
      <c r="AA13" s="814" t="s">
        <v>469</v>
      </c>
      <c r="AB13" s="814" t="s">
        <v>470</v>
      </c>
      <c r="AC13" s="814" t="s">
        <v>471</v>
      </c>
      <c r="AD13" s="814" t="s">
        <v>472</v>
      </c>
      <c r="AE13" s="824" t="s">
        <v>469</v>
      </c>
      <c r="AF13" s="824" t="s">
        <v>470</v>
      </c>
      <c r="AG13" s="824" t="s">
        <v>471</v>
      </c>
      <c r="AH13" s="824" t="s">
        <v>472</v>
      </c>
      <c r="AI13" s="814" t="s">
        <v>473</v>
      </c>
      <c r="AJ13" s="814" t="s">
        <v>474</v>
      </c>
      <c r="AK13" s="814" t="s">
        <v>475</v>
      </c>
      <c r="AL13" s="814" t="s">
        <v>472</v>
      </c>
    </row>
    <row r="14" spans="1:38">
      <c r="A14" s="816"/>
      <c r="B14" s="828"/>
      <c r="C14" s="828"/>
      <c r="D14" s="828"/>
      <c r="E14" s="828"/>
      <c r="F14" s="816"/>
      <c r="G14" s="816"/>
      <c r="H14" s="816"/>
      <c r="I14" s="168">
        <v>1</v>
      </c>
      <c r="J14" s="168">
        <v>2</v>
      </c>
      <c r="K14" s="168" t="s">
        <v>476</v>
      </c>
      <c r="L14" s="168">
        <v>3</v>
      </c>
      <c r="M14" s="168">
        <v>4</v>
      </c>
      <c r="N14" s="168" t="s">
        <v>477</v>
      </c>
      <c r="O14" s="168" t="s">
        <v>478</v>
      </c>
      <c r="P14" s="817"/>
      <c r="Q14" s="816"/>
      <c r="R14" s="816"/>
      <c r="S14" s="815"/>
      <c r="T14" s="815"/>
      <c r="U14" s="815"/>
      <c r="V14" s="815"/>
      <c r="W14" s="815"/>
      <c r="X14" s="815"/>
      <c r="Y14" s="815"/>
      <c r="Z14" s="815"/>
      <c r="AA14" s="815"/>
      <c r="AB14" s="815"/>
      <c r="AC14" s="815"/>
      <c r="AD14" s="815"/>
      <c r="AE14" s="825"/>
      <c r="AF14" s="825"/>
      <c r="AG14" s="825"/>
      <c r="AH14" s="825"/>
      <c r="AI14" s="815"/>
      <c r="AJ14" s="815"/>
      <c r="AK14" s="815"/>
      <c r="AL14" s="815"/>
    </row>
    <row r="15" spans="1:38" ht="28.8">
      <c r="A15" s="180">
        <v>1</v>
      </c>
      <c r="B15" s="181">
        <v>12</v>
      </c>
      <c r="C15" s="181" t="s">
        <v>39</v>
      </c>
      <c r="D15" s="181" t="s">
        <v>48</v>
      </c>
      <c r="E15" s="181">
        <v>0</v>
      </c>
      <c r="F15" s="171" t="s">
        <v>930</v>
      </c>
      <c r="G15" s="182" t="s">
        <v>182</v>
      </c>
      <c r="H15" s="182" t="s">
        <v>856</v>
      </c>
      <c r="I15" s="196">
        <v>2</v>
      </c>
      <c r="J15" s="196">
        <v>0</v>
      </c>
      <c r="K15" s="175">
        <v>2</v>
      </c>
      <c r="L15" s="196">
        <v>0</v>
      </c>
      <c r="M15" s="196">
        <v>0</v>
      </c>
      <c r="N15" s="175">
        <v>0</v>
      </c>
      <c r="O15" s="175">
        <v>2</v>
      </c>
      <c r="P15" s="176">
        <v>0</v>
      </c>
      <c r="Q15" s="171" t="s">
        <v>931</v>
      </c>
      <c r="R15" s="183"/>
      <c r="S15" s="288">
        <v>2</v>
      </c>
      <c r="T15" s="289">
        <f t="shared" ref="T15" si="0">IF(S15="","No hay ejecución",IF(AND(I15=0),"No hay Programación", S15/I15))</f>
        <v>1</v>
      </c>
      <c r="U15" s="290" t="str">
        <f>IF(T15="No hay ejecución","NA",IF(T15&gt;=90%,"De acuerdo con lo programado",IF(T15&gt;=51%,"Atraso Leve",IF(T15&lt;=50%,"En riesgo cumplimiento"))))</f>
        <v>De acuerdo con lo programado</v>
      </c>
      <c r="V15" s="290"/>
      <c r="W15" s="288"/>
      <c r="X15" s="289">
        <v>1</v>
      </c>
      <c r="Y15" s="290" t="str">
        <f>IF(X15="No hay ejecución","NA",IF(X15&gt;=90%,"De acuerdo con lo programado",IF(X15&gt;=51%,"Atraso Leve",IF(X15&lt;=50%,"En riesgo en cumplimiento"))))</f>
        <v>De acuerdo con lo programado</v>
      </c>
      <c r="Z15" s="290" t="s">
        <v>932</v>
      </c>
      <c r="AA15" s="288"/>
      <c r="AB15" s="296" t="str">
        <f>IF(AA15="","No hay ejecución",IF(AND(L15=0),"No hay Programación", AA15/L15))</f>
        <v>No hay ejecución</v>
      </c>
      <c r="AC15" s="297" t="str">
        <f>IF(AB15="No hay ejecución","NA",IF(AB15&gt;=90%,"De acuerdo con lo programado",IF(AB15&gt;=50%,"Atraso Leve",IF(AB15&lt;=49.9%,"En riesgo en cumplimiento"))))</f>
        <v>NA</v>
      </c>
      <c r="AD15" s="297"/>
      <c r="AE15" s="224">
        <v>0</v>
      </c>
      <c r="AF15" s="225" t="str">
        <f>IF(AE15="","No hay ejecución",IF(AND(M15=0),"No hay Programación", AE15/M15))</f>
        <v>No hay Programación</v>
      </c>
      <c r="AG15" s="226" t="str">
        <f>IF(AF15="No hay ejecución","NA",IF(AF15&gt;=90%,"De acuerdo con lo programado",IF(AF15&gt;=50%,"Atraso Leve",IF(AF15&lt;=49.99%,"En riesgo en cumplimiento"))))</f>
        <v>De acuerdo con lo programado</v>
      </c>
      <c r="AH15" s="226"/>
      <c r="AI15" s="299">
        <f>S15+W15+AA15+AE15</f>
        <v>2</v>
      </c>
      <c r="AJ15" s="296">
        <f>IF(AI15="","No hay ejecución",IF(AND(O15=0),"No hay Programación", AI15/O15))</f>
        <v>1</v>
      </c>
      <c r="AK15" s="297" t="str">
        <f>IF(AJ15="No hay ejecución","NA",IF(AJ15&gt;=90%,"Cumplio",IF(AJ15&lt;=89.9%,"No Cumplio")))</f>
        <v>Cumplio</v>
      </c>
      <c r="AL15" s="297"/>
    </row>
    <row r="16" spans="1:38" ht="28.8">
      <c r="A16" s="177">
        <v>1.1000000000000001</v>
      </c>
      <c r="B16" s="170">
        <v>12</v>
      </c>
      <c r="C16" s="170" t="s">
        <v>39</v>
      </c>
      <c r="D16" s="170" t="s">
        <v>48</v>
      </c>
      <c r="E16" s="170">
        <v>0</v>
      </c>
      <c r="F16" s="172" t="s">
        <v>933</v>
      </c>
      <c r="G16" s="172" t="s">
        <v>182</v>
      </c>
      <c r="H16" s="172" t="s">
        <v>856</v>
      </c>
      <c r="I16" s="196">
        <v>1</v>
      </c>
      <c r="J16" s="196"/>
      <c r="K16" s="175">
        <v>1</v>
      </c>
      <c r="L16" s="196"/>
      <c r="M16" s="196">
        <v>0</v>
      </c>
      <c r="N16" s="175">
        <v>0</v>
      </c>
      <c r="O16" s="175">
        <v>1</v>
      </c>
      <c r="P16" s="179"/>
      <c r="Q16" s="172" t="s">
        <v>934</v>
      </c>
      <c r="R16" s="183" t="s">
        <v>935</v>
      </c>
      <c r="S16" s="288">
        <v>1</v>
      </c>
      <c r="T16" s="289">
        <f t="shared" ref="T16:T43" si="1">IF(S16="","No hay ejecución",IF(AND(I16=0),"No hay Programación", S16/I16))</f>
        <v>1</v>
      </c>
      <c r="U16" s="290" t="str">
        <f t="shared" ref="U16:U46" si="2">IF(T16="No hay ejecución","NA",IF(T16&gt;=90%,"De acuerdo con lo programado",IF(T16&gt;=51%,"Atraso Leve",IF(T16&lt;50%,"En riesgo cumplimiento"))))</f>
        <v>De acuerdo con lo programado</v>
      </c>
      <c r="V16" s="290"/>
      <c r="W16" s="288"/>
      <c r="X16" s="289" t="str">
        <f t="shared" ref="X16:X43" si="3">IF(W16="","No hay ejecución",IF(AND(J16=0),"No hay Programación", W16/J16))</f>
        <v>No hay ejecución</v>
      </c>
      <c r="Y16" s="290" t="str">
        <f t="shared" ref="Y16:Y46" si="4">IF(X16="No hay ejecución","NA",IF(X16&gt;=90%,"De acuerdo con lo programado",IF(X16&gt;=51%,"Atraso Leve",IF(X16&lt;50%,"En riesgo en cumplimiento"))))</f>
        <v>NA</v>
      </c>
      <c r="Z16" s="290"/>
      <c r="AA16" s="288"/>
      <c r="AB16" s="296" t="str">
        <f t="shared" ref="AB16:AB46" si="5">IF(AA16="","No hay ejecución",IF(AND(L16=0),"No hay Programación", AA16/L16))</f>
        <v>No hay ejecución</v>
      </c>
      <c r="AC16" s="297" t="str">
        <f>IF(AB16="No hay ejecución","NA",IF(AB16&gt;=90%,"De acuerdo con lo programado",IF(AB16&gt;=50%,"Atraso Leve",IF(AB16&lt;=49.9%,"En riesgo en cumplimiento"))))</f>
        <v>NA</v>
      </c>
      <c r="AD16" s="297"/>
      <c r="AE16" s="224">
        <v>0</v>
      </c>
      <c r="AF16" s="225" t="str">
        <f t="shared" ref="AF16:AF43" si="6">IF(AE16="","No hay ejecución",IF(AND(M16=0),"No hay Programación", AE16/M16))</f>
        <v>No hay Programación</v>
      </c>
      <c r="AG16" s="226" t="str">
        <f t="shared" ref="AG16:AG46" si="7">IF(AF16="No hay ejecución","NA",IF(AF16&gt;=90%,"De acuerdo con lo programado",IF(AF16&gt;=50%,"Atraso Leve",IF(AF16&lt;=49.99%,"En riesgo en cumplimiento"))))</f>
        <v>De acuerdo con lo programado</v>
      </c>
      <c r="AH16" s="226"/>
      <c r="AI16" s="299">
        <f t="shared" ref="AI16:AI43" si="8">S16+W16+AA16+AE16</f>
        <v>1</v>
      </c>
      <c r="AJ16" s="296">
        <f t="shared" ref="AJ16:AJ43" si="9">IF(AI16="","No hay ejecución",IF(AND(O16=0),"No hay Programación", AI16/O16))</f>
        <v>1</v>
      </c>
      <c r="AK16" s="297" t="str">
        <f t="shared" ref="AK16:AK46" si="10">IF(AJ16="No hay ejecución","NA",IF(AJ16&gt;=90%,"Cumplio",IF(AJ16&lt;=89.9%,"No Cumplio")))</f>
        <v>Cumplio</v>
      </c>
      <c r="AL16" s="297"/>
    </row>
    <row r="17" spans="1:52" ht="48">
      <c r="A17" s="177">
        <v>1.3</v>
      </c>
      <c r="B17" s="170">
        <v>12</v>
      </c>
      <c r="C17" s="170">
        <v>0</v>
      </c>
      <c r="D17" s="170" t="s">
        <v>86</v>
      </c>
      <c r="E17" s="170">
        <v>0</v>
      </c>
      <c r="F17" s="172" t="s">
        <v>936</v>
      </c>
      <c r="G17" s="172" t="s">
        <v>182</v>
      </c>
      <c r="H17" s="172" t="s">
        <v>856</v>
      </c>
      <c r="I17" s="196">
        <v>1</v>
      </c>
      <c r="J17" s="196"/>
      <c r="K17" s="175">
        <v>1</v>
      </c>
      <c r="L17" s="196"/>
      <c r="M17" s="196">
        <v>0</v>
      </c>
      <c r="N17" s="175">
        <v>0</v>
      </c>
      <c r="O17" s="175">
        <v>1</v>
      </c>
      <c r="P17" s="179"/>
      <c r="Q17" s="172" t="s">
        <v>937</v>
      </c>
      <c r="R17" s="183" t="s">
        <v>938</v>
      </c>
      <c r="S17" s="288">
        <v>1</v>
      </c>
      <c r="T17" s="289">
        <f t="shared" si="1"/>
        <v>1</v>
      </c>
      <c r="U17" s="290" t="str">
        <f t="shared" si="2"/>
        <v>De acuerdo con lo programado</v>
      </c>
      <c r="V17" s="290"/>
      <c r="W17" s="288"/>
      <c r="X17" s="289" t="str">
        <f t="shared" si="3"/>
        <v>No hay ejecución</v>
      </c>
      <c r="Y17" s="290" t="str">
        <f t="shared" si="4"/>
        <v>NA</v>
      </c>
      <c r="Z17" s="290"/>
      <c r="AA17" s="288"/>
      <c r="AB17" s="296" t="str">
        <f t="shared" si="5"/>
        <v>No hay ejecución</v>
      </c>
      <c r="AC17" s="297" t="str">
        <f t="shared" ref="AC17:AC46" si="11">IF(AB17="No hay ejecución","NA",IF(AB17&gt;=90%,"De acuerdo con lo programado",IF(AB17&gt;=50%,"Atraso Leve",IF(AB17&lt;=49.9%,"En riesgo en cumplimiento"))))</f>
        <v>NA</v>
      </c>
      <c r="AD17" s="297"/>
      <c r="AE17" s="224">
        <v>0</v>
      </c>
      <c r="AF17" s="225" t="str">
        <f t="shared" si="6"/>
        <v>No hay Programación</v>
      </c>
      <c r="AG17" s="226" t="str">
        <f t="shared" si="7"/>
        <v>De acuerdo con lo programado</v>
      </c>
      <c r="AH17" s="226"/>
      <c r="AI17" s="299">
        <f t="shared" si="8"/>
        <v>1</v>
      </c>
      <c r="AJ17" s="296">
        <f t="shared" si="9"/>
        <v>1</v>
      </c>
      <c r="AK17" s="297" t="str">
        <f t="shared" si="10"/>
        <v>Cumplio</v>
      </c>
      <c r="AL17" s="297"/>
    </row>
    <row r="18" spans="1:52" ht="19.2">
      <c r="A18" s="180">
        <v>3</v>
      </c>
      <c r="B18" s="181">
        <v>12</v>
      </c>
      <c r="C18" s="181" t="s">
        <v>29</v>
      </c>
      <c r="D18" s="181" t="s">
        <v>62</v>
      </c>
      <c r="E18" s="181" t="s">
        <v>96</v>
      </c>
      <c r="F18" s="171" t="s">
        <v>939</v>
      </c>
      <c r="G18" s="182" t="s">
        <v>940</v>
      </c>
      <c r="H18" s="182" t="s">
        <v>492</v>
      </c>
      <c r="I18" s="178">
        <v>3</v>
      </c>
      <c r="J18" s="178">
        <v>0</v>
      </c>
      <c r="K18" s="175">
        <v>3</v>
      </c>
      <c r="L18" s="178">
        <v>1</v>
      </c>
      <c r="M18" s="178">
        <v>2</v>
      </c>
      <c r="N18" s="175">
        <v>3</v>
      </c>
      <c r="O18" s="175">
        <v>6</v>
      </c>
      <c r="P18" s="176">
        <v>2000000</v>
      </c>
      <c r="Q18" s="171" t="s">
        <v>931</v>
      </c>
      <c r="R18" s="183"/>
      <c r="S18" s="288">
        <v>3</v>
      </c>
      <c r="T18" s="289">
        <f t="shared" si="1"/>
        <v>1</v>
      </c>
      <c r="U18" s="290" t="str">
        <f t="shared" si="2"/>
        <v>De acuerdo con lo programado</v>
      </c>
      <c r="V18" s="290"/>
      <c r="W18" s="288"/>
      <c r="X18" s="289" t="s">
        <v>941</v>
      </c>
      <c r="Y18" s="290" t="s">
        <v>5</v>
      </c>
      <c r="Z18" s="290"/>
      <c r="AA18" s="288">
        <v>2</v>
      </c>
      <c r="AB18" s="296">
        <f t="shared" si="5"/>
        <v>2</v>
      </c>
      <c r="AC18" s="297" t="str">
        <f t="shared" si="11"/>
        <v>De acuerdo con lo programado</v>
      </c>
      <c r="AD18" s="297"/>
      <c r="AE18" s="224">
        <v>1</v>
      </c>
      <c r="AF18" s="225">
        <f t="shared" si="6"/>
        <v>0.5</v>
      </c>
      <c r="AG18" s="226" t="str">
        <f t="shared" si="7"/>
        <v>Atraso Leve</v>
      </c>
      <c r="AH18" s="226"/>
      <c r="AI18" s="299">
        <f t="shared" si="8"/>
        <v>6</v>
      </c>
      <c r="AJ18" s="296">
        <f t="shared" si="9"/>
        <v>1</v>
      </c>
      <c r="AK18" s="297" t="str">
        <f t="shared" si="10"/>
        <v>Cumplio</v>
      </c>
      <c r="AL18" s="297"/>
      <c r="AM18" s="154"/>
    </row>
    <row r="19" spans="1:52" ht="28.8">
      <c r="A19" s="177">
        <v>3.1</v>
      </c>
      <c r="B19" s="170">
        <v>12</v>
      </c>
      <c r="C19" s="170" t="s">
        <v>29</v>
      </c>
      <c r="D19" s="170" t="s">
        <v>62</v>
      </c>
      <c r="E19" s="170" t="s">
        <v>96</v>
      </c>
      <c r="F19" s="172" t="s">
        <v>942</v>
      </c>
      <c r="G19" s="172" t="s">
        <v>943</v>
      </c>
      <c r="H19" s="172" t="s">
        <v>944</v>
      </c>
      <c r="I19" s="178">
        <v>1</v>
      </c>
      <c r="J19" s="178"/>
      <c r="K19" s="175">
        <v>1</v>
      </c>
      <c r="L19" s="196"/>
      <c r="M19" s="196"/>
      <c r="N19" s="175">
        <v>0</v>
      </c>
      <c r="O19" s="175">
        <v>1</v>
      </c>
      <c r="P19" s="179"/>
      <c r="Q19" s="172" t="s">
        <v>937</v>
      </c>
      <c r="R19" s="183" t="s">
        <v>945</v>
      </c>
      <c r="S19" s="288">
        <v>1</v>
      </c>
      <c r="T19" s="289">
        <f t="shared" si="1"/>
        <v>1</v>
      </c>
      <c r="U19" s="290" t="str">
        <f t="shared" si="2"/>
        <v>De acuerdo con lo programado</v>
      </c>
      <c r="V19" s="290"/>
      <c r="W19" s="288"/>
      <c r="X19" s="289" t="str">
        <f t="shared" si="3"/>
        <v>No hay ejecución</v>
      </c>
      <c r="Y19" s="290" t="str">
        <f t="shared" si="4"/>
        <v>NA</v>
      </c>
      <c r="Z19" s="290"/>
      <c r="AA19" s="288"/>
      <c r="AB19" s="296" t="str">
        <f t="shared" si="5"/>
        <v>No hay ejecución</v>
      </c>
      <c r="AC19" s="297" t="str">
        <f t="shared" si="11"/>
        <v>NA</v>
      </c>
      <c r="AD19" s="297"/>
      <c r="AE19" s="224">
        <v>0</v>
      </c>
      <c r="AF19" s="225" t="str">
        <f t="shared" si="6"/>
        <v>No hay Programación</v>
      </c>
      <c r="AG19" s="226" t="str">
        <f t="shared" si="7"/>
        <v>De acuerdo con lo programado</v>
      </c>
      <c r="AH19" s="226"/>
      <c r="AI19" s="299">
        <f t="shared" si="8"/>
        <v>1</v>
      </c>
      <c r="AJ19" s="296">
        <f t="shared" si="9"/>
        <v>1</v>
      </c>
      <c r="AK19" s="297" t="str">
        <f t="shared" si="10"/>
        <v>Cumplio</v>
      </c>
      <c r="AL19" s="297"/>
    </row>
    <row r="20" spans="1:52" ht="28.8">
      <c r="A20" s="177">
        <v>3.2</v>
      </c>
      <c r="B20" s="170">
        <v>12</v>
      </c>
      <c r="C20" s="170">
        <v>0</v>
      </c>
      <c r="D20" s="170" t="s">
        <v>74</v>
      </c>
      <c r="E20" s="170" t="s">
        <v>100</v>
      </c>
      <c r="F20" s="172" t="s">
        <v>946</v>
      </c>
      <c r="G20" s="172" t="s">
        <v>943</v>
      </c>
      <c r="H20" s="172" t="s">
        <v>944</v>
      </c>
      <c r="I20" s="178"/>
      <c r="J20" s="178"/>
      <c r="K20" s="175"/>
      <c r="L20" s="196">
        <v>1</v>
      </c>
      <c r="M20" s="196"/>
      <c r="N20" s="175">
        <v>1</v>
      </c>
      <c r="O20" s="175">
        <v>1</v>
      </c>
      <c r="P20" s="179"/>
      <c r="Q20" s="172" t="s">
        <v>937</v>
      </c>
      <c r="R20" s="183" t="s">
        <v>947</v>
      </c>
      <c r="S20" s="288">
        <v>0</v>
      </c>
      <c r="T20" s="289" t="str">
        <f t="shared" si="1"/>
        <v>No hay Programación</v>
      </c>
      <c r="U20" s="290" t="str">
        <f t="shared" si="2"/>
        <v>De acuerdo con lo programado</v>
      </c>
      <c r="V20" s="290"/>
      <c r="W20" s="288"/>
      <c r="X20" s="289" t="s">
        <v>941</v>
      </c>
      <c r="Y20" s="290" t="s">
        <v>5</v>
      </c>
      <c r="Z20" s="290"/>
      <c r="AA20" s="288">
        <v>1</v>
      </c>
      <c r="AB20" s="296">
        <f t="shared" si="5"/>
        <v>1</v>
      </c>
      <c r="AC20" s="297" t="str">
        <f t="shared" si="11"/>
        <v>De acuerdo con lo programado</v>
      </c>
      <c r="AD20" s="297" t="s">
        <v>948</v>
      </c>
      <c r="AE20" s="224">
        <v>0</v>
      </c>
      <c r="AF20" s="225" t="str">
        <f t="shared" si="6"/>
        <v>No hay Programación</v>
      </c>
      <c r="AG20" s="226" t="str">
        <f t="shared" si="7"/>
        <v>De acuerdo con lo programado</v>
      </c>
      <c r="AH20" s="226"/>
      <c r="AI20" s="299">
        <f t="shared" si="8"/>
        <v>1</v>
      </c>
      <c r="AJ20" s="296">
        <f t="shared" si="9"/>
        <v>1</v>
      </c>
      <c r="AK20" s="297" t="str">
        <f t="shared" si="10"/>
        <v>Cumplio</v>
      </c>
      <c r="AL20" s="297"/>
      <c r="AM20" s="154"/>
    </row>
    <row r="21" spans="1:52" ht="57.6">
      <c r="A21" s="177">
        <v>3.3</v>
      </c>
      <c r="B21" s="170">
        <v>12</v>
      </c>
      <c r="C21" s="170">
        <v>0</v>
      </c>
      <c r="D21" s="170" t="s">
        <v>74</v>
      </c>
      <c r="E21" s="170" t="s">
        <v>98</v>
      </c>
      <c r="F21" s="172" t="s">
        <v>949</v>
      </c>
      <c r="G21" s="172" t="s">
        <v>943</v>
      </c>
      <c r="H21" s="172" t="s">
        <v>944</v>
      </c>
      <c r="I21" s="178">
        <v>1</v>
      </c>
      <c r="J21" s="178"/>
      <c r="K21" s="175">
        <v>1</v>
      </c>
      <c r="L21" s="196"/>
      <c r="M21" s="196"/>
      <c r="N21" s="175"/>
      <c r="O21" s="175">
        <v>1</v>
      </c>
      <c r="P21" s="179"/>
      <c r="Q21" s="172" t="s">
        <v>931</v>
      </c>
      <c r="R21" s="183" t="s">
        <v>950</v>
      </c>
      <c r="S21" s="288">
        <v>1</v>
      </c>
      <c r="T21" s="289">
        <f t="shared" si="1"/>
        <v>1</v>
      </c>
      <c r="U21" s="290" t="str">
        <f t="shared" si="2"/>
        <v>De acuerdo con lo programado</v>
      </c>
      <c r="V21" s="290"/>
      <c r="W21" s="288"/>
      <c r="X21" s="289" t="str">
        <f t="shared" si="3"/>
        <v>No hay ejecución</v>
      </c>
      <c r="Y21" s="290" t="str">
        <f t="shared" si="4"/>
        <v>NA</v>
      </c>
      <c r="Z21" s="290"/>
      <c r="AA21" s="288"/>
      <c r="AB21" s="296" t="str">
        <f t="shared" si="5"/>
        <v>No hay ejecución</v>
      </c>
      <c r="AC21" s="297" t="str">
        <f t="shared" si="11"/>
        <v>NA</v>
      </c>
      <c r="AD21" s="297"/>
      <c r="AE21" s="224">
        <v>0</v>
      </c>
      <c r="AF21" s="225" t="str">
        <f t="shared" si="6"/>
        <v>No hay Programación</v>
      </c>
      <c r="AG21" s="226" t="str">
        <f t="shared" si="7"/>
        <v>De acuerdo con lo programado</v>
      </c>
      <c r="AH21" s="226"/>
      <c r="AI21" s="299">
        <f t="shared" si="8"/>
        <v>1</v>
      </c>
      <c r="AJ21" s="296">
        <f t="shared" si="9"/>
        <v>1</v>
      </c>
      <c r="AK21" s="297" t="str">
        <f t="shared" si="10"/>
        <v>Cumplio</v>
      </c>
      <c r="AL21" s="297"/>
    </row>
    <row r="22" spans="1:52" ht="28.8">
      <c r="A22" s="177">
        <v>3.4</v>
      </c>
      <c r="B22" s="170">
        <v>12</v>
      </c>
      <c r="C22" s="170">
        <v>0</v>
      </c>
      <c r="D22" s="170" t="s">
        <v>89</v>
      </c>
      <c r="E22" s="170">
        <v>0</v>
      </c>
      <c r="F22" s="172" t="s">
        <v>951</v>
      </c>
      <c r="G22" s="172" t="s">
        <v>943</v>
      </c>
      <c r="H22" s="172" t="s">
        <v>944</v>
      </c>
      <c r="I22" s="178">
        <v>1</v>
      </c>
      <c r="J22" s="178"/>
      <c r="K22" s="175">
        <v>1</v>
      </c>
      <c r="L22" s="196"/>
      <c r="M22" s="196"/>
      <c r="N22" s="175"/>
      <c r="O22" s="175">
        <v>1</v>
      </c>
      <c r="P22" s="179"/>
      <c r="Q22" s="172" t="s">
        <v>937</v>
      </c>
      <c r="R22" s="183" t="s">
        <v>952</v>
      </c>
      <c r="S22" s="288">
        <v>1</v>
      </c>
      <c r="T22" s="289">
        <f t="shared" si="1"/>
        <v>1</v>
      </c>
      <c r="U22" s="290" t="str">
        <f t="shared" si="2"/>
        <v>De acuerdo con lo programado</v>
      </c>
      <c r="V22" s="290"/>
      <c r="W22" s="288"/>
      <c r="X22" s="289" t="str">
        <f t="shared" si="3"/>
        <v>No hay ejecución</v>
      </c>
      <c r="Y22" s="290" t="str">
        <f t="shared" si="4"/>
        <v>NA</v>
      </c>
      <c r="Z22" s="290"/>
      <c r="AA22" s="288"/>
      <c r="AB22" s="296" t="str">
        <f t="shared" si="5"/>
        <v>No hay ejecución</v>
      </c>
      <c r="AC22" s="297" t="str">
        <f t="shared" si="11"/>
        <v>NA</v>
      </c>
      <c r="AD22" s="297"/>
      <c r="AE22" s="224">
        <v>0</v>
      </c>
      <c r="AF22" s="225" t="str">
        <f t="shared" si="6"/>
        <v>No hay Programación</v>
      </c>
      <c r="AG22" s="226" t="str">
        <f t="shared" si="7"/>
        <v>De acuerdo con lo programado</v>
      </c>
      <c r="AH22" s="226"/>
      <c r="AI22" s="299">
        <f t="shared" si="8"/>
        <v>1</v>
      </c>
      <c r="AJ22" s="296">
        <f t="shared" si="9"/>
        <v>1</v>
      </c>
      <c r="AK22" s="297" t="str">
        <f t="shared" si="10"/>
        <v>Cumplio</v>
      </c>
      <c r="AL22" s="297"/>
    </row>
    <row r="23" spans="1:52" ht="38.4">
      <c r="A23" s="177">
        <v>3.5</v>
      </c>
      <c r="B23" s="170">
        <v>12</v>
      </c>
      <c r="C23" s="170" t="s">
        <v>29</v>
      </c>
      <c r="D23" s="170" t="s">
        <v>62</v>
      </c>
      <c r="E23" s="170" t="s">
        <v>96</v>
      </c>
      <c r="F23" s="172" t="s">
        <v>953</v>
      </c>
      <c r="G23" s="172" t="s">
        <v>943</v>
      </c>
      <c r="H23" s="172" t="s">
        <v>944</v>
      </c>
      <c r="I23" s="178"/>
      <c r="J23" s="178"/>
      <c r="K23" s="175"/>
      <c r="L23" s="196"/>
      <c r="M23" s="196">
        <v>1</v>
      </c>
      <c r="N23" s="175">
        <v>1</v>
      </c>
      <c r="O23" s="175">
        <v>1</v>
      </c>
      <c r="P23" s="179">
        <v>2000000</v>
      </c>
      <c r="Q23" s="172" t="s">
        <v>937</v>
      </c>
      <c r="R23" s="183" t="s">
        <v>954</v>
      </c>
      <c r="S23" s="288">
        <v>0</v>
      </c>
      <c r="T23" s="289" t="str">
        <f t="shared" si="1"/>
        <v>No hay Programación</v>
      </c>
      <c r="U23" s="290" t="str">
        <f t="shared" si="2"/>
        <v>De acuerdo con lo programado</v>
      </c>
      <c r="V23" s="290"/>
      <c r="W23" s="288"/>
      <c r="X23" s="289" t="str">
        <f t="shared" si="3"/>
        <v>No hay ejecución</v>
      </c>
      <c r="Y23" s="290" t="str">
        <f t="shared" si="4"/>
        <v>NA</v>
      </c>
      <c r="Z23" s="290"/>
      <c r="AA23" s="288">
        <v>1</v>
      </c>
      <c r="AB23" s="296" t="str">
        <f t="shared" si="5"/>
        <v>No hay Programación</v>
      </c>
      <c r="AC23" s="297" t="str">
        <f t="shared" si="11"/>
        <v>De acuerdo con lo programado</v>
      </c>
      <c r="AD23" s="297"/>
      <c r="AE23" s="224">
        <v>0</v>
      </c>
      <c r="AF23" s="225">
        <f t="shared" si="6"/>
        <v>0</v>
      </c>
      <c r="AG23" s="226" t="str">
        <f t="shared" si="7"/>
        <v>En riesgo en cumplimiento</v>
      </c>
      <c r="AH23" s="226"/>
      <c r="AI23" s="299">
        <f t="shared" si="8"/>
        <v>1</v>
      </c>
      <c r="AJ23" s="296">
        <f t="shared" si="9"/>
        <v>1</v>
      </c>
      <c r="AK23" s="297" t="str">
        <f t="shared" si="10"/>
        <v>Cumplio</v>
      </c>
      <c r="AL23" s="297"/>
      <c r="AM23" s="154"/>
    </row>
    <row r="24" spans="1:52" ht="48">
      <c r="A24" s="177">
        <v>3.6</v>
      </c>
      <c r="B24" s="170">
        <v>12</v>
      </c>
      <c r="C24" s="170">
        <v>0</v>
      </c>
      <c r="D24" s="170" t="s">
        <v>62</v>
      </c>
      <c r="E24" s="170">
        <v>0</v>
      </c>
      <c r="F24" s="172"/>
      <c r="G24" s="172"/>
      <c r="H24" s="172"/>
      <c r="I24" s="178"/>
      <c r="J24" s="178"/>
      <c r="K24" s="175"/>
      <c r="L24" s="196"/>
      <c r="M24" s="196">
        <v>0</v>
      </c>
      <c r="N24" s="175">
        <v>0</v>
      </c>
      <c r="O24" s="175">
        <v>0</v>
      </c>
      <c r="P24" s="179"/>
      <c r="Q24" s="172" t="s">
        <v>937</v>
      </c>
      <c r="R24" s="183" t="s">
        <v>955</v>
      </c>
      <c r="S24" s="288">
        <v>0</v>
      </c>
      <c r="T24" s="289" t="str">
        <f t="shared" si="1"/>
        <v>No hay Programación</v>
      </c>
      <c r="U24" s="290" t="str">
        <f t="shared" si="2"/>
        <v>De acuerdo con lo programado</v>
      </c>
      <c r="V24" s="290"/>
      <c r="W24" s="288"/>
      <c r="X24" s="289" t="str">
        <f t="shared" si="3"/>
        <v>No hay ejecución</v>
      </c>
      <c r="Y24" s="290" t="str">
        <f t="shared" si="4"/>
        <v>NA</v>
      </c>
      <c r="Z24" s="290"/>
      <c r="AA24" s="288"/>
      <c r="AB24" s="296" t="str">
        <f t="shared" si="5"/>
        <v>No hay ejecución</v>
      </c>
      <c r="AC24" s="297" t="str">
        <f t="shared" si="11"/>
        <v>NA</v>
      </c>
      <c r="AD24" s="297"/>
      <c r="AE24" s="224">
        <v>0</v>
      </c>
      <c r="AF24" s="225" t="str">
        <f t="shared" si="6"/>
        <v>No hay Programación</v>
      </c>
      <c r="AG24" s="226" t="str">
        <f t="shared" si="7"/>
        <v>De acuerdo con lo programado</v>
      </c>
      <c r="AH24" s="226"/>
      <c r="AI24" s="299">
        <f t="shared" si="8"/>
        <v>0</v>
      </c>
      <c r="AJ24" s="296" t="str">
        <f t="shared" si="9"/>
        <v>No hay Programación</v>
      </c>
      <c r="AK24" s="297" t="str">
        <f t="shared" si="10"/>
        <v>Cumplio</v>
      </c>
      <c r="AL24" s="297"/>
      <c r="AZ24" s="151" t="s">
        <v>956</v>
      </c>
    </row>
    <row r="25" spans="1:52" ht="38.4">
      <c r="A25" s="177">
        <v>3.6</v>
      </c>
      <c r="B25" s="170">
        <v>12</v>
      </c>
      <c r="C25" s="170">
        <v>0</v>
      </c>
      <c r="D25" s="170" t="s">
        <v>957</v>
      </c>
      <c r="E25" s="170" t="s">
        <v>958</v>
      </c>
      <c r="F25" s="172" t="s">
        <v>959</v>
      </c>
      <c r="G25" s="172" t="s">
        <v>960</v>
      </c>
      <c r="H25" s="172" t="s">
        <v>961</v>
      </c>
      <c r="I25" s="178"/>
      <c r="J25" s="178"/>
      <c r="K25" s="175"/>
      <c r="L25" s="196"/>
      <c r="M25" s="196">
        <v>1</v>
      </c>
      <c r="N25" s="175">
        <v>1</v>
      </c>
      <c r="O25" s="175">
        <v>1</v>
      </c>
      <c r="P25" s="179"/>
      <c r="Q25" s="172" t="s">
        <v>962</v>
      </c>
      <c r="R25" s="183" t="s">
        <v>963</v>
      </c>
      <c r="S25" s="288"/>
      <c r="T25" s="289"/>
      <c r="U25" s="290"/>
      <c r="V25" s="290"/>
      <c r="W25" s="288"/>
      <c r="X25" s="289"/>
      <c r="Y25" s="290"/>
      <c r="Z25" s="290"/>
      <c r="AA25" s="288"/>
      <c r="AB25" s="296" t="str">
        <f t="shared" si="5"/>
        <v>No hay ejecución</v>
      </c>
      <c r="AC25" s="297" t="str">
        <f>IF(AB25="No hay ejecución","NA",IF(AB25&gt;=90%,"De acuerdo con lo programado",IF(AB25&gt;=50%,"Atraso Leve",IF(AB25&lt;=49.9%,"En riesgo en cumplimiento"))))</f>
        <v>NA</v>
      </c>
      <c r="AD25" s="297" t="s">
        <v>964</v>
      </c>
      <c r="AE25" s="224">
        <v>1</v>
      </c>
      <c r="AF25" s="225">
        <f>IF(AE25="","No hay ejecución",IF(AND(M25=0),"No hay Programación", AE25/M25))</f>
        <v>1</v>
      </c>
      <c r="AG25" s="226" t="str">
        <f>IF(AF25="No hay ejecución","NA",IF(AF25&gt;=90%,"De acuerdo con lo programado",IF(AF25&gt;=50%,"Atraso Leve",IF(AF25&lt;=49.99%,"En riesgo en cumplimiento"))))</f>
        <v>De acuerdo con lo programado</v>
      </c>
      <c r="AH25" s="226"/>
      <c r="AI25" s="299">
        <f>S25+W25+AA25+AE25</f>
        <v>1</v>
      </c>
      <c r="AJ25" s="296">
        <f>IF(AI25="","No hay ejecución",IF(AND(O25=0),"No hay Programación", AI25/O25))</f>
        <v>1</v>
      </c>
      <c r="AK25" s="297" t="str">
        <f t="shared" si="10"/>
        <v>Cumplio</v>
      </c>
      <c r="AL25" s="297"/>
    </row>
    <row r="26" spans="1:52" ht="115.2">
      <c r="A26" s="169">
        <v>5</v>
      </c>
      <c r="B26" s="181">
        <v>12</v>
      </c>
      <c r="C26" s="181">
        <v>0</v>
      </c>
      <c r="D26" s="181" t="s">
        <v>71</v>
      </c>
      <c r="E26" s="181" t="s">
        <v>100</v>
      </c>
      <c r="F26" s="171" t="s">
        <v>965</v>
      </c>
      <c r="G26" s="182" t="s">
        <v>897</v>
      </c>
      <c r="H26" s="182" t="s">
        <v>492</v>
      </c>
      <c r="I26" s="178">
        <v>5</v>
      </c>
      <c r="J26" s="178">
        <v>11</v>
      </c>
      <c r="K26" s="175">
        <v>16</v>
      </c>
      <c r="L26" s="178">
        <v>9</v>
      </c>
      <c r="M26" s="178">
        <v>15</v>
      </c>
      <c r="N26" s="175">
        <v>24</v>
      </c>
      <c r="O26" s="175">
        <v>40</v>
      </c>
      <c r="P26" s="176">
        <v>11490000</v>
      </c>
      <c r="Q26" s="171" t="s">
        <v>966</v>
      </c>
      <c r="R26" s="183"/>
      <c r="S26" s="288">
        <v>0</v>
      </c>
      <c r="T26" s="289">
        <f t="shared" si="1"/>
        <v>0</v>
      </c>
      <c r="U26" s="290" t="str">
        <f>IF(T26="No hay ejecución","NA",IF(T26&gt;=90%,"De acuerdo con lo programado",IF(T26&gt;=51%,"Atraso Leve",IF(T26&lt;=50%,"En riesgo cumplimiento"))))</f>
        <v>En riesgo cumplimiento</v>
      </c>
      <c r="V26" s="290" t="s">
        <v>967</v>
      </c>
      <c r="W26" s="288">
        <v>22</v>
      </c>
      <c r="X26" s="289">
        <f t="shared" si="3"/>
        <v>2</v>
      </c>
      <c r="Y26" s="290" t="str">
        <f>IF(X26="No hay ejecución","NA",IF(X26&gt;=90%,"De acuerdo con lo programado",IF(X26&gt;=51%,"Atraso Leve",IF(X26&lt;=50%,"En riesgo en cumplimiento"))))</f>
        <v>De acuerdo con lo programado</v>
      </c>
      <c r="Z26" s="290" t="s">
        <v>968</v>
      </c>
      <c r="AA26" s="288">
        <v>19</v>
      </c>
      <c r="AB26" s="296">
        <f t="shared" si="5"/>
        <v>2.1111111111111112</v>
      </c>
      <c r="AC26" s="297" t="str">
        <f t="shared" si="11"/>
        <v>De acuerdo con lo programado</v>
      </c>
      <c r="AD26" s="297"/>
      <c r="AE26" s="224">
        <v>70</v>
      </c>
      <c r="AF26" s="225">
        <f t="shared" si="6"/>
        <v>4.666666666666667</v>
      </c>
      <c r="AG26" s="226" t="str">
        <f t="shared" si="7"/>
        <v>De acuerdo con lo programado</v>
      </c>
      <c r="AH26" s="226"/>
      <c r="AI26" s="299">
        <f t="shared" si="8"/>
        <v>111</v>
      </c>
      <c r="AJ26" s="296">
        <f t="shared" si="9"/>
        <v>2.7749999999999999</v>
      </c>
      <c r="AK26" s="297" t="str">
        <f t="shared" si="10"/>
        <v>Cumplio</v>
      </c>
      <c r="AL26" s="297"/>
      <c r="AM26" s="154"/>
    </row>
    <row r="27" spans="1:52" ht="86.4">
      <c r="A27" s="177">
        <v>5.0999999999999996</v>
      </c>
      <c r="B27" s="170">
        <v>12</v>
      </c>
      <c r="C27" s="170">
        <v>0</v>
      </c>
      <c r="D27" s="170" t="s">
        <v>71</v>
      </c>
      <c r="E27" s="170" t="s">
        <v>100</v>
      </c>
      <c r="F27" s="172" t="s">
        <v>969</v>
      </c>
      <c r="G27" s="172" t="s">
        <v>970</v>
      </c>
      <c r="H27" s="172" t="s">
        <v>900</v>
      </c>
      <c r="I27" s="178"/>
      <c r="J27" s="178"/>
      <c r="K27" s="175">
        <v>0</v>
      </c>
      <c r="L27" s="196"/>
      <c r="M27" s="196">
        <v>10</v>
      </c>
      <c r="N27" s="175">
        <v>10</v>
      </c>
      <c r="O27" s="175">
        <v>10</v>
      </c>
      <c r="P27" s="179">
        <v>3690000</v>
      </c>
      <c r="Q27" s="172" t="s">
        <v>966</v>
      </c>
      <c r="R27" s="183" t="s">
        <v>971</v>
      </c>
      <c r="S27" s="288">
        <v>0</v>
      </c>
      <c r="T27" s="289" t="str">
        <f t="shared" si="1"/>
        <v>No hay Programación</v>
      </c>
      <c r="U27" s="290" t="str">
        <f t="shared" si="2"/>
        <v>De acuerdo con lo programado</v>
      </c>
      <c r="V27" s="290"/>
      <c r="W27" s="288">
        <v>7</v>
      </c>
      <c r="X27" s="289">
        <v>0.7</v>
      </c>
      <c r="Y27" s="290" t="str">
        <f t="shared" si="4"/>
        <v>Atraso Leve</v>
      </c>
      <c r="Z27" s="290" t="s">
        <v>968</v>
      </c>
      <c r="AA27" s="288">
        <v>7</v>
      </c>
      <c r="AB27" s="296" t="str">
        <f t="shared" si="5"/>
        <v>No hay Programación</v>
      </c>
      <c r="AC27" s="297" t="str">
        <f t="shared" si="11"/>
        <v>De acuerdo con lo programado</v>
      </c>
      <c r="AD27" s="297"/>
      <c r="AE27" s="224">
        <v>1</v>
      </c>
      <c r="AF27" s="225">
        <f t="shared" si="6"/>
        <v>0.1</v>
      </c>
      <c r="AG27" s="226" t="s">
        <v>972</v>
      </c>
      <c r="AH27" s="226"/>
      <c r="AI27" s="299">
        <f t="shared" si="8"/>
        <v>15</v>
      </c>
      <c r="AJ27" s="296">
        <f t="shared" si="9"/>
        <v>1.5</v>
      </c>
      <c r="AK27" s="297" t="str">
        <f t="shared" si="10"/>
        <v>Cumplio</v>
      </c>
      <c r="AL27" s="297"/>
      <c r="AM27" s="154"/>
    </row>
    <row r="28" spans="1:52" ht="48">
      <c r="A28" s="177">
        <v>5.2</v>
      </c>
      <c r="B28" s="170">
        <v>12</v>
      </c>
      <c r="C28" s="170">
        <v>0</v>
      </c>
      <c r="D28" s="170" t="s">
        <v>71</v>
      </c>
      <c r="E28" s="170">
        <v>0</v>
      </c>
      <c r="F28" s="172" t="s">
        <v>973</v>
      </c>
      <c r="G28" s="172" t="s">
        <v>970</v>
      </c>
      <c r="H28" s="172" t="s">
        <v>907</v>
      </c>
      <c r="I28" s="178"/>
      <c r="J28" s="178">
        <v>4</v>
      </c>
      <c r="K28" s="175">
        <v>4</v>
      </c>
      <c r="L28" s="196">
        <v>2</v>
      </c>
      <c r="M28" s="196"/>
      <c r="N28" s="175">
        <v>2</v>
      </c>
      <c r="O28" s="175">
        <v>6</v>
      </c>
      <c r="P28" s="179">
        <v>7000000</v>
      </c>
      <c r="Q28" s="172" t="s">
        <v>966</v>
      </c>
      <c r="R28" s="183" t="s">
        <v>974</v>
      </c>
      <c r="S28" s="288">
        <v>0</v>
      </c>
      <c r="T28" s="289" t="str">
        <f t="shared" si="1"/>
        <v>No hay Programación</v>
      </c>
      <c r="U28" s="290" t="str">
        <f t="shared" si="2"/>
        <v>De acuerdo con lo programado</v>
      </c>
      <c r="V28" s="290"/>
      <c r="W28" s="288">
        <v>3</v>
      </c>
      <c r="X28" s="289">
        <f t="shared" si="3"/>
        <v>0.75</v>
      </c>
      <c r="Y28" s="290" t="str">
        <f t="shared" si="4"/>
        <v>Atraso Leve</v>
      </c>
      <c r="Z28" s="290" t="s">
        <v>975</v>
      </c>
      <c r="AA28" s="288">
        <v>2</v>
      </c>
      <c r="AB28" s="296">
        <f t="shared" si="5"/>
        <v>1</v>
      </c>
      <c r="AC28" s="297" t="str">
        <f t="shared" si="11"/>
        <v>De acuerdo con lo programado</v>
      </c>
      <c r="AD28" s="297"/>
      <c r="AE28" s="224">
        <v>1</v>
      </c>
      <c r="AF28" s="225">
        <v>1</v>
      </c>
      <c r="AG28" s="226" t="str">
        <f t="shared" si="7"/>
        <v>De acuerdo con lo programado</v>
      </c>
      <c r="AH28" s="226"/>
      <c r="AI28" s="299">
        <f t="shared" si="8"/>
        <v>6</v>
      </c>
      <c r="AJ28" s="296">
        <f t="shared" si="9"/>
        <v>1</v>
      </c>
      <c r="AK28" s="297" t="str">
        <f t="shared" si="10"/>
        <v>Cumplio</v>
      </c>
      <c r="AL28" s="297"/>
      <c r="AM28" s="154"/>
    </row>
    <row r="29" spans="1:52" ht="76.8">
      <c r="A29" s="177">
        <v>5.3</v>
      </c>
      <c r="B29" s="170">
        <v>12</v>
      </c>
      <c r="C29" s="170" t="s">
        <v>41</v>
      </c>
      <c r="D29" s="170" t="s">
        <v>83</v>
      </c>
      <c r="E29" s="170">
        <v>0</v>
      </c>
      <c r="F29" s="172" t="s">
        <v>976</v>
      </c>
      <c r="G29" s="172" t="s">
        <v>977</v>
      </c>
      <c r="H29" s="172" t="s">
        <v>978</v>
      </c>
      <c r="I29" s="178">
        <v>5</v>
      </c>
      <c r="J29" s="178">
        <v>7</v>
      </c>
      <c r="K29" s="175">
        <v>12</v>
      </c>
      <c r="L29" s="196">
        <v>7</v>
      </c>
      <c r="M29" s="196">
        <v>5</v>
      </c>
      <c r="N29" s="175">
        <v>12</v>
      </c>
      <c r="O29" s="175">
        <v>24</v>
      </c>
      <c r="P29" s="179">
        <v>800000</v>
      </c>
      <c r="Q29" s="172" t="s">
        <v>966</v>
      </c>
      <c r="R29" s="183" t="s">
        <v>979</v>
      </c>
      <c r="S29" s="288">
        <v>0</v>
      </c>
      <c r="T29" s="289">
        <f t="shared" si="1"/>
        <v>0</v>
      </c>
      <c r="U29" s="290" t="str">
        <f>IF(T29="No hay ejecución","NA",IF(T29&gt;=90%,"De acuerdo con lo programado",IF(T29&gt;=51%,"Atraso Leve",IF(T29&lt;=50%,"En riesgo cumplimiento"))))</f>
        <v>En riesgo cumplimiento</v>
      </c>
      <c r="V29" s="290" t="s">
        <v>980</v>
      </c>
      <c r="W29" s="288">
        <v>12</v>
      </c>
      <c r="X29" s="289">
        <v>1</v>
      </c>
      <c r="Y29" s="290" t="str">
        <f>IF(X29="No hay ejecución","NA",IF(X29&gt;=90%,"De acuerdo con lo programado",IF(X29&gt;=51%,"Atraso Leve",IF(X29&lt;=50%,"En riesgo en cumplimiento"))))</f>
        <v>De acuerdo con lo programado</v>
      </c>
      <c r="Z29" s="290" t="s">
        <v>981</v>
      </c>
      <c r="AA29" s="288">
        <v>10</v>
      </c>
      <c r="AB29" s="296">
        <f t="shared" si="5"/>
        <v>1.4285714285714286</v>
      </c>
      <c r="AC29" s="297" t="str">
        <f t="shared" si="11"/>
        <v>De acuerdo con lo programado</v>
      </c>
      <c r="AD29" s="297"/>
      <c r="AE29" s="224">
        <v>68</v>
      </c>
      <c r="AF29" s="225">
        <f t="shared" si="6"/>
        <v>13.6</v>
      </c>
      <c r="AG29" s="226" t="str">
        <f t="shared" si="7"/>
        <v>De acuerdo con lo programado</v>
      </c>
      <c r="AH29" s="226"/>
      <c r="AI29" s="299">
        <f t="shared" si="8"/>
        <v>90</v>
      </c>
      <c r="AJ29" s="296">
        <f t="shared" si="9"/>
        <v>3.75</v>
      </c>
      <c r="AK29" s="297" t="str">
        <f t="shared" si="10"/>
        <v>Cumplio</v>
      </c>
      <c r="AL29" s="297"/>
      <c r="AM29" s="154"/>
    </row>
    <row r="30" spans="1:52" ht="48">
      <c r="A30" s="180">
        <v>6</v>
      </c>
      <c r="B30" s="181">
        <v>12</v>
      </c>
      <c r="C30" s="181" t="s">
        <v>41</v>
      </c>
      <c r="D30" s="181" t="s">
        <v>74</v>
      </c>
      <c r="E30" s="181">
        <v>0</v>
      </c>
      <c r="F30" s="171" t="s">
        <v>982</v>
      </c>
      <c r="G30" s="182" t="s">
        <v>910</v>
      </c>
      <c r="H30" s="182" t="s">
        <v>492</v>
      </c>
      <c r="I30" s="178">
        <v>1</v>
      </c>
      <c r="J30" s="178">
        <v>0</v>
      </c>
      <c r="K30" s="175">
        <v>1</v>
      </c>
      <c r="L30" s="178">
        <v>2</v>
      </c>
      <c r="M30" s="178">
        <v>2</v>
      </c>
      <c r="N30" s="175">
        <v>4</v>
      </c>
      <c r="O30" s="175">
        <v>5</v>
      </c>
      <c r="P30" s="176">
        <v>4100000</v>
      </c>
      <c r="Q30" s="171" t="s">
        <v>934</v>
      </c>
      <c r="R30" s="183"/>
      <c r="S30" s="288">
        <v>1</v>
      </c>
      <c r="T30" s="289">
        <f t="shared" si="1"/>
        <v>1</v>
      </c>
      <c r="U30" s="290" t="str">
        <f t="shared" si="2"/>
        <v>De acuerdo con lo programado</v>
      </c>
      <c r="V30" s="290"/>
      <c r="W30" s="288">
        <v>0</v>
      </c>
      <c r="X30" s="289" t="str">
        <f t="shared" si="3"/>
        <v>No hay Programación</v>
      </c>
      <c r="Y30" s="290" t="str">
        <f t="shared" si="4"/>
        <v>De acuerdo con lo programado</v>
      </c>
      <c r="Z30" s="290"/>
      <c r="AA30" s="288">
        <v>2</v>
      </c>
      <c r="AB30" s="296">
        <f t="shared" si="5"/>
        <v>1</v>
      </c>
      <c r="AC30" s="297" t="str">
        <f t="shared" si="11"/>
        <v>De acuerdo con lo programado</v>
      </c>
      <c r="AD30" s="297" t="s">
        <v>983</v>
      </c>
      <c r="AE30" s="224">
        <v>2</v>
      </c>
      <c r="AF30" s="225">
        <f t="shared" si="6"/>
        <v>1</v>
      </c>
      <c r="AG30" s="226" t="str">
        <f t="shared" si="7"/>
        <v>De acuerdo con lo programado</v>
      </c>
      <c r="AH30" s="226"/>
      <c r="AI30" s="299">
        <f t="shared" si="8"/>
        <v>5</v>
      </c>
      <c r="AJ30" s="296">
        <f t="shared" si="9"/>
        <v>1</v>
      </c>
      <c r="AK30" s="297" t="str">
        <f t="shared" si="10"/>
        <v>Cumplio</v>
      </c>
      <c r="AL30" s="297"/>
      <c r="AM30" s="154"/>
    </row>
    <row r="31" spans="1:52" ht="38.4">
      <c r="A31" s="177">
        <v>6.1</v>
      </c>
      <c r="B31" s="170">
        <v>12</v>
      </c>
      <c r="C31" s="170" t="s">
        <v>41</v>
      </c>
      <c r="D31" s="170" t="s">
        <v>74</v>
      </c>
      <c r="E31" s="170">
        <v>0</v>
      </c>
      <c r="F31" s="172" t="s">
        <v>984</v>
      </c>
      <c r="G31" s="172" t="s">
        <v>985</v>
      </c>
      <c r="H31" s="172" t="s">
        <v>986</v>
      </c>
      <c r="I31" s="178"/>
      <c r="J31" s="178"/>
      <c r="K31" s="175">
        <v>0</v>
      </c>
      <c r="L31" s="196">
        <v>2</v>
      </c>
      <c r="M31" s="196">
        <v>2</v>
      </c>
      <c r="N31" s="175">
        <v>4</v>
      </c>
      <c r="O31" s="175">
        <v>4</v>
      </c>
      <c r="P31" s="179">
        <v>4100000</v>
      </c>
      <c r="Q31" s="172" t="s">
        <v>934</v>
      </c>
      <c r="R31" s="183" t="s">
        <v>987</v>
      </c>
      <c r="S31" s="288">
        <v>0</v>
      </c>
      <c r="T31" s="289" t="str">
        <f t="shared" si="1"/>
        <v>No hay Programación</v>
      </c>
      <c r="U31" s="290" t="str">
        <f t="shared" si="2"/>
        <v>De acuerdo con lo programado</v>
      </c>
      <c r="V31" s="290"/>
      <c r="W31" s="288">
        <v>0</v>
      </c>
      <c r="X31" s="289" t="str">
        <f t="shared" si="3"/>
        <v>No hay Programación</v>
      </c>
      <c r="Y31" s="290" t="str">
        <f t="shared" si="4"/>
        <v>De acuerdo con lo programado</v>
      </c>
      <c r="Z31" s="290" t="s">
        <v>988</v>
      </c>
      <c r="AA31" s="288">
        <v>2</v>
      </c>
      <c r="AB31" s="296">
        <f t="shared" si="5"/>
        <v>1</v>
      </c>
      <c r="AC31" s="297" t="str">
        <f t="shared" si="11"/>
        <v>De acuerdo con lo programado</v>
      </c>
      <c r="AD31" s="297"/>
      <c r="AE31" s="224">
        <v>2</v>
      </c>
      <c r="AF31" s="225">
        <f t="shared" si="6"/>
        <v>1</v>
      </c>
      <c r="AG31" s="226" t="str">
        <f t="shared" si="7"/>
        <v>De acuerdo con lo programado</v>
      </c>
      <c r="AH31" s="226"/>
      <c r="AI31" s="299">
        <f t="shared" si="8"/>
        <v>4</v>
      </c>
      <c r="AJ31" s="296">
        <f t="shared" si="9"/>
        <v>1</v>
      </c>
      <c r="AK31" s="297" t="str">
        <f t="shared" si="10"/>
        <v>Cumplio</v>
      </c>
      <c r="AL31" s="297"/>
      <c r="AM31" s="154"/>
    </row>
    <row r="32" spans="1:52" ht="28.8">
      <c r="A32" s="177">
        <v>6.2</v>
      </c>
      <c r="B32" s="170">
        <v>12</v>
      </c>
      <c r="C32" s="170" t="s">
        <v>39</v>
      </c>
      <c r="D32" s="170" t="s">
        <v>74</v>
      </c>
      <c r="E32" s="170">
        <v>0</v>
      </c>
      <c r="F32" s="172" t="s">
        <v>989</v>
      </c>
      <c r="G32" s="172" t="s">
        <v>985</v>
      </c>
      <c r="H32" s="172" t="s">
        <v>986</v>
      </c>
      <c r="I32" s="178">
        <v>1</v>
      </c>
      <c r="J32" s="178"/>
      <c r="K32" s="175">
        <v>1</v>
      </c>
      <c r="L32" s="196"/>
      <c r="M32" s="196">
        <v>0</v>
      </c>
      <c r="N32" s="175"/>
      <c r="O32" s="175">
        <v>1</v>
      </c>
      <c r="P32" s="179"/>
      <c r="Q32" s="172" t="s">
        <v>934</v>
      </c>
      <c r="R32" s="183" t="s">
        <v>990</v>
      </c>
      <c r="S32" s="288">
        <v>1</v>
      </c>
      <c r="T32" s="289">
        <f t="shared" si="1"/>
        <v>1</v>
      </c>
      <c r="U32" s="290" t="str">
        <f t="shared" si="2"/>
        <v>De acuerdo con lo programado</v>
      </c>
      <c r="V32" s="290"/>
      <c r="W32" s="288"/>
      <c r="X32" s="289" t="str">
        <f t="shared" si="3"/>
        <v>No hay ejecución</v>
      </c>
      <c r="Y32" s="290" t="str">
        <f t="shared" si="4"/>
        <v>NA</v>
      </c>
      <c r="Z32" s="290"/>
      <c r="AA32" s="288"/>
      <c r="AB32" s="296" t="str">
        <f t="shared" si="5"/>
        <v>No hay ejecución</v>
      </c>
      <c r="AC32" s="297" t="str">
        <f t="shared" si="11"/>
        <v>NA</v>
      </c>
      <c r="AD32" s="297"/>
      <c r="AE32" s="224">
        <v>0</v>
      </c>
      <c r="AF32" s="225" t="str">
        <f t="shared" si="6"/>
        <v>No hay Programación</v>
      </c>
      <c r="AG32" s="226" t="str">
        <f t="shared" si="7"/>
        <v>De acuerdo con lo programado</v>
      </c>
      <c r="AH32" s="226"/>
      <c r="AI32" s="299">
        <f t="shared" si="8"/>
        <v>1</v>
      </c>
      <c r="AJ32" s="296">
        <f t="shared" si="9"/>
        <v>1</v>
      </c>
      <c r="AK32" s="297" t="str">
        <f t="shared" si="10"/>
        <v>Cumplio</v>
      </c>
      <c r="AL32" s="297"/>
    </row>
    <row r="33" spans="1:39" ht="76.8">
      <c r="A33" s="180">
        <v>7</v>
      </c>
      <c r="B33" s="181">
        <v>12</v>
      </c>
      <c r="C33" s="181" t="s">
        <v>39</v>
      </c>
      <c r="D33" s="181" t="s">
        <v>74</v>
      </c>
      <c r="E33" s="181" t="s">
        <v>98</v>
      </c>
      <c r="F33" s="171" t="s">
        <v>991</v>
      </c>
      <c r="G33" s="182" t="s">
        <v>910</v>
      </c>
      <c r="H33" s="182" t="s">
        <v>492</v>
      </c>
      <c r="I33" s="178">
        <v>0</v>
      </c>
      <c r="J33" s="178">
        <v>5</v>
      </c>
      <c r="K33" s="175">
        <v>5</v>
      </c>
      <c r="L33" s="178">
        <v>4</v>
      </c>
      <c r="M33" s="178">
        <v>3</v>
      </c>
      <c r="N33" s="175">
        <v>7</v>
      </c>
      <c r="O33" s="175">
        <v>12</v>
      </c>
      <c r="P33" s="176">
        <v>5100000</v>
      </c>
      <c r="Q33" s="171" t="s">
        <v>931</v>
      </c>
      <c r="R33" s="183"/>
      <c r="S33" s="288">
        <v>3</v>
      </c>
      <c r="T33" s="289" t="str">
        <f t="shared" si="1"/>
        <v>No hay Programación</v>
      </c>
      <c r="U33" s="290" t="str">
        <f t="shared" ref="U33:U35" si="12">IF(T33="No hay ejecución","NA",IF(T33&gt;=90%,"De acuerdo con lo programado",IF(T33&gt;=51%,"Atraso Leve",IF(T33&lt;=50%,"En riesgo cumplimiento"))))</f>
        <v>De acuerdo con lo programado</v>
      </c>
      <c r="V33" s="290" t="s">
        <v>992</v>
      </c>
      <c r="W33" s="288">
        <v>4</v>
      </c>
      <c r="X33" s="289">
        <f t="shared" si="3"/>
        <v>0.8</v>
      </c>
      <c r="Y33" s="290" t="str">
        <f t="shared" ref="Y33:Y35" si="13">IF(X33="No hay ejecución","NA",IF(X33&gt;=90%,"De acuerdo con lo programado",IF(X33&gt;=51%,"Atraso Leve",IF(X33&lt;=50%,"En riesgo en cumplimiento"))))</f>
        <v>Atraso Leve</v>
      </c>
      <c r="Z33" s="290" t="s">
        <v>993</v>
      </c>
      <c r="AA33" s="288">
        <v>5</v>
      </c>
      <c r="AB33" s="296">
        <f t="shared" si="5"/>
        <v>1.25</v>
      </c>
      <c r="AC33" s="297" t="str">
        <f t="shared" si="11"/>
        <v>De acuerdo con lo programado</v>
      </c>
      <c r="AD33" s="297"/>
      <c r="AE33" s="224">
        <v>2</v>
      </c>
      <c r="AF33" s="225">
        <f t="shared" si="6"/>
        <v>0.66666666666666663</v>
      </c>
      <c r="AG33" s="226" t="str">
        <f t="shared" si="7"/>
        <v>Atraso Leve</v>
      </c>
      <c r="AH33" s="226"/>
      <c r="AI33" s="299">
        <f t="shared" si="8"/>
        <v>14</v>
      </c>
      <c r="AJ33" s="296">
        <f t="shared" si="9"/>
        <v>1.1666666666666667</v>
      </c>
      <c r="AK33" s="297" t="str">
        <f t="shared" si="10"/>
        <v>Cumplio</v>
      </c>
      <c r="AL33" s="297"/>
      <c r="AM33" s="154"/>
    </row>
    <row r="34" spans="1:39" ht="38.4">
      <c r="A34" s="177">
        <v>7.1</v>
      </c>
      <c r="B34" s="170">
        <v>12</v>
      </c>
      <c r="C34" s="170" t="s">
        <v>39</v>
      </c>
      <c r="D34" s="170" t="s">
        <v>74</v>
      </c>
      <c r="E34" s="170" t="s">
        <v>98</v>
      </c>
      <c r="F34" s="172" t="s">
        <v>994</v>
      </c>
      <c r="G34" s="172" t="s">
        <v>995</v>
      </c>
      <c r="H34" s="172" t="s">
        <v>986</v>
      </c>
      <c r="I34" s="178"/>
      <c r="J34" s="178">
        <v>1</v>
      </c>
      <c r="K34" s="175">
        <v>1</v>
      </c>
      <c r="L34" s="196"/>
      <c r="M34" s="196"/>
      <c r="N34" s="175">
        <v>0</v>
      </c>
      <c r="O34" s="175">
        <v>1</v>
      </c>
      <c r="P34" s="179"/>
      <c r="Q34" s="172" t="s">
        <v>931</v>
      </c>
      <c r="R34" s="183" t="s">
        <v>996</v>
      </c>
      <c r="S34" s="288">
        <v>0</v>
      </c>
      <c r="T34" s="289" t="str">
        <f t="shared" si="1"/>
        <v>No hay Programación</v>
      </c>
      <c r="U34" s="290" t="str">
        <f t="shared" si="12"/>
        <v>De acuerdo con lo programado</v>
      </c>
      <c r="V34" s="290"/>
      <c r="W34" s="288">
        <v>1</v>
      </c>
      <c r="X34" s="289">
        <f t="shared" si="3"/>
        <v>1</v>
      </c>
      <c r="Y34" s="290" t="str">
        <f t="shared" si="13"/>
        <v>De acuerdo con lo programado</v>
      </c>
      <c r="Z34" s="290" t="s">
        <v>997</v>
      </c>
      <c r="AA34" s="288">
        <v>0</v>
      </c>
      <c r="AB34" s="296" t="str">
        <f t="shared" si="5"/>
        <v>No hay Programación</v>
      </c>
      <c r="AC34" s="297" t="str">
        <f t="shared" si="11"/>
        <v>De acuerdo con lo programado</v>
      </c>
      <c r="AD34" s="297"/>
      <c r="AE34" s="224">
        <v>0</v>
      </c>
      <c r="AF34" s="225" t="str">
        <f t="shared" si="6"/>
        <v>No hay Programación</v>
      </c>
      <c r="AG34" s="226" t="str">
        <f t="shared" si="7"/>
        <v>De acuerdo con lo programado</v>
      </c>
      <c r="AH34" s="226"/>
      <c r="AI34" s="299">
        <f t="shared" si="8"/>
        <v>1</v>
      </c>
      <c r="AJ34" s="296">
        <f t="shared" si="9"/>
        <v>1</v>
      </c>
      <c r="AK34" s="297" t="str">
        <f t="shared" si="10"/>
        <v>Cumplio</v>
      </c>
      <c r="AL34" s="297"/>
      <c r="AM34" s="154"/>
    </row>
    <row r="35" spans="1:39" ht="67.2">
      <c r="A35" s="177">
        <v>7.2</v>
      </c>
      <c r="B35" s="170">
        <v>12</v>
      </c>
      <c r="C35" s="170" t="s">
        <v>41</v>
      </c>
      <c r="D35" s="170" t="s">
        <v>74</v>
      </c>
      <c r="E35" s="170" t="s">
        <v>98</v>
      </c>
      <c r="F35" s="172" t="s">
        <v>998</v>
      </c>
      <c r="G35" s="172" t="s">
        <v>995</v>
      </c>
      <c r="H35" s="172" t="s">
        <v>986</v>
      </c>
      <c r="I35" s="178"/>
      <c r="J35" s="178">
        <v>2</v>
      </c>
      <c r="K35" s="175">
        <v>2</v>
      </c>
      <c r="L35" s="196">
        <v>2</v>
      </c>
      <c r="M35" s="196">
        <v>2</v>
      </c>
      <c r="N35" s="175">
        <v>4</v>
      </c>
      <c r="O35" s="175">
        <v>6</v>
      </c>
      <c r="P35" s="179">
        <v>4600000</v>
      </c>
      <c r="Q35" s="172" t="s">
        <v>931</v>
      </c>
      <c r="R35" s="183" t="s">
        <v>999</v>
      </c>
      <c r="S35" s="288">
        <v>2</v>
      </c>
      <c r="T35" s="289" t="str">
        <f t="shared" si="1"/>
        <v>No hay Programación</v>
      </c>
      <c r="U35" s="290" t="str">
        <f t="shared" si="12"/>
        <v>De acuerdo con lo programado</v>
      </c>
      <c r="V35" s="290" t="s">
        <v>1000</v>
      </c>
      <c r="W35" s="288">
        <v>2</v>
      </c>
      <c r="X35" s="289">
        <f t="shared" si="3"/>
        <v>1</v>
      </c>
      <c r="Y35" s="290" t="str">
        <f t="shared" si="13"/>
        <v>De acuerdo con lo programado</v>
      </c>
      <c r="Z35" s="290"/>
      <c r="AA35" s="288">
        <v>3</v>
      </c>
      <c r="AB35" s="296">
        <f t="shared" si="5"/>
        <v>1.5</v>
      </c>
      <c r="AC35" s="297" t="str">
        <f t="shared" si="11"/>
        <v>De acuerdo con lo programado</v>
      </c>
      <c r="AD35" s="297"/>
      <c r="AE35" s="224"/>
      <c r="AF35" s="225" t="str">
        <f t="shared" si="6"/>
        <v>No hay ejecución</v>
      </c>
      <c r="AG35" s="226" t="str">
        <f t="shared" si="7"/>
        <v>NA</v>
      </c>
      <c r="AH35" s="226"/>
      <c r="AI35" s="299">
        <f t="shared" si="8"/>
        <v>7</v>
      </c>
      <c r="AJ35" s="296">
        <f t="shared" si="9"/>
        <v>1.1666666666666667</v>
      </c>
      <c r="AK35" s="297" t="str">
        <f t="shared" si="10"/>
        <v>Cumplio</v>
      </c>
      <c r="AL35" s="297"/>
      <c r="AM35" s="154"/>
    </row>
    <row r="36" spans="1:39" ht="38.4">
      <c r="A36" s="177">
        <v>7.3</v>
      </c>
      <c r="B36" s="170">
        <v>12</v>
      </c>
      <c r="C36" s="170" t="s">
        <v>39</v>
      </c>
      <c r="D36" s="170" t="s">
        <v>74</v>
      </c>
      <c r="E36" s="170" t="s">
        <v>98</v>
      </c>
      <c r="F36" s="172" t="s">
        <v>1001</v>
      </c>
      <c r="G36" s="172" t="s">
        <v>995</v>
      </c>
      <c r="H36" s="172" t="s">
        <v>986</v>
      </c>
      <c r="I36" s="178"/>
      <c r="J36" s="178"/>
      <c r="K36" s="175"/>
      <c r="L36" s="196">
        <v>1</v>
      </c>
      <c r="M36" s="196"/>
      <c r="N36" s="175">
        <v>1</v>
      </c>
      <c r="O36" s="175">
        <v>1</v>
      </c>
      <c r="P36" s="179">
        <v>250000</v>
      </c>
      <c r="Q36" s="172" t="s">
        <v>934</v>
      </c>
      <c r="R36" s="183" t="s">
        <v>1002</v>
      </c>
      <c r="S36" s="288">
        <v>0</v>
      </c>
      <c r="T36" s="289" t="str">
        <f t="shared" si="1"/>
        <v>No hay Programación</v>
      </c>
      <c r="U36" s="290" t="str">
        <f t="shared" si="2"/>
        <v>De acuerdo con lo programado</v>
      </c>
      <c r="V36" s="290"/>
      <c r="W36" s="288">
        <v>0</v>
      </c>
      <c r="X36" s="289" t="str">
        <f t="shared" si="3"/>
        <v>No hay Programación</v>
      </c>
      <c r="Y36" s="290" t="str">
        <f t="shared" si="4"/>
        <v>De acuerdo con lo programado</v>
      </c>
      <c r="Z36" s="290"/>
      <c r="AA36" s="288">
        <v>1</v>
      </c>
      <c r="AB36" s="296">
        <f t="shared" si="5"/>
        <v>1</v>
      </c>
      <c r="AC36" s="297" t="str">
        <f t="shared" si="11"/>
        <v>De acuerdo con lo programado</v>
      </c>
      <c r="AD36" s="297" t="s">
        <v>1003</v>
      </c>
      <c r="AE36" s="224">
        <v>1</v>
      </c>
      <c r="AF36" s="225">
        <v>1</v>
      </c>
      <c r="AG36" s="226" t="str">
        <f t="shared" si="7"/>
        <v>De acuerdo con lo programado</v>
      </c>
      <c r="AH36" s="226"/>
      <c r="AI36" s="299">
        <f t="shared" si="8"/>
        <v>2</v>
      </c>
      <c r="AJ36" s="296">
        <f t="shared" si="9"/>
        <v>2</v>
      </c>
      <c r="AK36" s="297" t="str">
        <f t="shared" si="10"/>
        <v>Cumplio</v>
      </c>
      <c r="AL36" s="297"/>
      <c r="AM36" s="154"/>
    </row>
    <row r="37" spans="1:39" ht="48">
      <c r="A37" s="177">
        <v>7.4</v>
      </c>
      <c r="B37" s="170">
        <v>12</v>
      </c>
      <c r="C37" s="170" t="s">
        <v>39</v>
      </c>
      <c r="D37" s="170" t="s">
        <v>74</v>
      </c>
      <c r="E37" s="170" t="s">
        <v>98</v>
      </c>
      <c r="F37" s="172" t="s">
        <v>1004</v>
      </c>
      <c r="G37" s="172" t="s">
        <v>995</v>
      </c>
      <c r="H37" s="172" t="s">
        <v>986</v>
      </c>
      <c r="I37" s="178"/>
      <c r="J37" s="178">
        <v>2</v>
      </c>
      <c r="K37" s="175">
        <v>2</v>
      </c>
      <c r="L37" s="196">
        <v>1</v>
      </c>
      <c r="M37" s="196">
        <v>1</v>
      </c>
      <c r="N37" s="175">
        <v>2</v>
      </c>
      <c r="O37" s="175">
        <v>4</v>
      </c>
      <c r="P37" s="179">
        <v>250000</v>
      </c>
      <c r="Q37" s="172" t="s">
        <v>937</v>
      </c>
      <c r="R37" s="183" t="s">
        <v>1005</v>
      </c>
      <c r="S37" s="288">
        <v>1</v>
      </c>
      <c r="T37" s="289" t="str">
        <f t="shared" si="1"/>
        <v>No hay Programación</v>
      </c>
      <c r="U37" s="290" t="str">
        <f t="shared" ref="U37:U43" si="14">IF(T37="No hay ejecución","NA",IF(T37&gt;=90%,"De acuerdo con lo programado",IF(T37&gt;=51%,"Atraso Leve",IF(T37&lt;=50%,"En riesgo cumplimiento"))))</f>
        <v>De acuerdo con lo programado</v>
      </c>
      <c r="V37" s="290" t="s">
        <v>1006</v>
      </c>
      <c r="W37" s="288">
        <v>1</v>
      </c>
      <c r="X37" s="289">
        <v>1</v>
      </c>
      <c r="Y37" s="290" t="str">
        <f t="shared" ref="Y37:Y43" si="15">IF(X37="No hay ejecución","NA",IF(X37&gt;=90%,"De acuerdo con lo programado",IF(X37&gt;=51%,"Atraso Leve",IF(X37&lt;=50%,"En riesgo en cumplimiento"))))</f>
        <v>De acuerdo con lo programado</v>
      </c>
      <c r="Z37" s="290"/>
      <c r="AA37" s="288">
        <v>1</v>
      </c>
      <c r="AB37" s="296">
        <f t="shared" si="5"/>
        <v>1</v>
      </c>
      <c r="AC37" s="297" t="str">
        <f t="shared" si="11"/>
        <v>De acuerdo con lo programado</v>
      </c>
      <c r="AD37" s="297"/>
      <c r="AE37" s="224">
        <v>1</v>
      </c>
      <c r="AF37" s="225">
        <f t="shared" si="6"/>
        <v>1</v>
      </c>
      <c r="AG37" s="226" t="str">
        <f t="shared" si="7"/>
        <v>De acuerdo con lo programado</v>
      </c>
      <c r="AH37" s="226"/>
      <c r="AI37" s="299">
        <f t="shared" si="8"/>
        <v>4</v>
      </c>
      <c r="AJ37" s="296">
        <f t="shared" si="9"/>
        <v>1</v>
      </c>
      <c r="AK37" s="297" t="str">
        <f t="shared" si="10"/>
        <v>Cumplio</v>
      </c>
      <c r="AL37" s="297"/>
      <c r="AM37" s="154"/>
    </row>
    <row r="38" spans="1:39" ht="19.2">
      <c r="A38" s="180">
        <v>8</v>
      </c>
      <c r="B38" s="181">
        <v>12</v>
      </c>
      <c r="C38" s="181" t="s">
        <v>39</v>
      </c>
      <c r="D38" s="181" t="s">
        <v>48</v>
      </c>
      <c r="E38" s="181">
        <v>0</v>
      </c>
      <c r="F38" s="171" t="s">
        <v>1007</v>
      </c>
      <c r="G38" s="182" t="s">
        <v>491</v>
      </c>
      <c r="H38" s="182" t="s">
        <v>492</v>
      </c>
      <c r="I38" s="178">
        <v>10</v>
      </c>
      <c r="J38" s="178">
        <v>13</v>
      </c>
      <c r="K38" s="175">
        <v>23</v>
      </c>
      <c r="L38" s="178">
        <v>14</v>
      </c>
      <c r="M38" s="178">
        <v>10</v>
      </c>
      <c r="N38" s="175">
        <v>24</v>
      </c>
      <c r="O38" s="175">
        <v>47</v>
      </c>
      <c r="P38" s="176">
        <v>0</v>
      </c>
      <c r="Q38" s="171" t="s">
        <v>934</v>
      </c>
      <c r="R38" s="183"/>
      <c r="S38" s="288">
        <v>10</v>
      </c>
      <c r="T38" s="289">
        <f t="shared" si="1"/>
        <v>1</v>
      </c>
      <c r="U38" s="290" t="str">
        <f t="shared" si="14"/>
        <v>De acuerdo con lo programado</v>
      </c>
      <c r="V38" s="290"/>
      <c r="W38" s="288">
        <v>14</v>
      </c>
      <c r="X38" s="289">
        <v>1</v>
      </c>
      <c r="Y38" s="290" t="str">
        <f t="shared" si="15"/>
        <v>De acuerdo con lo programado</v>
      </c>
      <c r="Z38" s="290"/>
      <c r="AA38" s="288">
        <v>15</v>
      </c>
      <c r="AB38" s="296">
        <f t="shared" si="5"/>
        <v>1.0714285714285714</v>
      </c>
      <c r="AC38" s="297" t="str">
        <f t="shared" si="11"/>
        <v>De acuerdo con lo programado</v>
      </c>
      <c r="AD38" s="297"/>
      <c r="AE38" s="224">
        <v>13</v>
      </c>
      <c r="AF38" s="225">
        <f t="shared" si="6"/>
        <v>1.3</v>
      </c>
      <c r="AG38" s="226" t="str">
        <f t="shared" si="7"/>
        <v>De acuerdo con lo programado</v>
      </c>
      <c r="AH38" s="226"/>
      <c r="AI38" s="299">
        <f t="shared" si="8"/>
        <v>52</v>
      </c>
      <c r="AJ38" s="296">
        <f t="shared" si="9"/>
        <v>1.1063829787234043</v>
      </c>
      <c r="AK38" s="297" t="str">
        <f t="shared" si="10"/>
        <v>Cumplio</v>
      </c>
      <c r="AL38" s="297"/>
      <c r="AM38" s="154"/>
    </row>
    <row r="39" spans="1:39" ht="28.8">
      <c r="A39" s="177">
        <v>8.5</v>
      </c>
      <c r="B39" s="170">
        <v>12</v>
      </c>
      <c r="C39" s="170" t="s">
        <v>1008</v>
      </c>
      <c r="D39" s="170" t="s">
        <v>1009</v>
      </c>
      <c r="E39" s="170">
        <v>0</v>
      </c>
      <c r="F39" s="172" t="s">
        <v>1010</v>
      </c>
      <c r="G39" s="172" t="s">
        <v>920</v>
      </c>
      <c r="H39" s="172" t="s">
        <v>1011</v>
      </c>
      <c r="I39" s="178"/>
      <c r="J39" s="178"/>
      <c r="K39" s="175"/>
      <c r="L39" s="196"/>
      <c r="M39" s="196">
        <v>1</v>
      </c>
      <c r="N39" s="175">
        <v>1</v>
      </c>
      <c r="O39" s="175">
        <v>1</v>
      </c>
      <c r="P39" s="179"/>
      <c r="Q39" s="172"/>
      <c r="R39" s="183" t="s">
        <v>1012</v>
      </c>
      <c r="S39" s="288"/>
      <c r="T39" s="289"/>
      <c r="U39" s="290"/>
      <c r="V39" s="290"/>
      <c r="W39" s="288"/>
      <c r="X39" s="289"/>
      <c r="Y39" s="290"/>
      <c r="Z39" s="290"/>
      <c r="AA39" s="288">
        <v>0</v>
      </c>
      <c r="AB39" s="296" t="str">
        <f t="shared" si="5"/>
        <v>No hay Programación</v>
      </c>
      <c r="AC39" s="297" t="str">
        <f>IF(AB39="No hay ejecución","NA",IF(AB39&gt;=90%,"De acuerdo con lo programado",IF(AB39&gt;=50%,"Atraso Leve",IF(AB39&lt;=49.9%,"En riesgo en cumplimiento"))))</f>
        <v>De acuerdo con lo programado</v>
      </c>
      <c r="AD39" s="297"/>
      <c r="AE39" s="224">
        <v>1</v>
      </c>
      <c r="AF39" s="225">
        <f>IF(AE39="","No hay ejecución",IF(AND(M39=0),"No hay Programación", AE39/M39))</f>
        <v>1</v>
      </c>
      <c r="AG39" s="226" t="str">
        <f>IF(AF39="No hay ejecución","NA",IF(AF39&gt;=90%,"De acuerdo con lo programado",IF(AF39&gt;=50%,"Atraso Leve",IF(AF39&lt;=49.99%,"En riesgo en cumplimiento"))))</f>
        <v>De acuerdo con lo programado</v>
      </c>
      <c r="AH39" s="226"/>
      <c r="AI39" s="299">
        <f>S39+W39+AA39+AE39</f>
        <v>1</v>
      </c>
      <c r="AJ39" s="296">
        <f>IF(AI39="","No hay ejecución",IF(AND(O39=0),"No hay Programación", AI39/O39))</f>
        <v>1</v>
      </c>
      <c r="AK39" s="297" t="str">
        <f t="shared" si="10"/>
        <v>Cumplio</v>
      </c>
      <c r="AL39" s="297"/>
      <c r="AM39" s="154"/>
    </row>
    <row r="40" spans="1:39" ht="57.6">
      <c r="A40" s="177">
        <v>8.1999999999999993</v>
      </c>
      <c r="B40" s="170">
        <v>12</v>
      </c>
      <c r="C40" s="170" t="s">
        <v>41</v>
      </c>
      <c r="D40" s="170" t="s">
        <v>71</v>
      </c>
      <c r="E40" s="170">
        <v>0</v>
      </c>
      <c r="F40" s="172" t="s">
        <v>1013</v>
      </c>
      <c r="G40" s="172" t="s">
        <v>920</v>
      </c>
      <c r="H40" s="172" t="s">
        <v>481</v>
      </c>
      <c r="I40" s="178">
        <v>2</v>
      </c>
      <c r="J40" s="178">
        <v>3</v>
      </c>
      <c r="K40" s="175">
        <v>5</v>
      </c>
      <c r="L40" s="196">
        <v>3</v>
      </c>
      <c r="M40" s="196">
        <v>2</v>
      </c>
      <c r="N40" s="175">
        <v>5</v>
      </c>
      <c r="O40" s="175">
        <v>10</v>
      </c>
      <c r="P40" s="179"/>
      <c r="Q40" s="172" t="s">
        <v>931</v>
      </c>
      <c r="R40" s="183" t="s">
        <v>1014</v>
      </c>
      <c r="S40" s="288">
        <v>2</v>
      </c>
      <c r="T40" s="289">
        <f t="shared" si="1"/>
        <v>1</v>
      </c>
      <c r="U40" s="290" t="str">
        <f t="shared" si="14"/>
        <v>De acuerdo con lo programado</v>
      </c>
      <c r="V40" s="290"/>
      <c r="W40" s="288">
        <v>3</v>
      </c>
      <c r="X40" s="289">
        <f t="shared" si="3"/>
        <v>1</v>
      </c>
      <c r="Y40" s="290" t="str">
        <f t="shared" si="15"/>
        <v>De acuerdo con lo programado</v>
      </c>
      <c r="Z40" s="290"/>
      <c r="AA40" s="288">
        <v>3</v>
      </c>
      <c r="AB40" s="296">
        <f t="shared" si="5"/>
        <v>1</v>
      </c>
      <c r="AC40" s="297" t="str">
        <f t="shared" si="11"/>
        <v>De acuerdo con lo programado</v>
      </c>
      <c r="AD40" s="297" t="s">
        <v>1015</v>
      </c>
      <c r="AE40" s="224">
        <v>3</v>
      </c>
      <c r="AF40" s="225">
        <f t="shared" si="6"/>
        <v>1.5</v>
      </c>
      <c r="AG40" s="226" t="str">
        <f t="shared" si="7"/>
        <v>De acuerdo con lo programado</v>
      </c>
      <c r="AH40" s="226"/>
      <c r="AI40" s="299">
        <f t="shared" si="8"/>
        <v>11</v>
      </c>
      <c r="AJ40" s="296">
        <f t="shared" si="9"/>
        <v>1.1000000000000001</v>
      </c>
      <c r="AK40" s="297" t="str">
        <f t="shared" si="10"/>
        <v>Cumplio</v>
      </c>
      <c r="AL40" s="297"/>
      <c r="AM40" s="154"/>
    </row>
    <row r="41" spans="1:39" ht="48">
      <c r="A41" s="177">
        <v>8.3000000000000007</v>
      </c>
      <c r="B41" s="170">
        <v>12</v>
      </c>
      <c r="C41" s="170">
        <v>0</v>
      </c>
      <c r="D41" s="170" t="s">
        <v>48</v>
      </c>
      <c r="E41" s="170">
        <v>0</v>
      </c>
      <c r="F41" s="172" t="s">
        <v>1016</v>
      </c>
      <c r="G41" s="172" t="s">
        <v>920</v>
      </c>
      <c r="H41" s="172" t="s">
        <v>1017</v>
      </c>
      <c r="I41" s="178">
        <v>2</v>
      </c>
      <c r="J41" s="178">
        <v>2</v>
      </c>
      <c r="K41" s="175">
        <v>4</v>
      </c>
      <c r="L41" s="196">
        <v>3</v>
      </c>
      <c r="M41" s="196">
        <v>2</v>
      </c>
      <c r="N41" s="175">
        <v>5</v>
      </c>
      <c r="O41" s="175">
        <v>9</v>
      </c>
      <c r="P41" s="179"/>
      <c r="Q41" s="172" t="s">
        <v>934</v>
      </c>
      <c r="R41" s="183" t="s">
        <v>1018</v>
      </c>
      <c r="S41" s="288">
        <v>2</v>
      </c>
      <c r="T41" s="289">
        <f t="shared" si="1"/>
        <v>1</v>
      </c>
      <c r="U41" s="290" t="str">
        <f t="shared" si="14"/>
        <v>De acuerdo con lo programado</v>
      </c>
      <c r="V41" s="290"/>
      <c r="W41" s="288">
        <v>3</v>
      </c>
      <c r="X41" s="289">
        <v>1</v>
      </c>
      <c r="Y41" s="290" t="str">
        <f t="shared" si="15"/>
        <v>De acuerdo con lo programado</v>
      </c>
      <c r="Z41" s="290" t="s">
        <v>1019</v>
      </c>
      <c r="AA41" s="288">
        <v>3</v>
      </c>
      <c r="AB41" s="296">
        <f t="shared" si="5"/>
        <v>1</v>
      </c>
      <c r="AC41" s="297" t="str">
        <f t="shared" si="11"/>
        <v>De acuerdo con lo programado</v>
      </c>
      <c r="AD41" s="297"/>
      <c r="AE41" s="224">
        <v>2</v>
      </c>
      <c r="AF41" s="225">
        <f t="shared" si="6"/>
        <v>1</v>
      </c>
      <c r="AG41" s="226" t="str">
        <f t="shared" si="7"/>
        <v>De acuerdo con lo programado</v>
      </c>
      <c r="AH41" s="226"/>
      <c r="AI41" s="299">
        <f t="shared" si="8"/>
        <v>10</v>
      </c>
      <c r="AJ41" s="296">
        <f t="shared" si="9"/>
        <v>1.1111111111111112</v>
      </c>
      <c r="AK41" s="297" t="str">
        <f t="shared" si="10"/>
        <v>Cumplio</v>
      </c>
      <c r="AL41" s="297"/>
      <c r="AM41" s="154"/>
    </row>
    <row r="42" spans="1:39" ht="28.8">
      <c r="A42" s="177">
        <v>8.4</v>
      </c>
      <c r="B42" s="170">
        <v>12</v>
      </c>
      <c r="C42" s="170" t="s">
        <v>41</v>
      </c>
      <c r="D42" s="170" t="s">
        <v>62</v>
      </c>
      <c r="E42" s="170">
        <v>0</v>
      </c>
      <c r="F42" s="172" t="s">
        <v>1020</v>
      </c>
      <c r="G42" s="172" t="s">
        <v>920</v>
      </c>
      <c r="H42" s="172" t="s">
        <v>481</v>
      </c>
      <c r="I42" s="178">
        <v>5</v>
      </c>
      <c r="J42" s="178">
        <v>6</v>
      </c>
      <c r="K42" s="175">
        <v>11</v>
      </c>
      <c r="L42" s="196">
        <v>6</v>
      </c>
      <c r="M42" s="196">
        <v>5</v>
      </c>
      <c r="N42" s="175">
        <v>11</v>
      </c>
      <c r="O42" s="175">
        <v>22</v>
      </c>
      <c r="P42" s="179"/>
      <c r="Q42" s="172" t="s">
        <v>937</v>
      </c>
      <c r="R42" s="183" t="s">
        <v>1021</v>
      </c>
      <c r="S42" s="288">
        <v>5</v>
      </c>
      <c r="T42" s="289">
        <f t="shared" si="1"/>
        <v>1</v>
      </c>
      <c r="U42" s="290" t="str">
        <f t="shared" si="14"/>
        <v>De acuerdo con lo programado</v>
      </c>
      <c r="V42" s="290"/>
      <c r="W42" s="288">
        <v>6</v>
      </c>
      <c r="X42" s="289">
        <f t="shared" si="3"/>
        <v>1</v>
      </c>
      <c r="Y42" s="290" t="str">
        <f t="shared" si="15"/>
        <v>De acuerdo con lo programado</v>
      </c>
      <c r="Z42" s="290"/>
      <c r="AA42" s="288">
        <v>7</v>
      </c>
      <c r="AB42" s="296">
        <f t="shared" si="5"/>
        <v>1.1666666666666667</v>
      </c>
      <c r="AC42" s="297" t="str">
        <f t="shared" si="11"/>
        <v>De acuerdo con lo programado</v>
      </c>
      <c r="AD42" s="297"/>
      <c r="AE42" s="224">
        <v>5</v>
      </c>
      <c r="AF42" s="225">
        <f t="shared" si="6"/>
        <v>1</v>
      </c>
      <c r="AG42" s="226" t="str">
        <f t="shared" si="7"/>
        <v>De acuerdo con lo programado</v>
      </c>
      <c r="AH42" s="226"/>
      <c r="AI42" s="299">
        <f t="shared" si="8"/>
        <v>23</v>
      </c>
      <c r="AJ42" s="296">
        <f t="shared" si="9"/>
        <v>1.0454545454545454</v>
      </c>
      <c r="AK42" s="297" t="str">
        <f t="shared" si="10"/>
        <v>Cumplio</v>
      </c>
      <c r="AL42" s="297"/>
      <c r="AM42" s="154"/>
    </row>
    <row r="43" spans="1:39" ht="28.8">
      <c r="A43" s="177">
        <v>8.5</v>
      </c>
      <c r="B43" s="170">
        <v>12</v>
      </c>
      <c r="C43" s="170" t="s">
        <v>41</v>
      </c>
      <c r="D43" s="170" t="s">
        <v>54</v>
      </c>
      <c r="E43" s="170">
        <v>0</v>
      </c>
      <c r="F43" s="172" t="s">
        <v>1022</v>
      </c>
      <c r="G43" s="172" t="s">
        <v>920</v>
      </c>
      <c r="H43" s="172" t="s">
        <v>1017</v>
      </c>
      <c r="I43" s="178">
        <v>1</v>
      </c>
      <c r="J43" s="178">
        <v>1</v>
      </c>
      <c r="K43" s="175">
        <v>2</v>
      </c>
      <c r="L43" s="196">
        <v>1</v>
      </c>
      <c r="M43" s="196">
        <v>1</v>
      </c>
      <c r="N43" s="175">
        <v>2</v>
      </c>
      <c r="O43" s="175">
        <v>4</v>
      </c>
      <c r="P43" s="179"/>
      <c r="Q43" s="172" t="s">
        <v>934</v>
      </c>
      <c r="R43" s="183" t="s">
        <v>1023</v>
      </c>
      <c r="S43" s="288">
        <v>1</v>
      </c>
      <c r="T43" s="289">
        <f t="shared" si="1"/>
        <v>1</v>
      </c>
      <c r="U43" s="290" t="str">
        <f t="shared" si="14"/>
        <v>De acuerdo con lo programado</v>
      </c>
      <c r="V43" s="290"/>
      <c r="W43" s="288">
        <v>1</v>
      </c>
      <c r="X43" s="289">
        <f t="shared" si="3"/>
        <v>1</v>
      </c>
      <c r="Y43" s="290" t="str">
        <f t="shared" si="15"/>
        <v>De acuerdo con lo programado</v>
      </c>
      <c r="Z43" s="290"/>
      <c r="AA43" s="288">
        <v>2</v>
      </c>
      <c r="AB43" s="296">
        <f t="shared" si="5"/>
        <v>2</v>
      </c>
      <c r="AC43" s="297" t="str">
        <f t="shared" si="11"/>
        <v>De acuerdo con lo programado</v>
      </c>
      <c r="AD43" s="297" t="s">
        <v>1024</v>
      </c>
      <c r="AE43" s="224">
        <v>2</v>
      </c>
      <c r="AF43" s="225">
        <f t="shared" si="6"/>
        <v>2</v>
      </c>
      <c r="AG43" s="226" t="str">
        <f t="shared" si="7"/>
        <v>De acuerdo con lo programado</v>
      </c>
      <c r="AH43" s="226"/>
      <c r="AI43" s="299">
        <f t="shared" si="8"/>
        <v>6</v>
      </c>
      <c r="AJ43" s="296">
        <f t="shared" si="9"/>
        <v>1.5</v>
      </c>
      <c r="AK43" s="297" t="str">
        <f t="shared" si="10"/>
        <v>Cumplio</v>
      </c>
      <c r="AL43" s="297"/>
      <c r="AM43" s="154"/>
    </row>
    <row r="44" spans="1:39">
      <c r="A44" s="339" t="s">
        <v>603</v>
      </c>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193"/>
      <c r="AF44" s="193"/>
      <c r="AG44" s="193"/>
      <c r="AH44" s="193"/>
      <c r="AI44" s="339"/>
      <c r="AJ44" s="339"/>
      <c r="AK44" s="339"/>
      <c r="AL44" s="339"/>
    </row>
    <row r="45" spans="1:39" ht="19.2">
      <c r="A45" s="180">
        <v>9</v>
      </c>
      <c r="B45" s="181">
        <v>12</v>
      </c>
      <c r="C45" s="181">
        <v>0</v>
      </c>
      <c r="D45" s="181" t="s">
        <v>48</v>
      </c>
      <c r="E45" s="181">
        <v>0</v>
      </c>
      <c r="F45" s="171" t="s">
        <v>1007</v>
      </c>
      <c r="G45" s="182" t="s">
        <v>491</v>
      </c>
      <c r="H45" s="182" t="s">
        <v>492</v>
      </c>
      <c r="I45" s="178">
        <v>0</v>
      </c>
      <c r="J45" s="178">
        <v>0</v>
      </c>
      <c r="K45" s="175">
        <v>0</v>
      </c>
      <c r="L45" s="196">
        <v>0</v>
      </c>
      <c r="M45" s="196">
        <v>0</v>
      </c>
      <c r="N45" s="175">
        <v>0</v>
      </c>
      <c r="O45" s="175">
        <v>0</v>
      </c>
      <c r="P45" s="176">
        <v>0</v>
      </c>
      <c r="Q45" s="171" t="s">
        <v>934</v>
      </c>
      <c r="R45" s="183"/>
      <c r="S45" s="288">
        <v>2</v>
      </c>
      <c r="T45" s="289" t="str">
        <f t="shared" ref="T45" si="16">IF(S45="","No hay ejecución",IF(AND(I45=0),"No hay Programación", S45/I45))</f>
        <v>No hay Programación</v>
      </c>
      <c r="U45" s="290" t="str">
        <f t="shared" si="2"/>
        <v>De acuerdo con lo programado</v>
      </c>
      <c r="V45" s="290"/>
      <c r="W45" s="288"/>
      <c r="X45" s="289" t="str">
        <f t="shared" ref="X45" si="17">IF(W45="","No hay ejecución",IF(AND(J45=0),"No hay Programación", W45/J45))</f>
        <v>No hay ejecución</v>
      </c>
      <c r="Y45" s="290" t="str">
        <f t="shared" si="4"/>
        <v>NA</v>
      </c>
      <c r="Z45" s="290"/>
      <c r="AA45" s="288">
        <v>2</v>
      </c>
      <c r="AB45" s="296" t="str">
        <f t="shared" si="5"/>
        <v>No hay Programación</v>
      </c>
      <c r="AC45" s="297" t="str">
        <f t="shared" si="11"/>
        <v>De acuerdo con lo programado</v>
      </c>
      <c r="AD45" s="432"/>
      <c r="AE45" s="224"/>
      <c r="AF45" s="225" t="str">
        <f t="shared" ref="AF45" si="18">IF(AE45="","No hay ejecución",IF(AND(M45=0),"No hay Programación", AE45/M45))</f>
        <v>No hay ejecución</v>
      </c>
      <c r="AG45" s="226" t="str">
        <f t="shared" si="7"/>
        <v>NA</v>
      </c>
      <c r="AH45" s="226"/>
      <c r="AI45" s="299">
        <f t="shared" ref="AI45" si="19">S45+W45+AA45+AE45</f>
        <v>4</v>
      </c>
      <c r="AJ45" s="296" t="str">
        <f t="shared" ref="AJ45" si="20">IF(AI45="","No hay ejecución",IF(AND(O45=0),"No hay Programación", AI45/O45))</f>
        <v>No hay Programación</v>
      </c>
      <c r="AK45" s="297" t="str">
        <f t="shared" si="10"/>
        <v>Cumplio</v>
      </c>
      <c r="AL45" s="297"/>
      <c r="AM45" s="154"/>
    </row>
    <row r="46" spans="1:39" ht="57.6">
      <c r="A46" s="177">
        <v>9.1</v>
      </c>
      <c r="B46" s="170">
        <v>12</v>
      </c>
      <c r="C46" s="170">
        <v>0</v>
      </c>
      <c r="D46" s="170" t="s">
        <v>48</v>
      </c>
      <c r="E46" s="170">
        <v>0</v>
      </c>
      <c r="F46" s="172" t="s">
        <v>1025</v>
      </c>
      <c r="G46" s="172" t="s">
        <v>920</v>
      </c>
      <c r="H46" s="172" t="s">
        <v>481</v>
      </c>
      <c r="I46" s="178"/>
      <c r="J46" s="178"/>
      <c r="K46" s="175">
        <v>0</v>
      </c>
      <c r="L46" s="196"/>
      <c r="M46" s="196"/>
      <c r="N46" s="175">
        <v>0</v>
      </c>
      <c r="O46" s="175">
        <v>0</v>
      </c>
      <c r="P46" s="179"/>
      <c r="Q46" s="172" t="s">
        <v>934</v>
      </c>
      <c r="R46" s="183" t="s">
        <v>1026</v>
      </c>
      <c r="S46" s="288">
        <v>2</v>
      </c>
      <c r="T46" s="289" t="str">
        <f t="shared" ref="T46" si="21">IF(S46="","No hay ejecución",IF(AND(I46=0),"No hay Programación", S46/I46))</f>
        <v>No hay Programación</v>
      </c>
      <c r="U46" s="290" t="str">
        <f t="shared" si="2"/>
        <v>De acuerdo con lo programado</v>
      </c>
      <c r="V46" s="290" t="s">
        <v>1027</v>
      </c>
      <c r="W46" s="288">
        <v>2</v>
      </c>
      <c r="X46" s="289" t="str">
        <f t="shared" ref="X46" si="22">IF(W46="","No hay ejecución",IF(AND(J46=0),"No hay Programación", W46/J46))</f>
        <v>No hay Programación</v>
      </c>
      <c r="Y46" s="290" t="str">
        <f t="shared" si="4"/>
        <v>De acuerdo con lo programado</v>
      </c>
      <c r="Z46" s="290" t="s">
        <v>1028</v>
      </c>
      <c r="AA46" s="288">
        <v>2</v>
      </c>
      <c r="AB46" s="296" t="str">
        <f t="shared" si="5"/>
        <v>No hay Programación</v>
      </c>
      <c r="AC46" s="297" t="str">
        <f t="shared" si="11"/>
        <v>De acuerdo con lo programado</v>
      </c>
      <c r="AD46" s="297"/>
      <c r="AE46" s="224"/>
      <c r="AF46" s="225" t="str">
        <f t="shared" ref="AF46" si="23">IF(AE46="","No hay ejecución",IF(AND(M46=0),"No hay Programación", AE46/M46))</f>
        <v>No hay ejecución</v>
      </c>
      <c r="AG46" s="226" t="str">
        <f t="shared" si="7"/>
        <v>NA</v>
      </c>
      <c r="AH46" s="226"/>
      <c r="AI46" s="299">
        <f t="shared" ref="AI46" si="24">S46+W46+AA46+AE46</f>
        <v>6</v>
      </c>
      <c r="AJ46" s="296" t="str">
        <f t="shared" ref="AJ46" si="25">IF(AI46="","No hay ejecución",IF(AND(O46=0),"No hay Programación", AI46/O46))</f>
        <v>No hay Programación</v>
      </c>
      <c r="AK46" s="297" t="str">
        <f t="shared" si="10"/>
        <v>Cumplio</v>
      </c>
      <c r="AL46" s="297"/>
      <c r="AM46" s="154"/>
    </row>
    <row r="47" spans="1:39" ht="15" thickBot="1">
      <c r="A47" s="2"/>
      <c r="B47" s="2"/>
      <c r="C47" s="2"/>
      <c r="D47" s="2"/>
      <c r="E47" s="2"/>
      <c r="F47" s="314"/>
      <c r="G47" s="139"/>
      <c r="H47" s="139"/>
      <c r="I47" s="137"/>
      <c r="J47" s="137"/>
      <c r="K47" s="137"/>
      <c r="L47" s="137"/>
      <c r="M47" s="137"/>
      <c r="N47" s="137"/>
      <c r="O47" s="137"/>
      <c r="P47" s="138"/>
      <c r="Q47" s="137"/>
      <c r="R47" s="137"/>
      <c r="AB47" s="3"/>
      <c r="AC47" s="3"/>
      <c r="AD47" s="433"/>
      <c r="AE47" s="154"/>
      <c r="AF47" s="154"/>
      <c r="AG47" s="154"/>
      <c r="AH47" s="154"/>
      <c r="AI47" s="3"/>
      <c r="AJ47" s="3"/>
      <c r="AK47" s="3"/>
      <c r="AL47" s="3"/>
      <c r="AM47" s="154"/>
    </row>
    <row r="48" spans="1:39" ht="15.6" thickTop="1" thickBot="1">
      <c r="A48" s="820" t="s">
        <v>551</v>
      </c>
      <c r="B48" s="821"/>
      <c r="C48" s="821"/>
      <c r="D48" s="821"/>
      <c r="E48" s="821"/>
      <c r="F48" s="144" t="s">
        <v>1029</v>
      </c>
      <c r="G48" s="139"/>
      <c r="H48" s="139"/>
      <c r="I48" s="137"/>
      <c r="J48" s="137"/>
      <c r="K48" s="137"/>
      <c r="L48" s="137"/>
      <c r="M48" s="137"/>
      <c r="N48" s="137"/>
      <c r="O48" s="137"/>
      <c r="P48" s="138"/>
      <c r="Q48" s="137"/>
      <c r="R48" s="137"/>
      <c r="AD48" s="434"/>
    </row>
    <row r="49" spans="1:16372" ht="15.6" thickTop="1" thickBot="1">
      <c r="A49" s="157"/>
      <c r="B49" s="157"/>
      <c r="C49" s="157"/>
      <c r="D49" s="157"/>
      <c r="E49" s="157"/>
      <c r="F49" s="139"/>
      <c r="G49" s="139"/>
      <c r="H49" s="139"/>
      <c r="I49" s="137"/>
      <c r="J49" s="137"/>
      <c r="K49" s="137"/>
      <c r="L49" s="137"/>
      <c r="M49" s="137"/>
      <c r="N49" s="137"/>
      <c r="O49" s="137"/>
      <c r="P49" s="138"/>
      <c r="Q49" s="137"/>
      <c r="R49" s="137"/>
      <c r="AD49" s="434"/>
    </row>
    <row r="50" spans="1:16372" ht="15.6" thickTop="1" thickBot="1">
      <c r="A50" s="822" t="s">
        <v>553</v>
      </c>
      <c r="B50" s="823"/>
      <c r="C50" s="823"/>
      <c r="D50" s="823"/>
      <c r="E50" s="823"/>
      <c r="F50" s="144" t="s">
        <v>1030</v>
      </c>
      <c r="G50" s="139"/>
      <c r="H50" s="139"/>
      <c r="I50" s="137"/>
      <c r="J50" s="137"/>
      <c r="K50" s="137"/>
      <c r="L50" s="137"/>
      <c r="M50" s="137"/>
      <c r="N50" s="137"/>
      <c r="O50" s="137"/>
      <c r="P50" s="138"/>
      <c r="Q50" s="137"/>
      <c r="R50" s="137"/>
      <c r="AD50" s="434"/>
    </row>
    <row r="51" spans="1:16372" ht="15.6" thickTop="1" thickBot="1">
      <c r="A51" s="158"/>
      <c r="B51" s="158"/>
      <c r="C51" s="158"/>
      <c r="D51" s="158"/>
      <c r="E51" s="158"/>
      <c r="F51" s="139"/>
      <c r="G51" s="139"/>
      <c r="H51" s="139"/>
      <c r="I51" s="137"/>
      <c r="J51" s="137"/>
      <c r="K51" s="137"/>
      <c r="L51" s="137"/>
      <c r="M51" s="137"/>
      <c r="N51" s="137"/>
      <c r="O51" s="137"/>
      <c r="P51" s="138"/>
      <c r="Q51" s="137"/>
      <c r="R51" s="137"/>
      <c r="AD51" s="434"/>
    </row>
    <row r="52" spans="1:16372" ht="15.6" thickTop="1" thickBot="1">
      <c r="A52" s="159" t="s">
        <v>554</v>
      </c>
      <c r="B52" s="2"/>
      <c r="C52" s="161"/>
      <c r="D52" s="2"/>
      <c r="E52" s="2"/>
      <c r="F52" s="314"/>
      <c r="G52" s="139"/>
      <c r="H52" s="139"/>
      <c r="I52" s="137"/>
      <c r="J52" s="137"/>
      <c r="K52" s="137"/>
      <c r="L52" s="137"/>
      <c r="M52" s="137"/>
      <c r="N52" s="137"/>
      <c r="O52" s="137"/>
      <c r="P52" s="138"/>
      <c r="Q52" s="137"/>
      <c r="R52" s="137"/>
      <c r="AD52" s="434"/>
    </row>
    <row r="53" spans="1:16372" ht="15.6" thickTop="1" thickBot="1">
      <c r="A53" s="160">
        <v>1</v>
      </c>
      <c r="B53" s="2" t="s">
        <v>555</v>
      </c>
      <c r="C53" s="161"/>
      <c r="D53" s="2"/>
      <c r="E53" s="2"/>
      <c r="F53" s="314"/>
      <c r="G53" s="139"/>
      <c r="H53" s="139"/>
      <c r="I53" s="137"/>
      <c r="J53" s="137"/>
      <c r="K53" s="137"/>
      <c r="L53" s="137"/>
      <c r="M53" s="137"/>
      <c r="N53" s="137"/>
      <c r="O53" s="137"/>
      <c r="P53" s="138"/>
      <c r="Q53" s="137"/>
      <c r="R53" s="137"/>
    </row>
    <row r="54" spans="1:16372" ht="15.6" thickTop="1" thickBot="1">
      <c r="A54" s="160">
        <v>2</v>
      </c>
      <c r="B54" s="2" t="s">
        <v>606</v>
      </c>
      <c r="C54" s="161"/>
      <c r="D54" s="2"/>
      <c r="E54" s="2"/>
      <c r="F54" s="314"/>
      <c r="G54" s="139"/>
      <c r="H54" s="139"/>
      <c r="I54" s="137"/>
      <c r="J54" s="137"/>
      <c r="K54" s="137"/>
      <c r="L54" s="137"/>
      <c r="M54" s="137"/>
      <c r="N54" s="137"/>
      <c r="O54" s="137"/>
      <c r="P54" s="138"/>
      <c r="Q54" s="137"/>
      <c r="R54" s="137"/>
    </row>
    <row r="55" spans="1:16372" ht="15.6" thickTop="1" thickBot="1">
      <c r="A55" s="160">
        <v>3</v>
      </c>
      <c r="B55" s="2" t="s">
        <v>557</v>
      </c>
      <c r="C55" s="162"/>
      <c r="D55" s="2"/>
      <c r="E55" s="2"/>
      <c r="F55" s="314"/>
      <c r="G55" s="3"/>
      <c r="H55" s="3"/>
      <c r="I55" s="137"/>
      <c r="J55" s="137"/>
      <c r="K55" s="137"/>
      <c r="L55" s="137"/>
      <c r="M55" s="137"/>
      <c r="N55" s="137"/>
      <c r="O55" s="137"/>
      <c r="P55" s="138"/>
      <c r="Q55" s="137"/>
      <c r="R55" s="137"/>
    </row>
    <row r="56" spans="1:16372" ht="15.6" thickTop="1" thickBot="1">
      <c r="A56" s="160">
        <v>4</v>
      </c>
      <c r="B56" s="2" t="s">
        <v>558</v>
      </c>
      <c r="C56" s="162"/>
      <c r="D56" s="2"/>
      <c r="E56" s="2"/>
      <c r="F56" s="314"/>
      <c r="G56" s="137"/>
      <c r="H56" s="137"/>
      <c r="I56" s="137"/>
      <c r="J56" s="137"/>
      <c r="K56" s="137"/>
      <c r="L56" s="137"/>
      <c r="M56" s="137"/>
      <c r="N56" s="137"/>
      <c r="O56" s="137"/>
      <c r="P56" s="138"/>
      <c r="Q56" s="137"/>
      <c r="R56" s="137"/>
    </row>
    <row r="57" spans="1:16372" ht="15.6" thickTop="1" thickBot="1">
      <c r="A57" s="160">
        <v>5</v>
      </c>
      <c r="B57" s="2" t="s">
        <v>607</v>
      </c>
      <c r="C57" s="162"/>
      <c r="D57" s="2"/>
      <c r="E57" s="2"/>
      <c r="F57" s="314"/>
      <c r="G57" s="137"/>
      <c r="H57" s="137"/>
      <c r="I57" s="137"/>
      <c r="J57" s="137"/>
      <c r="K57" s="137"/>
      <c r="L57" s="137"/>
      <c r="M57" s="137"/>
      <c r="N57" s="137"/>
      <c r="O57" s="137"/>
      <c r="P57" s="138"/>
      <c r="Q57" s="137"/>
      <c r="R57" s="137"/>
    </row>
    <row r="58" spans="1:16372" ht="15" thickTop="1">
      <c r="A58" s="160">
        <v>6</v>
      </c>
      <c r="B58" s="3" t="s">
        <v>560</v>
      </c>
      <c r="C58" s="162"/>
      <c r="D58" s="2"/>
      <c r="E58" s="2"/>
      <c r="F58" s="314"/>
      <c r="G58" s="139"/>
      <c r="H58" s="139"/>
      <c r="I58" s="139"/>
      <c r="J58" s="139"/>
      <c r="K58" s="139"/>
      <c r="L58" s="139"/>
      <c r="M58" s="139"/>
      <c r="N58" s="139"/>
      <c r="O58" s="139"/>
      <c r="P58" s="146"/>
      <c r="Q58" s="139"/>
      <c r="R58" s="139"/>
    </row>
    <row r="59" spans="1:16372">
      <c r="A59" s="160">
        <v>7</v>
      </c>
      <c r="B59" s="2" t="s">
        <v>561</v>
      </c>
      <c r="D59" s="2"/>
      <c r="E59" s="2"/>
      <c r="F59" s="314"/>
      <c r="G59" s="139"/>
      <c r="H59" s="139"/>
      <c r="I59" s="139"/>
      <c r="J59" s="139"/>
      <c r="K59" s="139"/>
      <c r="L59" s="139"/>
      <c r="M59" s="139"/>
      <c r="N59" s="139"/>
      <c r="O59" s="139"/>
      <c r="P59" s="146"/>
      <c r="Q59" s="139"/>
      <c r="R59" s="139"/>
    </row>
    <row r="60" spans="1:16372">
      <c r="A60" s="160">
        <v>8</v>
      </c>
      <c r="B60" s="2" t="s">
        <v>562</v>
      </c>
      <c r="C60" s="2"/>
      <c r="D60" s="3"/>
      <c r="E60" s="3"/>
      <c r="F60" s="314"/>
      <c r="G60" s="139"/>
      <c r="H60" s="139"/>
      <c r="I60" s="139"/>
      <c r="J60" s="139"/>
      <c r="K60" s="139"/>
      <c r="L60" s="139"/>
      <c r="M60" s="139"/>
      <c r="N60" s="139"/>
      <c r="O60" s="139"/>
      <c r="P60" s="146"/>
      <c r="Q60" s="139"/>
      <c r="R60" s="139"/>
      <c r="S60" s="3"/>
      <c r="T60" s="3"/>
      <c r="U60" s="3"/>
      <c r="V60" s="3"/>
      <c r="W60" s="3"/>
      <c r="X60" s="3"/>
      <c r="Y60" s="3"/>
      <c r="Z60" s="3"/>
      <c r="AA60" s="3"/>
      <c r="AB60" s="3"/>
      <c r="AC60" s="3"/>
      <c r="AE60" s="154"/>
      <c r="AF60" s="154"/>
      <c r="AG60" s="154"/>
      <c r="AH60" s="154"/>
      <c r="AI60" s="3"/>
      <c r="AJ60" s="3"/>
      <c r="AK60" s="3"/>
      <c r="AL60" s="3"/>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c r="FY60" s="154"/>
      <c r="FZ60" s="154"/>
      <c r="GA60" s="154"/>
      <c r="GB60" s="154"/>
      <c r="GC60" s="154"/>
      <c r="GD60" s="154"/>
      <c r="GE60" s="154"/>
      <c r="GF60" s="154"/>
      <c r="GG60" s="154"/>
      <c r="GH60" s="154"/>
      <c r="GI60" s="154"/>
      <c r="GJ60" s="154"/>
      <c r="GK60" s="154"/>
      <c r="GL60" s="154"/>
      <c r="GM60" s="154"/>
      <c r="GN60" s="154"/>
      <c r="GO60" s="154"/>
      <c r="GP60" s="154"/>
      <c r="GQ60" s="154"/>
      <c r="GR60" s="154"/>
      <c r="GS60" s="154"/>
      <c r="GT60" s="154"/>
      <c r="GU60" s="154"/>
      <c r="GV60" s="154"/>
      <c r="GW60" s="154"/>
      <c r="GX60" s="154"/>
      <c r="GY60" s="154"/>
      <c r="GZ60" s="154"/>
      <c r="HA60" s="154"/>
      <c r="HB60" s="154"/>
      <c r="HC60" s="154"/>
      <c r="HD60" s="154"/>
      <c r="HE60" s="154"/>
      <c r="HF60" s="154"/>
      <c r="HG60" s="154"/>
      <c r="HH60" s="154"/>
      <c r="HI60" s="154"/>
      <c r="HJ60" s="154"/>
      <c r="HK60" s="154"/>
      <c r="HL60" s="154"/>
      <c r="HM60" s="154"/>
      <c r="HN60" s="154"/>
      <c r="HO60" s="154"/>
      <c r="HP60" s="154"/>
      <c r="HQ60" s="154"/>
      <c r="HR60" s="154"/>
      <c r="HS60" s="154"/>
      <c r="HT60" s="154"/>
      <c r="HU60" s="154"/>
      <c r="HV60" s="154"/>
      <c r="HW60" s="154"/>
      <c r="HX60" s="154"/>
      <c r="HY60" s="154"/>
      <c r="HZ60" s="154"/>
      <c r="IA60" s="154"/>
      <c r="IB60" s="154"/>
      <c r="IC60" s="154"/>
      <c r="ID60" s="154"/>
      <c r="IE60" s="154"/>
      <c r="IF60" s="154"/>
      <c r="IG60" s="154"/>
      <c r="IH60" s="154"/>
      <c r="II60" s="154"/>
      <c r="IJ60" s="154"/>
      <c r="IK60" s="154"/>
      <c r="IL60" s="154"/>
      <c r="IM60" s="154"/>
      <c r="IN60" s="154"/>
      <c r="IO60" s="154"/>
      <c r="IP60" s="154"/>
      <c r="IQ60" s="154"/>
      <c r="IR60" s="154"/>
      <c r="IS60" s="154"/>
      <c r="IT60" s="154"/>
      <c r="IU60" s="154"/>
      <c r="IV60" s="154"/>
      <c r="IW60" s="154"/>
      <c r="IX60" s="154"/>
      <c r="IY60" s="154"/>
      <c r="IZ60" s="154"/>
      <c r="JA60" s="154"/>
      <c r="JB60" s="154"/>
      <c r="JC60" s="154"/>
      <c r="JD60" s="154"/>
      <c r="JE60" s="154"/>
      <c r="JF60" s="154"/>
      <c r="JG60" s="154"/>
      <c r="JH60" s="154"/>
      <c r="JI60" s="154"/>
      <c r="JJ60" s="154"/>
      <c r="JK60" s="154"/>
      <c r="JL60" s="154"/>
      <c r="JM60" s="154"/>
      <c r="JN60" s="154"/>
      <c r="JO60" s="154"/>
      <c r="JP60" s="154"/>
      <c r="JQ60" s="154"/>
      <c r="JR60" s="154"/>
      <c r="JS60" s="154"/>
      <c r="JT60" s="154"/>
      <c r="JU60" s="154"/>
      <c r="JV60" s="154"/>
      <c r="JW60" s="154"/>
      <c r="JX60" s="154"/>
      <c r="JY60" s="154"/>
      <c r="JZ60" s="154"/>
      <c r="KA60" s="154"/>
      <c r="KB60" s="154"/>
      <c r="KC60" s="154"/>
      <c r="KD60" s="154"/>
      <c r="KE60" s="154"/>
      <c r="KF60" s="154"/>
      <c r="KG60" s="154"/>
      <c r="KH60" s="154"/>
      <c r="KI60" s="154"/>
      <c r="KJ60" s="154"/>
      <c r="KK60" s="154"/>
      <c r="KL60" s="154"/>
      <c r="KM60" s="154"/>
      <c r="KN60" s="154"/>
      <c r="KO60" s="154"/>
      <c r="KP60" s="154"/>
      <c r="KQ60" s="154"/>
      <c r="KR60" s="154"/>
      <c r="KS60" s="154"/>
      <c r="KT60" s="154"/>
      <c r="KU60" s="154"/>
      <c r="KV60" s="154"/>
      <c r="KW60" s="154"/>
      <c r="KX60" s="154"/>
      <c r="KY60" s="154"/>
      <c r="KZ60" s="154"/>
      <c r="LA60" s="154"/>
      <c r="LB60" s="154"/>
      <c r="LC60" s="154"/>
      <c r="LD60" s="154"/>
      <c r="LE60" s="154"/>
      <c r="LF60" s="154"/>
      <c r="LG60" s="154"/>
      <c r="LH60" s="154"/>
      <c r="LI60" s="154"/>
      <c r="LJ60" s="154"/>
      <c r="LK60" s="154"/>
      <c r="LL60" s="154"/>
      <c r="LM60" s="154"/>
      <c r="LN60" s="154"/>
      <c r="LO60" s="154"/>
      <c r="LP60" s="154"/>
      <c r="LQ60" s="154"/>
      <c r="LR60" s="154"/>
      <c r="LS60" s="154"/>
      <c r="LT60" s="154"/>
      <c r="LU60" s="154"/>
      <c r="LV60" s="154"/>
      <c r="LW60" s="154"/>
      <c r="LX60" s="154"/>
      <c r="LY60" s="154"/>
      <c r="LZ60" s="154"/>
      <c r="MA60" s="154"/>
      <c r="MB60" s="154"/>
      <c r="MC60" s="154"/>
      <c r="MD60" s="154"/>
      <c r="ME60" s="154"/>
      <c r="MF60" s="154"/>
      <c r="MG60" s="154"/>
      <c r="MH60" s="154"/>
      <c r="MI60" s="154"/>
      <c r="MJ60" s="154"/>
      <c r="MK60" s="154"/>
      <c r="ML60" s="154"/>
      <c r="MM60" s="154"/>
      <c r="MN60" s="154"/>
      <c r="MO60" s="154"/>
      <c r="MP60" s="154"/>
      <c r="MQ60" s="154"/>
      <c r="MR60" s="154"/>
      <c r="MS60" s="154"/>
      <c r="MT60" s="154"/>
      <c r="MU60" s="154"/>
      <c r="MV60" s="154"/>
      <c r="MW60" s="154"/>
      <c r="MX60" s="154"/>
      <c r="MY60" s="154"/>
      <c r="MZ60" s="154"/>
      <c r="NA60" s="154"/>
      <c r="NB60" s="154"/>
      <c r="NC60" s="154"/>
      <c r="ND60" s="154"/>
      <c r="NE60" s="154"/>
      <c r="NF60" s="154"/>
      <c r="NG60" s="154"/>
      <c r="NH60" s="154"/>
      <c r="NI60" s="154"/>
      <c r="NJ60" s="154"/>
      <c r="NK60" s="154"/>
      <c r="NL60" s="154"/>
      <c r="NM60" s="154"/>
      <c r="NN60" s="154"/>
      <c r="NO60" s="154"/>
      <c r="NP60" s="154"/>
      <c r="NQ60" s="154"/>
      <c r="NR60" s="154"/>
      <c r="NS60" s="154"/>
      <c r="NT60" s="154"/>
      <c r="NU60" s="154"/>
      <c r="NV60" s="154"/>
      <c r="NW60" s="154"/>
      <c r="NX60" s="154"/>
      <c r="NY60" s="154"/>
      <c r="NZ60" s="154"/>
      <c r="OA60" s="154"/>
      <c r="OB60" s="154"/>
      <c r="OC60" s="154"/>
      <c r="OD60" s="154"/>
      <c r="OE60" s="154"/>
      <c r="OF60" s="154"/>
      <c r="OG60" s="154"/>
      <c r="OH60" s="154"/>
      <c r="OI60" s="154"/>
      <c r="OJ60" s="154"/>
      <c r="OK60" s="154"/>
      <c r="OL60" s="154"/>
      <c r="OM60" s="154"/>
      <c r="ON60" s="154"/>
      <c r="OO60" s="154"/>
      <c r="OP60" s="154"/>
      <c r="OQ60" s="154"/>
      <c r="OR60" s="154"/>
      <c r="OS60" s="154"/>
      <c r="OT60" s="154"/>
      <c r="OU60" s="154"/>
      <c r="OV60" s="154"/>
      <c r="OW60" s="154"/>
      <c r="OX60" s="154"/>
      <c r="OY60" s="154"/>
      <c r="OZ60" s="154"/>
      <c r="PA60" s="154"/>
      <c r="PB60" s="154"/>
      <c r="PC60" s="154"/>
      <c r="PD60" s="154"/>
      <c r="PE60" s="154"/>
      <c r="PF60" s="154"/>
      <c r="PG60" s="154"/>
      <c r="PH60" s="154"/>
      <c r="PI60" s="154"/>
      <c r="PJ60" s="154"/>
      <c r="PK60" s="154"/>
      <c r="PL60" s="154"/>
      <c r="PM60" s="154"/>
      <c r="PN60" s="154"/>
      <c r="PO60" s="154"/>
      <c r="PP60" s="154"/>
      <c r="PQ60" s="154"/>
      <c r="PR60" s="154"/>
      <c r="PS60" s="154"/>
      <c r="PT60" s="154"/>
      <c r="PU60" s="154"/>
      <c r="PV60" s="154"/>
      <c r="PW60" s="154"/>
      <c r="PX60" s="154"/>
      <c r="PY60" s="154"/>
      <c r="PZ60" s="154"/>
      <c r="QA60" s="154"/>
      <c r="QB60" s="154"/>
      <c r="QC60" s="154"/>
      <c r="QD60" s="154"/>
      <c r="QE60" s="154"/>
      <c r="QF60" s="154"/>
      <c r="QG60" s="154"/>
      <c r="QH60" s="154"/>
      <c r="QI60" s="154"/>
      <c r="QJ60" s="154"/>
      <c r="QK60" s="154"/>
      <c r="QL60" s="154"/>
      <c r="QM60" s="154"/>
      <c r="QN60" s="154"/>
      <c r="QO60" s="154"/>
      <c r="QP60" s="154"/>
      <c r="QQ60" s="154"/>
      <c r="QR60" s="154"/>
      <c r="QS60" s="154"/>
      <c r="QT60" s="154"/>
      <c r="QU60" s="154"/>
      <c r="QV60" s="154"/>
      <c r="QW60" s="154"/>
      <c r="QX60" s="154"/>
      <c r="QY60" s="154"/>
      <c r="QZ60" s="154"/>
      <c r="RA60" s="154"/>
      <c r="RB60" s="154"/>
      <c r="RC60" s="154"/>
      <c r="RD60" s="154"/>
      <c r="RE60" s="154"/>
      <c r="RF60" s="154"/>
      <c r="RG60" s="154"/>
      <c r="RH60" s="154"/>
      <c r="RI60" s="154"/>
      <c r="RJ60" s="154"/>
      <c r="RK60" s="154"/>
      <c r="RL60" s="154"/>
      <c r="RM60" s="154"/>
      <c r="RN60" s="154"/>
      <c r="RO60" s="154"/>
      <c r="RP60" s="154"/>
      <c r="RQ60" s="154"/>
      <c r="RR60" s="154"/>
      <c r="RS60" s="154"/>
      <c r="RT60" s="154"/>
      <c r="RU60" s="154"/>
      <c r="RV60" s="154"/>
      <c r="RW60" s="154"/>
      <c r="RX60" s="154"/>
      <c r="RY60" s="154"/>
      <c r="RZ60" s="154"/>
      <c r="SA60" s="154"/>
      <c r="SB60" s="154"/>
      <c r="SC60" s="154"/>
      <c r="SD60" s="154"/>
      <c r="SE60" s="154"/>
      <c r="SF60" s="154"/>
      <c r="SG60" s="154"/>
      <c r="SH60" s="154"/>
      <c r="SI60" s="154"/>
      <c r="SJ60" s="154"/>
      <c r="SK60" s="154"/>
      <c r="SL60" s="154"/>
      <c r="SM60" s="154"/>
      <c r="SN60" s="154"/>
      <c r="SO60" s="154"/>
      <c r="SP60" s="154"/>
      <c r="SQ60" s="154"/>
      <c r="SR60" s="154"/>
      <c r="SS60" s="154"/>
      <c r="ST60" s="154"/>
      <c r="SU60" s="154"/>
      <c r="SV60" s="154"/>
      <c r="SW60" s="154"/>
      <c r="SX60" s="154"/>
      <c r="SY60" s="154"/>
      <c r="SZ60" s="154"/>
      <c r="TA60" s="154"/>
      <c r="TB60" s="154"/>
      <c r="TC60" s="154"/>
      <c r="TD60" s="154"/>
      <c r="TE60" s="154"/>
      <c r="TF60" s="154"/>
      <c r="TG60" s="154"/>
      <c r="TH60" s="154"/>
      <c r="TI60" s="154"/>
      <c r="TJ60" s="154"/>
      <c r="TK60" s="154"/>
      <c r="TL60" s="154"/>
      <c r="TM60" s="154"/>
      <c r="TN60" s="154"/>
      <c r="TO60" s="154"/>
      <c r="TP60" s="154"/>
      <c r="TQ60" s="154"/>
      <c r="TR60" s="154"/>
      <c r="TS60" s="154"/>
      <c r="TT60" s="154"/>
      <c r="TU60" s="154"/>
      <c r="TV60" s="154"/>
      <c r="TW60" s="154"/>
      <c r="TX60" s="154"/>
      <c r="TY60" s="154"/>
      <c r="TZ60" s="154"/>
      <c r="UA60" s="154"/>
      <c r="UB60" s="154"/>
      <c r="UC60" s="154"/>
      <c r="UD60" s="154"/>
      <c r="UE60" s="154"/>
      <c r="UF60" s="154"/>
      <c r="UG60" s="154"/>
      <c r="UH60" s="154"/>
      <c r="UI60" s="154"/>
      <c r="UJ60" s="154"/>
      <c r="UK60" s="154"/>
      <c r="UL60" s="154"/>
      <c r="UM60" s="154"/>
      <c r="UN60" s="154"/>
      <c r="UO60" s="154"/>
      <c r="UP60" s="154"/>
      <c r="UQ60" s="154"/>
      <c r="UR60" s="154"/>
      <c r="US60" s="154"/>
      <c r="UT60" s="154"/>
      <c r="UU60" s="154"/>
      <c r="UV60" s="154"/>
      <c r="UW60" s="154"/>
      <c r="UX60" s="154"/>
      <c r="UY60" s="154"/>
      <c r="UZ60" s="154"/>
      <c r="VA60" s="154"/>
      <c r="VB60" s="154"/>
      <c r="VC60" s="154"/>
      <c r="VD60" s="154"/>
      <c r="VE60" s="154"/>
      <c r="VF60" s="154"/>
      <c r="VG60" s="154"/>
      <c r="VH60" s="154"/>
      <c r="VI60" s="154"/>
      <c r="VJ60" s="154"/>
      <c r="VK60" s="154"/>
      <c r="VL60" s="154"/>
      <c r="VM60" s="154"/>
      <c r="VN60" s="154"/>
      <c r="VO60" s="154"/>
      <c r="VP60" s="154"/>
      <c r="VQ60" s="154"/>
      <c r="VR60" s="154"/>
      <c r="VS60" s="154"/>
      <c r="VT60" s="154"/>
      <c r="VU60" s="154"/>
      <c r="VV60" s="154"/>
      <c r="VW60" s="154"/>
      <c r="VX60" s="154"/>
      <c r="VY60" s="154"/>
      <c r="VZ60" s="154"/>
      <c r="WA60" s="154"/>
      <c r="WB60" s="154"/>
      <c r="WC60" s="154"/>
      <c r="WD60" s="154"/>
      <c r="WE60" s="154"/>
      <c r="WF60" s="154"/>
      <c r="WG60" s="154"/>
      <c r="WH60" s="154"/>
      <c r="WI60" s="154"/>
      <c r="WJ60" s="154"/>
      <c r="WK60" s="154"/>
      <c r="WL60" s="154"/>
      <c r="WM60" s="154"/>
      <c r="WN60" s="154"/>
      <c r="WO60" s="154"/>
      <c r="WP60" s="154"/>
      <c r="WQ60" s="154"/>
      <c r="WR60" s="154"/>
      <c r="WS60" s="154"/>
      <c r="WT60" s="154"/>
      <c r="WU60" s="154"/>
      <c r="WV60" s="154"/>
      <c r="WW60" s="154"/>
      <c r="WX60" s="154"/>
      <c r="WY60" s="154"/>
      <c r="WZ60" s="154"/>
      <c r="XA60" s="154"/>
      <c r="XB60" s="154"/>
      <c r="XC60" s="154"/>
      <c r="XD60" s="154"/>
      <c r="XE60" s="154"/>
      <c r="XF60" s="154"/>
      <c r="XG60" s="154"/>
      <c r="XH60" s="154"/>
      <c r="XI60" s="154"/>
      <c r="XJ60" s="154"/>
      <c r="XK60" s="154"/>
      <c r="XL60" s="154"/>
      <c r="XM60" s="154"/>
      <c r="XN60" s="154"/>
      <c r="XO60" s="154"/>
      <c r="XP60" s="154"/>
      <c r="XQ60" s="154"/>
      <c r="XR60" s="154"/>
      <c r="XS60" s="154"/>
      <c r="XT60" s="154"/>
      <c r="XU60" s="154"/>
      <c r="XV60" s="154"/>
      <c r="XW60" s="154"/>
      <c r="XX60" s="154"/>
      <c r="XY60" s="154"/>
      <c r="XZ60" s="154"/>
      <c r="YA60" s="154"/>
      <c r="YB60" s="154"/>
      <c r="YC60" s="154"/>
      <c r="YD60" s="154"/>
      <c r="YE60" s="154"/>
      <c r="YF60" s="154"/>
      <c r="YG60" s="154"/>
      <c r="YH60" s="154"/>
      <c r="YI60" s="154"/>
      <c r="YJ60" s="154"/>
      <c r="YK60" s="154"/>
      <c r="YL60" s="154"/>
      <c r="YM60" s="154"/>
      <c r="YN60" s="154"/>
      <c r="YO60" s="154"/>
      <c r="YP60" s="154"/>
      <c r="YQ60" s="154"/>
      <c r="YR60" s="154"/>
      <c r="YS60" s="154"/>
      <c r="YT60" s="154"/>
      <c r="YU60" s="154"/>
      <c r="YV60" s="154"/>
      <c r="YW60" s="154"/>
      <c r="YX60" s="154"/>
      <c r="YY60" s="154"/>
      <c r="YZ60" s="154"/>
      <c r="ZA60" s="154"/>
      <c r="ZB60" s="154"/>
      <c r="ZC60" s="154"/>
      <c r="ZD60" s="154"/>
      <c r="ZE60" s="154"/>
      <c r="ZF60" s="154"/>
      <c r="ZG60" s="154"/>
      <c r="ZH60" s="154"/>
      <c r="ZI60" s="154"/>
      <c r="ZJ60" s="154"/>
      <c r="ZK60" s="154"/>
      <c r="ZL60" s="154"/>
      <c r="ZM60" s="154"/>
      <c r="ZN60" s="154"/>
      <c r="ZO60" s="154"/>
      <c r="ZP60" s="154"/>
      <c r="ZQ60" s="154"/>
      <c r="ZR60" s="154"/>
      <c r="ZS60" s="154"/>
      <c r="ZT60" s="154"/>
      <c r="ZU60" s="154"/>
      <c r="ZV60" s="154"/>
      <c r="ZW60" s="154"/>
      <c r="ZX60" s="154"/>
      <c r="ZY60" s="154"/>
      <c r="ZZ60" s="154"/>
      <c r="AAA60" s="154"/>
      <c r="AAB60" s="154"/>
      <c r="AAC60" s="154"/>
      <c r="AAD60" s="154"/>
      <c r="AAE60" s="154"/>
      <c r="AAF60" s="154"/>
      <c r="AAG60" s="154"/>
      <c r="AAH60" s="154"/>
      <c r="AAI60" s="154"/>
      <c r="AAJ60" s="154"/>
      <c r="AAK60" s="154"/>
      <c r="AAL60" s="154"/>
      <c r="AAM60" s="154"/>
      <c r="AAN60" s="154"/>
      <c r="AAO60" s="154"/>
      <c r="AAP60" s="154"/>
      <c r="AAQ60" s="154"/>
      <c r="AAR60" s="154"/>
      <c r="AAS60" s="154"/>
      <c r="AAT60" s="154"/>
      <c r="AAU60" s="154"/>
      <c r="AAV60" s="154"/>
      <c r="AAW60" s="154"/>
      <c r="AAX60" s="154"/>
      <c r="AAY60" s="154"/>
      <c r="AAZ60" s="154"/>
      <c r="ABA60" s="154"/>
      <c r="ABB60" s="154"/>
      <c r="ABC60" s="154"/>
      <c r="ABD60" s="154"/>
      <c r="ABE60" s="154"/>
      <c r="ABF60" s="154"/>
      <c r="ABG60" s="154"/>
      <c r="ABH60" s="154"/>
      <c r="ABI60" s="154"/>
      <c r="ABJ60" s="154"/>
      <c r="ABK60" s="154"/>
      <c r="ABL60" s="154"/>
      <c r="ABM60" s="154"/>
      <c r="ABN60" s="154"/>
      <c r="ABO60" s="154"/>
      <c r="ABP60" s="154"/>
      <c r="ABQ60" s="154"/>
      <c r="ABR60" s="154"/>
      <c r="ABS60" s="154"/>
      <c r="ABT60" s="154"/>
      <c r="ABU60" s="154"/>
      <c r="ABV60" s="154"/>
      <c r="ABW60" s="154"/>
      <c r="ABX60" s="154"/>
      <c r="ABY60" s="154"/>
      <c r="ABZ60" s="154"/>
      <c r="ACA60" s="154"/>
      <c r="ACB60" s="154"/>
      <c r="ACC60" s="154"/>
      <c r="ACD60" s="154"/>
      <c r="ACE60" s="154"/>
      <c r="ACF60" s="154"/>
      <c r="ACG60" s="154"/>
      <c r="ACH60" s="154"/>
      <c r="ACI60" s="154"/>
      <c r="ACJ60" s="154"/>
      <c r="ACK60" s="154"/>
      <c r="ACL60" s="154"/>
      <c r="ACM60" s="154"/>
      <c r="ACN60" s="154"/>
      <c r="ACO60" s="154"/>
      <c r="ACP60" s="154"/>
      <c r="ACQ60" s="154"/>
      <c r="ACR60" s="154"/>
      <c r="ACS60" s="154"/>
      <c r="ACT60" s="154"/>
      <c r="ACU60" s="154"/>
      <c r="ACV60" s="154"/>
      <c r="ACW60" s="154"/>
      <c r="ACX60" s="154"/>
      <c r="ACY60" s="154"/>
      <c r="ACZ60" s="154"/>
      <c r="ADA60" s="154"/>
      <c r="ADB60" s="154"/>
      <c r="ADC60" s="154"/>
      <c r="ADD60" s="154"/>
      <c r="ADE60" s="154"/>
      <c r="ADF60" s="154"/>
      <c r="ADG60" s="154"/>
      <c r="ADH60" s="154"/>
      <c r="ADI60" s="154"/>
      <c r="ADJ60" s="154"/>
      <c r="ADK60" s="154"/>
      <c r="ADL60" s="154"/>
      <c r="ADM60" s="154"/>
      <c r="ADN60" s="154"/>
      <c r="ADO60" s="154"/>
      <c r="ADP60" s="154"/>
      <c r="ADQ60" s="154"/>
      <c r="ADR60" s="154"/>
      <c r="ADS60" s="154"/>
      <c r="ADT60" s="154"/>
      <c r="ADU60" s="154"/>
      <c r="ADV60" s="154"/>
      <c r="ADW60" s="154"/>
      <c r="ADX60" s="154"/>
      <c r="ADY60" s="154"/>
      <c r="ADZ60" s="154"/>
      <c r="AEA60" s="154"/>
      <c r="AEB60" s="154"/>
      <c r="AEC60" s="154"/>
      <c r="AED60" s="154"/>
      <c r="AEE60" s="154"/>
      <c r="AEF60" s="154"/>
      <c r="AEG60" s="154"/>
      <c r="AEH60" s="154"/>
      <c r="AEI60" s="154"/>
      <c r="AEJ60" s="154"/>
      <c r="AEK60" s="154"/>
      <c r="AEL60" s="154"/>
      <c r="AEM60" s="154"/>
      <c r="AEN60" s="154"/>
      <c r="AEO60" s="154"/>
      <c r="AEP60" s="154"/>
      <c r="AEQ60" s="154"/>
      <c r="AER60" s="154"/>
      <c r="AES60" s="154"/>
      <c r="AET60" s="154"/>
      <c r="AEU60" s="154"/>
      <c r="AEV60" s="154"/>
      <c r="AEW60" s="154"/>
      <c r="AEX60" s="154"/>
      <c r="AEY60" s="154"/>
      <c r="AEZ60" s="154"/>
      <c r="AFA60" s="154"/>
      <c r="AFB60" s="154"/>
      <c r="AFC60" s="154"/>
      <c r="AFD60" s="154"/>
      <c r="AFE60" s="154"/>
      <c r="AFF60" s="154"/>
      <c r="AFG60" s="154"/>
      <c r="AFH60" s="154"/>
      <c r="AFI60" s="154"/>
      <c r="AFJ60" s="154"/>
      <c r="AFK60" s="154"/>
      <c r="AFL60" s="154"/>
      <c r="AFM60" s="154"/>
      <c r="AFN60" s="154"/>
      <c r="AFO60" s="154"/>
      <c r="AFP60" s="154"/>
      <c r="AFQ60" s="154"/>
      <c r="AFR60" s="154"/>
      <c r="AFS60" s="154"/>
      <c r="AFT60" s="154"/>
      <c r="AFU60" s="154"/>
      <c r="AFV60" s="154"/>
      <c r="AFW60" s="154"/>
      <c r="AFX60" s="154"/>
      <c r="AFY60" s="154"/>
      <c r="AFZ60" s="154"/>
      <c r="AGA60" s="154"/>
      <c r="AGB60" s="154"/>
      <c r="AGC60" s="154"/>
      <c r="AGD60" s="154"/>
      <c r="AGE60" s="154"/>
      <c r="AGF60" s="154"/>
      <c r="AGG60" s="154"/>
      <c r="AGH60" s="154"/>
      <c r="AGI60" s="154"/>
      <c r="AGJ60" s="154"/>
      <c r="AGK60" s="154"/>
      <c r="AGL60" s="154"/>
      <c r="AGM60" s="154"/>
      <c r="AGN60" s="154"/>
      <c r="AGO60" s="154"/>
      <c r="AGP60" s="154"/>
      <c r="AGQ60" s="154"/>
      <c r="AGR60" s="154"/>
      <c r="AGS60" s="154"/>
      <c r="AGT60" s="154"/>
      <c r="AGU60" s="154"/>
      <c r="AGV60" s="154"/>
      <c r="AGW60" s="154"/>
      <c r="AGX60" s="154"/>
      <c r="AGY60" s="154"/>
      <c r="AGZ60" s="154"/>
      <c r="AHA60" s="154"/>
      <c r="AHB60" s="154"/>
      <c r="AHC60" s="154"/>
      <c r="AHD60" s="154"/>
      <c r="AHE60" s="154"/>
      <c r="AHF60" s="154"/>
      <c r="AHG60" s="154"/>
      <c r="AHH60" s="154"/>
      <c r="AHI60" s="154"/>
      <c r="AHJ60" s="154"/>
      <c r="AHK60" s="154"/>
      <c r="AHL60" s="154"/>
      <c r="AHM60" s="154"/>
      <c r="AHN60" s="154"/>
      <c r="AHO60" s="154"/>
      <c r="AHP60" s="154"/>
      <c r="AHQ60" s="154"/>
      <c r="AHR60" s="154"/>
      <c r="AHS60" s="154"/>
      <c r="AHT60" s="154"/>
      <c r="AHU60" s="154"/>
      <c r="AHV60" s="154"/>
      <c r="AHW60" s="154"/>
      <c r="AHX60" s="154"/>
      <c r="AHY60" s="154"/>
      <c r="AHZ60" s="154"/>
      <c r="AIA60" s="154"/>
      <c r="AIB60" s="154"/>
      <c r="AIC60" s="154"/>
      <c r="AID60" s="154"/>
      <c r="AIE60" s="154"/>
      <c r="AIF60" s="154"/>
      <c r="AIG60" s="154"/>
      <c r="AIH60" s="154"/>
      <c r="AII60" s="154"/>
      <c r="AIJ60" s="154"/>
      <c r="AIK60" s="154"/>
      <c r="AIL60" s="154"/>
      <c r="AIM60" s="154"/>
      <c r="AIN60" s="154"/>
      <c r="AIO60" s="154"/>
      <c r="AIP60" s="154"/>
      <c r="AIQ60" s="154"/>
      <c r="AIR60" s="154"/>
      <c r="AIS60" s="154"/>
      <c r="AIT60" s="154"/>
      <c r="AIU60" s="154"/>
      <c r="AIV60" s="154"/>
      <c r="AIW60" s="154"/>
      <c r="AIX60" s="154"/>
      <c r="AIY60" s="154"/>
      <c r="AIZ60" s="154"/>
      <c r="AJA60" s="154"/>
      <c r="AJB60" s="154"/>
      <c r="AJC60" s="154"/>
      <c r="AJD60" s="154"/>
      <c r="AJE60" s="154"/>
      <c r="AJF60" s="154"/>
      <c r="AJG60" s="154"/>
      <c r="AJH60" s="154"/>
      <c r="AJI60" s="154"/>
      <c r="AJJ60" s="154"/>
      <c r="AJK60" s="154"/>
      <c r="AJL60" s="154"/>
      <c r="AJM60" s="154"/>
      <c r="AJN60" s="154"/>
      <c r="AJO60" s="154"/>
      <c r="AJP60" s="154"/>
      <c r="AJQ60" s="154"/>
      <c r="AJR60" s="154"/>
      <c r="AJS60" s="154"/>
      <c r="AJT60" s="154"/>
      <c r="AJU60" s="154"/>
      <c r="AJV60" s="154"/>
      <c r="AJW60" s="154"/>
      <c r="AJX60" s="154"/>
      <c r="AJY60" s="154"/>
      <c r="AJZ60" s="154"/>
      <c r="AKA60" s="154"/>
      <c r="AKB60" s="154"/>
      <c r="AKC60" s="154"/>
      <c r="AKD60" s="154"/>
      <c r="AKE60" s="154"/>
      <c r="AKF60" s="154"/>
      <c r="AKG60" s="154"/>
      <c r="AKH60" s="154"/>
      <c r="AKI60" s="154"/>
      <c r="AKJ60" s="154"/>
      <c r="AKK60" s="154"/>
      <c r="AKL60" s="154"/>
      <c r="AKM60" s="154"/>
      <c r="AKN60" s="154"/>
      <c r="AKO60" s="154"/>
      <c r="AKP60" s="154"/>
      <c r="AKQ60" s="154"/>
      <c r="AKR60" s="154"/>
      <c r="AKS60" s="154"/>
      <c r="AKT60" s="154"/>
      <c r="AKU60" s="154"/>
      <c r="AKV60" s="154"/>
      <c r="AKW60" s="154"/>
      <c r="AKX60" s="154"/>
      <c r="AKY60" s="154"/>
      <c r="AKZ60" s="154"/>
      <c r="ALA60" s="154"/>
      <c r="ALB60" s="154"/>
      <c r="ALC60" s="154"/>
      <c r="ALD60" s="154"/>
      <c r="ALE60" s="154"/>
      <c r="ALF60" s="154"/>
      <c r="ALG60" s="154"/>
      <c r="ALH60" s="154"/>
      <c r="ALI60" s="154"/>
      <c r="ALJ60" s="154"/>
      <c r="ALK60" s="154"/>
      <c r="ALL60" s="154"/>
      <c r="ALM60" s="154"/>
      <c r="ALN60" s="154"/>
      <c r="ALO60" s="154"/>
      <c r="ALP60" s="154"/>
      <c r="ALQ60" s="154"/>
      <c r="ALR60" s="154"/>
      <c r="ALS60" s="154"/>
      <c r="ALT60" s="154"/>
      <c r="ALU60" s="154"/>
      <c r="ALV60" s="154"/>
      <c r="ALW60" s="154"/>
      <c r="ALX60" s="154"/>
      <c r="ALY60" s="154"/>
      <c r="ALZ60" s="154"/>
      <c r="AMA60" s="154"/>
      <c r="AMB60" s="154"/>
      <c r="AMC60" s="154"/>
      <c r="AMD60" s="154"/>
      <c r="AME60" s="154"/>
      <c r="AMF60" s="154"/>
      <c r="AMG60" s="154"/>
      <c r="AMH60" s="154"/>
      <c r="AMI60" s="154"/>
      <c r="AMJ60" s="154"/>
      <c r="AMK60" s="154"/>
      <c r="AML60" s="154"/>
      <c r="AMM60" s="154"/>
      <c r="AMN60" s="154"/>
      <c r="AMO60" s="154"/>
      <c r="AMP60" s="154"/>
      <c r="AMQ60" s="154"/>
      <c r="AMR60" s="154"/>
      <c r="AMS60" s="154"/>
      <c r="AMT60" s="154"/>
      <c r="AMU60" s="154"/>
      <c r="AMV60" s="154"/>
      <c r="AMW60" s="154"/>
      <c r="AMX60" s="154"/>
      <c r="AMY60" s="154"/>
      <c r="AMZ60" s="154"/>
      <c r="ANA60" s="154"/>
      <c r="ANB60" s="154"/>
      <c r="ANC60" s="154"/>
      <c r="AND60" s="154"/>
      <c r="ANE60" s="154"/>
      <c r="ANF60" s="154"/>
      <c r="ANG60" s="154"/>
      <c r="ANH60" s="154"/>
      <c r="ANI60" s="154"/>
      <c r="ANJ60" s="154"/>
      <c r="ANK60" s="154"/>
      <c r="ANL60" s="154"/>
      <c r="ANM60" s="154"/>
      <c r="ANN60" s="154"/>
      <c r="ANO60" s="154"/>
      <c r="ANP60" s="154"/>
      <c r="ANQ60" s="154"/>
      <c r="ANR60" s="154"/>
      <c r="ANS60" s="154"/>
      <c r="ANT60" s="154"/>
      <c r="ANU60" s="154"/>
      <c r="ANV60" s="154"/>
      <c r="ANW60" s="154"/>
      <c r="ANX60" s="154"/>
      <c r="ANY60" s="154"/>
      <c r="ANZ60" s="154"/>
      <c r="AOA60" s="154"/>
      <c r="AOB60" s="154"/>
      <c r="AOC60" s="154"/>
      <c r="AOD60" s="154"/>
      <c r="AOE60" s="154"/>
      <c r="AOF60" s="154"/>
      <c r="AOG60" s="154"/>
      <c r="AOH60" s="154"/>
      <c r="AOI60" s="154"/>
      <c r="AOJ60" s="154"/>
      <c r="AOK60" s="154"/>
      <c r="AOL60" s="154"/>
      <c r="AOM60" s="154"/>
      <c r="AON60" s="154"/>
      <c r="AOO60" s="154"/>
      <c r="AOP60" s="154"/>
      <c r="AOQ60" s="154"/>
      <c r="AOR60" s="154"/>
      <c r="AOS60" s="154"/>
      <c r="AOT60" s="154"/>
      <c r="AOU60" s="154"/>
      <c r="AOV60" s="154"/>
      <c r="AOW60" s="154"/>
      <c r="AOX60" s="154"/>
      <c r="AOY60" s="154"/>
      <c r="AOZ60" s="154"/>
      <c r="APA60" s="154"/>
      <c r="APB60" s="154"/>
      <c r="APC60" s="154"/>
      <c r="APD60" s="154"/>
      <c r="APE60" s="154"/>
      <c r="APF60" s="154"/>
      <c r="APG60" s="154"/>
      <c r="APH60" s="154"/>
      <c r="API60" s="154"/>
      <c r="APJ60" s="154"/>
      <c r="APK60" s="154"/>
      <c r="APL60" s="154"/>
      <c r="APM60" s="154"/>
      <c r="APN60" s="154"/>
      <c r="APO60" s="154"/>
      <c r="APP60" s="154"/>
      <c r="APQ60" s="154"/>
      <c r="APR60" s="154"/>
      <c r="APS60" s="154"/>
      <c r="APT60" s="154"/>
      <c r="APU60" s="154"/>
      <c r="APV60" s="154"/>
      <c r="APW60" s="154"/>
      <c r="APX60" s="154"/>
      <c r="APY60" s="154"/>
      <c r="APZ60" s="154"/>
      <c r="AQA60" s="154"/>
      <c r="AQB60" s="154"/>
      <c r="AQC60" s="154"/>
      <c r="AQD60" s="154"/>
      <c r="AQE60" s="154"/>
      <c r="AQF60" s="154"/>
      <c r="AQG60" s="154"/>
      <c r="AQH60" s="154"/>
      <c r="AQI60" s="154"/>
      <c r="AQJ60" s="154"/>
      <c r="AQK60" s="154"/>
      <c r="AQL60" s="154"/>
      <c r="AQM60" s="154"/>
      <c r="AQN60" s="154"/>
      <c r="AQO60" s="154"/>
      <c r="AQP60" s="154"/>
      <c r="AQQ60" s="154"/>
      <c r="AQR60" s="154"/>
      <c r="AQS60" s="154"/>
      <c r="AQT60" s="154"/>
      <c r="AQU60" s="154"/>
      <c r="AQV60" s="154"/>
      <c r="AQW60" s="154"/>
      <c r="AQX60" s="154"/>
      <c r="AQY60" s="154"/>
      <c r="AQZ60" s="154"/>
      <c r="ARA60" s="154"/>
      <c r="ARB60" s="154"/>
      <c r="ARC60" s="154"/>
      <c r="ARD60" s="154"/>
      <c r="ARE60" s="154"/>
      <c r="ARF60" s="154"/>
      <c r="ARG60" s="154"/>
      <c r="ARH60" s="154"/>
      <c r="ARI60" s="154"/>
      <c r="ARJ60" s="154"/>
      <c r="ARK60" s="154"/>
      <c r="ARL60" s="154"/>
      <c r="ARM60" s="154"/>
      <c r="ARN60" s="154"/>
      <c r="ARO60" s="154"/>
      <c r="ARP60" s="154"/>
      <c r="ARQ60" s="154"/>
      <c r="ARR60" s="154"/>
      <c r="ARS60" s="154"/>
      <c r="ART60" s="154"/>
      <c r="ARU60" s="154"/>
      <c r="ARV60" s="154"/>
      <c r="ARW60" s="154"/>
      <c r="ARX60" s="154"/>
      <c r="ARY60" s="154"/>
      <c r="ARZ60" s="154"/>
      <c r="ASA60" s="154"/>
      <c r="ASB60" s="154"/>
      <c r="ASC60" s="154"/>
      <c r="ASD60" s="154"/>
      <c r="ASE60" s="154"/>
      <c r="ASF60" s="154"/>
      <c r="ASG60" s="154"/>
      <c r="ASH60" s="154"/>
      <c r="ASI60" s="154"/>
      <c r="ASJ60" s="154"/>
      <c r="ASK60" s="154"/>
      <c r="ASL60" s="154"/>
      <c r="ASM60" s="154"/>
      <c r="ASN60" s="154"/>
      <c r="ASO60" s="154"/>
      <c r="ASP60" s="154"/>
      <c r="ASQ60" s="154"/>
      <c r="ASR60" s="154"/>
      <c r="ASS60" s="154"/>
      <c r="AST60" s="154"/>
      <c r="ASU60" s="154"/>
      <c r="ASV60" s="154"/>
      <c r="ASW60" s="154"/>
      <c r="ASX60" s="154"/>
      <c r="ASY60" s="154"/>
      <c r="ASZ60" s="154"/>
      <c r="ATA60" s="154"/>
      <c r="ATB60" s="154"/>
      <c r="ATC60" s="154"/>
      <c r="ATD60" s="154"/>
      <c r="ATE60" s="154"/>
      <c r="ATF60" s="154"/>
      <c r="ATG60" s="154"/>
      <c r="ATH60" s="154"/>
      <c r="ATI60" s="154"/>
      <c r="ATJ60" s="154"/>
      <c r="ATK60" s="154"/>
      <c r="ATL60" s="154"/>
      <c r="ATM60" s="154"/>
      <c r="ATN60" s="154"/>
      <c r="ATO60" s="154"/>
      <c r="ATP60" s="154"/>
      <c r="ATQ60" s="154"/>
      <c r="ATR60" s="154"/>
      <c r="ATS60" s="154"/>
      <c r="ATT60" s="154"/>
      <c r="ATU60" s="154"/>
      <c r="ATV60" s="154"/>
      <c r="ATW60" s="154"/>
      <c r="ATX60" s="154"/>
      <c r="ATY60" s="154"/>
      <c r="ATZ60" s="154"/>
      <c r="AUA60" s="154"/>
      <c r="AUB60" s="154"/>
      <c r="AUC60" s="154"/>
      <c r="AUD60" s="154"/>
      <c r="AUE60" s="154"/>
      <c r="AUF60" s="154"/>
      <c r="AUG60" s="154"/>
      <c r="AUH60" s="154"/>
      <c r="AUI60" s="154"/>
      <c r="AUJ60" s="154"/>
      <c r="AUK60" s="154"/>
      <c r="AUL60" s="154"/>
      <c r="AUM60" s="154"/>
      <c r="AUN60" s="154"/>
      <c r="AUO60" s="154"/>
      <c r="AUP60" s="154"/>
      <c r="AUQ60" s="154"/>
      <c r="AUR60" s="154"/>
      <c r="AUS60" s="154"/>
      <c r="AUT60" s="154"/>
      <c r="AUU60" s="154"/>
      <c r="AUV60" s="154"/>
      <c r="AUW60" s="154"/>
      <c r="AUX60" s="154"/>
      <c r="AUY60" s="154"/>
      <c r="AUZ60" s="154"/>
      <c r="AVA60" s="154"/>
      <c r="AVB60" s="154"/>
      <c r="AVC60" s="154"/>
      <c r="AVD60" s="154"/>
      <c r="AVE60" s="154"/>
      <c r="AVF60" s="154"/>
      <c r="AVG60" s="154"/>
      <c r="AVH60" s="154"/>
      <c r="AVI60" s="154"/>
      <c r="AVJ60" s="154"/>
      <c r="AVK60" s="154"/>
      <c r="AVL60" s="154"/>
      <c r="AVM60" s="154"/>
      <c r="AVN60" s="154"/>
      <c r="AVO60" s="154"/>
      <c r="AVP60" s="154"/>
      <c r="AVQ60" s="154"/>
      <c r="AVR60" s="154"/>
      <c r="AVS60" s="154"/>
      <c r="AVT60" s="154"/>
      <c r="AVU60" s="154"/>
      <c r="AVV60" s="154"/>
      <c r="AVW60" s="154"/>
      <c r="AVX60" s="154"/>
      <c r="AVY60" s="154"/>
      <c r="AVZ60" s="154"/>
      <c r="AWA60" s="154"/>
      <c r="AWB60" s="154"/>
      <c r="AWC60" s="154"/>
      <c r="AWD60" s="154"/>
      <c r="AWE60" s="154"/>
      <c r="AWF60" s="154"/>
      <c r="AWG60" s="154"/>
      <c r="AWH60" s="154"/>
      <c r="AWI60" s="154"/>
      <c r="AWJ60" s="154"/>
      <c r="AWK60" s="154"/>
      <c r="AWL60" s="154"/>
      <c r="AWM60" s="154"/>
      <c r="AWN60" s="154"/>
      <c r="AWO60" s="154"/>
      <c r="AWP60" s="154"/>
      <c r="AWQ60" s="154"/>
      <c r="AWR60" s="154"/>
      <c r="AWS60" s="154"/>
      <c r="AWT60" s="154"/>
      <c r="AWU60" s="154"/>
      <c r="AWV60" s="154"/>
      <c r="AWW60" s="154"/>
      <c r="AWX60" s="154"/>
      <c r="AWY60" s="154"/>
      <c r="AWZ60" s="154"/>
      <c r="AXA60" s="154"/>
      <c r="AXB60" s="154"/>
      <c r="AXC60" s="154"/>
      <c r="AXD60" s="154"/>
      <c r="AXE60" s="154"/>
      <c r="AXF60" s="154"/>
      <c r="AXG60" s="154"/>
      <c r="AXH60" s="154"/>
      <c r="AXI60" s="154"/>
      <c r="AXJ60" s="154"/>
      <c r="AXK60" s="154"/>
      <c r="AXL60" s="154"/>
      <c r="AXM60" s="154"/>
      <c r="AXN60" s="154"/>
      <c r="AXO60" s="154"/>
      <c r="AXP60" s="154"/>
      <c r="AXQ60" s="154"/>
      <c r="AXR60" s="154"/>
      <c r="AXS60" s="154"/>
      <c r="AXT60" s="154"/>
      <c r="AXU60" s="154"/>
      <c r="AXV60" s="154"/>
      <c r="AXW60" s="154"/>
      <c r="AXX60" s="154"/>
      <c r="AXY60" s="154"/>
      <c r="AXZ60" s="154"/>
      <c r="AYA60" s="154"/>
      <c r="AYB60" s="154"/>
      <c r="AYC60" s="154"/>
      <c r="AYD60" s="154"/>
      <c r="AYE60" s="154"/>
      <c r="AYF60" s="154"/>
      <c r="AYG60" s="154"/>
      <c r="AYH60" s="154"/>
      <c r="AYI60" s="154"/>
      <c r="AYJ60" s="154"/>
      <c r="AYK60" s="154"/>
      <c r="AYL60" s="154"/>
      <c r="AYM60" s="154"/>
      <c r="AYN60" s="154"/>
      <c r="AYO60" s="154"/>
      <c r="AYP60" s="154"/>
      <c r="AYQ60" s="154"/>
      <c r="AYR60" s="154"/>
      <c r="AYS60" s="154"/>
      <c r="AYT60" s="154"/>
      <c r="AYU60" s="154"/>
      <c r="AYV60" s="154"/>
      <c r="AYW60" s="154"/>
      <c r="AYX60" s="154"/>
      <c r="AYY60" s="154"/>
      <c r="AYZ60" s="154"/>
      <c r="AZA60" s="154"/>
      <c r="AZB60" s="154"/>
      <c r="AZC60" s="154"/>
      <c r="AZD60" s="154"/>
      <c r="AZE60" s="154"/>
      <c r="AZF60" s="154"/>
      <c r="AZG60" s="154"/>
      <c r="AZH60" s="154"/>
      <c r="AZI60" s="154"/>
      <c r="AZJ60" s="154"/>
      <c r="AZK60" s="154"/>
      <c r="AZL60" s="154"/>
      <c r="AZM60" s="154"/>
      <c r="AZN60" s="154"/>
      <c r="AZO60" s="154"/>
      <c r="AZP60" s="154"/>
      <c r="AZQ60" s="154"/>
      <c r="AZR60" s="154"/>
      <c r="AZS60" s="154"/>
      <c r="AZT60" s="154"/>
      <c r="AZU60" s="154"/>
      <c r="AZV60" s="154"/>
      <c r="AZW60" s="154"/>
      <c r="AZX60" s="154"/>
      <c r="AZY60" s="154"/>
      <c r="AZZ60" s="154"/>
      <c r="BAA60" s="154"/>
      <c r="BAB60" s="154"/>
      <c r="BAC60" s="154"/>
      <c r="BAD60" s="154"/>
      <c r="BAE60" s="154"/>
      <c r="BAF60" s="154"/>
      <c r="BAG60" s="154"/>
      <c r="BAH60" s="154"/>
      <c r="BAI60" s="154"/>
      <c r="BAJ60" s="154"/>
      <c r="BAK60" s="154"/>
      <c r="BAL60" s="154"/>
      <c r="BAM60" s="154"/>
      <c r="BAN60" s="154"/>
      <c r="BAO60" s="154"/>
      <c r="BAP60" s="154"/>
      <c r="BAQ60" s="154"/>
      <c r="BAR60" s="154"/>
      <c r="BAS60" s="154"/>
      <c r="BAT60" s="154"/>
      <c r="BAU60" s="154"/>
      <c r="BAV60" s="154"/>
      <c r="BAW60" s="154"/>
      <c r="BAX60" s="154"/>
      <c r="BAY60" s="154"/>
      <c r="BAZ60" s="154"/>
      <c r="BBA60" s="154"/>
      <c r="BBB60" s="154"/>
      <c r="BBC60" s="154"/>
      <c r="BBD60" s="154"/>
      <c r="BBE60" s="154"/>
      <c r="BBF60" s="154"/>
      <c r="BBG60" s="154"/>
      <c r="BBH60" s="154"/>
      <c r="BBI60" s="154"/>
      <c r="BBJ60" s="154"/>
      <c r="BBK60" s="154"/>
      <c r="BBL60" s="154"/>
      <c r="BBM60" s="154"/>
      <c r="BBN60" s="154"/>
      <c r="BBO60" s="154"/>
      <c r="BBP60" s="154"/>
      <c r="BBQ60" s="154"/>
      <c r="BBR60" s="154"/>
      <c r="BBS60" s="154"/>
      <c r="BBT60" s="154"/>
      <c r="BBU60" s="154"/>
      <c r="BBV60" s="154"/>
      <c r="BBW60" s="154"/>
      <c r="BBX60" s="154"/>
      <c r="BBY60" s="154"/>
      <c r="BBZ60" s="154"/>
      <c r="BCA60" s="154"/>
      <c r="BCB60" s="154"/>
      <c r="BCC60" s="154"/>
      <c r="BCD60" s="154"/>
      <c r="BCE60" s="154"/>
      <c r="BCF60" s="154"/>
      <c r="BCG60" s="154"/>
      <c r="BCH60" s="154"/>
      <c r="BCI60" s="154"/>
      <c r="BCJ60" s="154"/>
      <c r="BCK60" s="154"/>
      <c r="BCL60" s="154"/>
      <c r="BCM60" s="154"/>
      <c r="BCN60" s="154"/>
      <c r="BCO60" s="154"/>
      <c r="BCP60" s="154"/>
      <c r="BCQ60" s="154"/>
      <c r="BCR60" s="154"/>
      <c r="BCS60" s="154"/>
      <c r="BCT60" s="154"/>
      <c r="BCU60" s="154"/>
      <c r="BCV60" s="154"/>
      <c r="BCW60" s="154"/>
      <c r="BCX60" s="154"/>
      <c r="BCY60" s="154"/>
      <c r="BCZ60" s="154"/>
      <c r="BDA60" s="154"/>
      <c r="BDB60" s="154"/>
      <c r="BDC60" s="154"/>
      <c r="BDD60" s="154"/>
      <c r="BDE60" s="154"/>
      <c r="BDF60" s="154"/>
      <c r="BDG60" s="154"/>
      <c r="BDH60" s="154"/>
      <c r="BDI60" s="154"/>
      <c r="BDJ60" s="154"/>
      <c r="BDK60" s="154"/>
      <c r="BDL60" s="154"/>
      <c r="BDM60" s="154"/>
      <c r="BDN60" s="154"/>
      <c r="BDO60" s="154"/>
      <c r="BDP60" s="154"/>
      <c r="BDQ60" s="154"/>
      <c r="BDR60" s="154"/>
      <c r="BDS60" s="154"/>
      <c r="BDT60" s="154"/>
      <c r="BDU60" s="154"/>
      <c r="BDV60" s="154"/>
      <c r="BDW60" s="154"/>
      <c r="BDX60" s="154"/>
      <c r="BDY60" s="154"/>
      <c r="BDZ60" s="154"/>
      <c r="BEA60" s="154"/>
      <c r="BEB60" s="154"/>
      <c r="BEC60" s="154"/>
      <c r="BED60" s="154"/>
      <c r="BEE60" s="154"/>
      <c r="BEF60" s="154"/>
      <c r="BEG60" s="154"/>
      <c r="BEH60" s="154"/>
      <c r="BEI60" s="154"/>
      <c r="BEJ60" s="154"/>
      <c r="BEK60" s="154"/>
      <c r="BEL60" s="154"/>
      <c r="BEM60" s="154"/>
      <c r="BEN60" s="154"/>
      <c r="BEO60" s="154"/>
      <c r="BEP60" s="154"/>
      <c r="BEQ60" s="154"/>
      <c r="BER60" s="154"/>
      <c r="BES60" s="154"/>
      <c r="BET60" s="154"/>
      <c r="BEU60" s="154"/>
      <c r="BEV60" s="154"/>
      <c r="BEW60" s="154"/>
      <c r="BEX60" s="154"/>
      <c r="BEY60" s="154"/>
      <c r="BEZ60" s="154"/>
      <c r="BFA60" s="154"/>
      <c r="BFB60" s="154"/>
      <c r="BFC60" s="154"/>
      <c r="BFD60" s="154"/>
      <c r="BFE60" s="154"/>
      <c r="BFF60" s="154"/>
      <c r="BFG60" s="154"/>
      <c r="BFH60" s="154"/>
      <c r="BFI60" s="154"/>
      <c r="BFJ60" s="154"/>
      <c r="BFK60" s="154"/>
      <c r="BFL60" s="154"/>
      <c r="BFM60" s="154"/>
      <c r="BFN60" s="154"/>
      <c r="BFO60" s="154"/>
      <c r="BFP60" s="154"/>
      <c r="BFQ60" s="154"/>
      <c r="BFR60" s="154"/>
      <c r="BFS60" s="154"/>
      <c r="BFT60" s="154"/>
      <c r="BFU60" s="154"/>
      <c r="BFV60" s="154"/>
      <c r="BFW60" s="154"/>
      <c r="BFX60" s="154"/>
      <c r="BFY60" s="154"/>
      <c r="BFZ60" s="154"/>
      <c r="BGA60" s="154"/>
      <c r="BGB60" s="154"/>
      <c r="BGC60" s="154"/>
      <c r="BGD60" s="154"/>
      <c r="BGE60" s="154"/>
      <c r="BGF60" s="154"/>
      <c r="BGG60" s="154"/>
      <c r="BGH60" s="154"/>
      <c r="BGI60" s="154"/>
      <c r="BGJ60" s="154"/>
      <c r="BGK60" s="154"/>
      <c r="BGL60" s="154"/>
      <c r="BGM60" s="154"/>
      <c r="BGN60" s="154"/>
      <c r="BGO60" s="154"/>
      <c r="BGP60" s="154"/>
      <c r="BGQ60" s="154"/>
      <c r="BGR60" s="154"/>
      <c r="BGS60" s="154"/>
      <c r="BGT60" s="154"/>
      <c r="BGU60" s="154"/>
      <c r="BGV60" s="154"/>
      <c r="BGW60" s="154"/>
      <c r="BGX60" s="154"/>
      <c r="BGY60" s="154"/>
      <c r="BGZ60" s="154"/>
      <c r="BHA60" s="154"/>
      <c r="BHB60" s="154"/>
      <c r="BHC60" s="154"/>
      <c r="BHD60" s="154"/>
      <c r="BHE60" s="154"/>
      <c r="BHF60" s="154"/>
      <c r="BHG60" s="154"/>
      <c r="BHH60" s="154"/>
      <c r="BHI60" s="154"/>
      <c r="BHJ60" s="154"/>
      <c r="BHK60" s="154"/>
      <c r="BHL60" s="154"/>
      <c r="BHM60" s="154"/>
      <c r="BHN60" s="154"/>
      <c r="BHO60" s="154"/>
      <c r="BHP60" s="154"/>
      <c r="BHQ60" s="154"/>
      <c r="BHR60" s="154"/>
      <c r="BHS60" s="154"/>
      <c r="BHT60" s="154"/>
      <c r="BHU60" s="154"/>
      <c r="BHV60" s="154"/>
      <c r="BHW60" s="154"/>
      <c r="BHX60" s="154"/>
      <c r="BHY60" s="154"/>
      <c r="BHZ60" s="154"/>
      <c r="BIA60" s="154"/>
      <c r="BIB60" s="154"/>
      <c r="BIC60" s="154"/>
      <c r="BID60" s="154"/>
      <c r="BIE60" s="154"/>
      <c r="BIF60" s="154"/>
      <c r="BIG60" s="154"/>
      <c r="BIH60" s="154"/>
      <c r="BII60" s="154"/>
      <c r="BIJ60" s="154"/>
      <c r="BIK60" s="154"/>
      <c r="BIL60" s="154"/>
      <c r="BIM60" s="154"/>
      <c r="BIN60" s="154"/>
      <c r="BIO60" s="154"/>
      <c r="BIP60" s="154"/>
      <c r="BIQ60" s="154"/>
      <c r="BIR60" s="154"/>
      <c r="BIS60" s="154"/>
      <c r="BIT60" s="154"/>
      <c r="BIU60" s="154"/>
      <c r="BIV60" s="154"/>
      <c r="BIW60" s="154"/>
      <c r="BIX60" s="154"/>
      <c r="BIY60" s="154"/>
      <c r="BIZ60" s="154"/>
      <c r="BJA60" s="154"/>
      <c r="BJB60" s="154"/>
      <c r="BJC60" s="154"/>
      <c r="BJD60" s="154"/>
      <c r="BJE60" s="154"/>
      <c r="BJF60" s="154"/>
      <c r="BJG60" s="154"/>
      <c r="BJH60" s="154"/>
      <c r="BJI60" s="154"/>
      <c r="BJJ60" s="154"/>
      <c r="BJK60" s="154"/>
      <c r="BJL60" s="154"/>
      <c r="BJM60" s="154"/>
      <c r="BJN60" s="154"/>
      <c r="BJO60" s="154"/>
      <c r="BJP60" s="154"/>
      <c r="BJQ60" s="154"/>
      <c r="BJR60" s="154"/>
      <c r="BJS60" s="154"/>
      <c r="BJT60" s="154"/>
      <c r="BJU60" s="154"/>
      <c r="BJV60" s="154"/>
      <c r="BJW60" s="154"/>
      <c r="BJX60" s="154"/>
      <c r="BJY60" s="154"/>
      <c r="BJZ60" s="154"/>
      <c r="BKA60" s="154"/>
      <c r="BKB60" s="154"/>
      <c r="BKC60" s="154"/>
      <c r="BKD60" s="154"/>
      <c r="BKE60" s="154"/>
      <c r="BKF60" s="154"/>
      <c r="BKG60" s="154"/>
      <c r="BKH60" s="154"/>
      <c r="BKI60" s="154"/>
      <c r="BKJ60" s="154"/>
      <c r="BKK60" s="154"/>
      <c r="BKL60" s="154"/>
      <c r="BKM60" s="154"/>
      <c r="BKN60" s="154"/>
      <c r="BKO60" s="154"/>
      <c r="BKP60" s="154"/>
      <c r="BKQ60" s="154"/>
      <c r="BKR60" s="154"/>
      <c r="BKS60" s="154"/>
      <c r="BKT60" s="154"/>
      <c r="BKU60" s="154"/>
      <c r="BKV60" s="154"/>
      <c r="BKW60" s="154"/>
      <c r="BKX60" s="154"/>
      <c r="BKY60" s="154"/>
      <c r="BKZ60" s="154"/>
      <c r="BLA60" s="154"/>
      <c r="BLB60" s="154"/>
      <c r="BLC60" s="154"/>
      <c r="BLD60" s="154"/>
      <c r="BLE60" s="154"/>
      <c r="BLF60" s="154"/>
      <c r="BLG60" s="154"/>
      <c r="BLH60" s="154"/>
      <c r="BLI60" s="154"/>
      <c r="BLJ60" s="154"/>
      <c r="BLK60" s="154"/>
      <c r="BLL60" s="154"/>
      <c r="BLM60" s="154"/>
      <c r="BLN60" s="154"/>
      <c r="BLO60" s="154"/>
      <c r="BLP60" s="154"/>
      <c r="BLQ60" s="154"/>
      <c r="BLR60" s="154"/>
      <c r="BLS60" s="154"/>
      <c r="BLT60" s="154"/>
      <c r="BLU60" s="154"/>
      <c r="BLV60" s="154"/>
      <c r="BLW60" s="154"/>
      <c r="BLX60" s="154"/>
      <c r="BLY60" s="154"/>
      <c r="BLZ60" s="154"/>
      <c r="BMA60" s="154"/>
      <c r="BMB60" s="154"/>
      <c r="BMC60" s="154"/>
      <c r="BMD60" s="154"/>
      <c r="BME60" s="154"/>
      <c r="BMF60" s="154"/>
      <c r="BMG60" s="154"/>
      <c r="BMH60" s="154"/>
      <c r="BMI60" s="154"/>
      <c r="BMJ60" s="154"/>
      <c r="BMK60" s="154"/>
      <c r="BML60" s="154"/>
      <c r="BMM60" s="154"/>
      <c r="BMN60" s="154"/>
      <c r="BMO60" s="154"/>
      <c r="BMP60" s="154"/>
      <c r="BMQ60" s="154"/>
      <c r="BMR60" s="154"/>
      <c r="BMS60" s="154"/>
      <c r="BMT60" s="154"/>
      <c r="BMU60" s="154"/>
      <c r="BMV60" s="154"/>
      <c r="BMW60" s="154"/>
      <c r="BMX60" s="154"/>
      <c r="BMY60" s="154"/>
      <c r="BMZ60" s="154"/>
      <c r="BNA60" s="154"/>
      <c r="BNB60" s="154"/>
      <c r="BNC60" s="154"/>
      <c r="BND60" s="154"/>
      <c r="BNE60" s="154"/>
      <c r="BNF60" s="154"/>
      <c r="BNG60" s="154"/>
      <c r="BNH60" s="154"/>
      <c r="BNI60" s="154"/>
      <c r="BNJ60" s="154"/>
      <c r="BNK60" s="154"/>
      <c r="BNL60" s="154"/>
      <c r="BNM60" s="154"/>
      <c r="BNN60" s="154"/>
      <c r="BNO60" s="154"/>
      <c r="BNP60" s="154"/>
      <c r="BNQ60" s="154"/>
      <c r="BNR60" s="154"/>
      <c r="BNS60" s="154"/>
      <c r="BNT60" s="154"/>
      <c r="BNU60" s="154"/>
      <c r="BNV60" s="154"/>
      <c r="BNW60" s="154"/>
      <c r="BNX60" s="154"/>
      <c r="BNY60" s="154"/>
      <c r="BNZ60" s="154"/>
      <c r="BOA60" s="154"/>
      <c r="BOB60" s="154"/>
      <c r="BOC60" s="154"/>
      <c r="BOD60" s="154"/>
      <c r="BOE60" s="154"/>
      <c r="BOF60" s="154"/>
      <c r="BOG60" s="154"/>
      <c r="BOH60" s="154"/>
      <c r="BOI60" s="154"/>
      <c r="BOJ60" s="154"/>
      <c r="BOK60" s="154"/>
      <c r="BOL60" s="154"/>
      <c r="BOM60" s="154"/>
      <c r="BON60" s="154"/>
      <c r="BOO60" s="154"/>
      <c r="BOP60" s="154"/>
      <c r="BOQ60" s="154"/>
      <c r="BOR60" s="154"/>
      <c r="BOS60" s="154"/>
      <c r="BOT60" s="154"/>
      <c r="BOU60" s="154"/>
      <c r="BOV60" s="154"/>
      <c r="BOW60" s="154"/>
      <c r="BOX60" s="154"/>
      <c r="BOY60" s="154"/>
      <c r="BOZ60" s="154"/>
      <c r="BPA60" s="154"/>
      <c r="BPB60" s="154"/>
      <c r="BPC60" s="154"/>
      <c r="BPD60" s="154"/>
      <c r="BPE60" s="154"/>
      <c r="BPF60" s="154"/>
      <c r="BPG60" s="154"/>
      <c r="BPH60" s="154"/>
      <c r="BPI60" s="154"/>
      <c r="BPJ60" s="154"/>
      <c r="BPK60" s="154"/>
      <c r="BPL60" s="154"/>
      <c r="BPM60" s="154"/>
      <c r="BPN60" s="154"/>
      <c r="BPO60" s="154"/>
      <c r="BPP60" s="154"/>
      <c r="BPQ60" s="154"/>
      <c r="BPR60" s="154"/>
      <c r="BPS60" s="154"/>
      <c r="BPT60" s="154"/>
      <c r="BPU60" s="154"/>
      <c r="BPV60" s="154"/>
      <c r="BPW60" s="154"/>
      <c r="BPX60" s="154"/>
      <c r="BPY60" s="154"/>
      <c r="BPZ60" s="154"/>
      <c r="BQA60" s="154"/>
      <c r="BQB60" s="154"/>
      <c r="BQC60" s="154"/>
      <c r="BQD60" s="154"/>
      <c r="BQE60" s="154"/>
      <c r="BQF60" s="154"/>
      <c r="BQG60" s="154"/>
      <c r="BQH60" s="154"/>
      <c r="BQI60" s="154"/>
      <c r="BQJ60" s="154"/>
      <c r="BQK60" s="154"/>
      <c r="BQL60" s="154"/>
      <c r="BQM60" s="154"/>
      <c r="BQN60" s="154"/>
      <c r="BQO60" s="154"/>
      <c r="BQP60" s="154"/>
      <c r="BQQ60" s="154"/>
      <c r="BQR60" s="154"/>
      <c r="BQS60" s="154"/>
      <c r="BQT60" s="154"/>
      <c r="BQU60" s="154"/>
      <c r="BQV60" s="154"/>
      <c r="BQW60" s="154"/>
      <c r="BQX60" s="154"/>
      <c r="BQY60" s="154"/>
      <c r="BQZ60" s="154"/>
      <c r="BRA60" s="154"/>
      <c r="BRB60" s="154"/>
      <c r="BRC60" s="154"/>
      <c r="BRD60" s="154"/>
      <c r="BRE60" s="154"/>
      <c r="BRF60" s="154"/>
      <c r="BRG60" s="154"/>
      <c r="BRH60" s="154"/>
      <c r="BRI60" s="154"/>
      <c r="BRJ60" s="154"/>
      <c r="BRK60" s="154"/>
      <c r="BRL60" s="154"/>
      <c r="BRM60" s="154"/>
      <c r="BRN60" s="154"/>
      <c r="BRO60" s="154"/>
      <c r="BRP60" s="154"/>
      <c r="BRQ60" s="154"/>
      <c r="BRR60" s="154"/>
      <c r="BRS60" s="154"/>
      <c r="BRT60" s="154"/>
      <c r="BRU60" s="154"/>
      <c r="BRV60" s="154"/>
      <c r="BRW60" s="154"/>
      <c r="BRX60" s="154"/>
      <c r="BRY60" s="154"/>
      <c r="BRZ60" s="154"/>
      <c r="BSA60" s="154"/>
      <c r="BSB60" s="154"/>
      <c r="BSC60" s="154"/>
      <c r="BSD60" s="154"/>
      <c r="BSE60" s="154"/>
      <c r="BSF60" s="154"/>
      <c r="BSG60" s="154"/>
      <c r="BSH60" s="154"/>
      <c r="BSI60" s="154"/>
      <c r="BSJ60" s="154"/>
      <c r="BSK60" s="154"/>
      <c r="BSL60" s="154"/>
      <c r="BSM60" s="154"/>
      <c r="BSN60" s="154"/>
      <c r="BSO60" s="154"/>
      <c r="BSP60" s="154"/>
      <c r="BSQ60" s="154"/>
      <c r="BSR60" s="154"/>
      <c r="BSS60" s="154"/>
      <c r="BST60" s="154"/>
      <c r="BSU60" s="154"/>
      <c r="BSV60" s="154"/>
      <c r="BSW60" s="154"/>
      <c r="BSX60" s="154"/>
      <c r="BSY60" s="154"/>
      <c r="BSZ60" s="154"/>
      <c r="BTA60" s="154"/>
      <c r="BTB60" s="154"/>
      <c r="BTC60" s="154"/>
      <c r="BTD60" s="154"/>
      <c r="BTE60" s="154"/>
      <c r="BTF60" s="154"/>
      <c r="BTG60" s="154"/>
      <c r="BTH60" s="154"/>
      <c r="BTI60" s="154"/>
      <c r="BTJ60" s="154"/>
      <c r="BTK60" s="154"/>
      <c r="BTL60" s="154"/>
      <c r="BTM60" s="154"/>
      <c r="BTN60" s="154"/>
      <c r="BTO60" s="154"/>
      <c r="BTP60" s="154"/>
      <c r="BTQ60" s="154"/>
      <c r="BTR60" s="154"/>
      <c r="BTS60" s="154"/>
      <c r="BTT60" s="154"/>
      <c r="BTU60" s="154"/>
      <c r="BTV60" s="154"/>
      <c r="BTW60" s="154"/>
      <c r="BTX60" s="154"/>
      <c r="BTY60" s="154"/>
      <c r="BTZ60" s="154"/>
      <c r="BUA60" s="154"/>
      <c r="BUB60" s="154"/>
      <c r="BUC60" s="154"/>
      <c r="BUD60" s="154"/>
      <c r="BUE60" s="154"/>
      <c r="BUF60" s="154"/>
      <c r="BUG60" s="154"/>
      <c r="BUH60" s="154"/>
      <c r="BUI60" s="154"/>
      <c r="BUJ60" s="154"/>
      <c r="BUK60" s="154"/>
      <c r="BUL60" s="154"/>
      <c r="BUM60" s="154"/>
      <c r="BUN60" s="154"/>
      <c r="BUO60" s="154"/>
      <c r="BUP60" s="154"/>
      <c r="BUQ60" s="154"/>
      <c r="BUR60" s="154"/>
      <c r="BUS60" s="154"/>
      <c r="BUT60" s="154"/>
      <c r="BUU60" s="154"/>
      <c r="BUV60" s="154"/>
      <c r="BUW60" s="154"/>
      <c r="BUX60" s="154"/>
      <c r="BUY60" s="154"/>
      <c r="BUZ60" s="154"/>
      <c r="BVA60" s="154"/>
      <c r="BVB60" s="154"/>
      <c r="BVC60" s="154"/>
      <c r="BVD60" s="154"/>
      <c r="BVE60" s="154"/>
      <c r="BVF60" s="154"/>
      <c r="BVG60" s="154"/>
      <c r="BVH60" s="154"/>
      <c r="BVI60" s="154"/>
      <c r="BVJ60" s="154"/>
      <c r="BVK60" s="154"/>
      <c r="BVL60" s="154"/>
      <c r="BVM60" s="154"/>
      <c r="BVN60" s="154"/>
      <c r="BVO60" s="154"/>
      <c r="BVP60" s="154"/>
      <c r="BVQ60" s="154"/>
      <c r="BVR60" s="154"/>
      <c r="BVS60" s="154"/>
      <c r="BVT60" s="154"/>
      <c r="BVU60" s="154"/>
      <c r="BVV60" s="154"/>
      <c r="BVW60" s="154"/>
      <c r="BVX60" s="154"/>
      <c r="BVY60" s="154"/>
      <c r="BVZ60" s="154"/>
      <c r="BWA60" s="154"/>
      <c r="BWB60" s="154"/>
      <c r="BWC60" s="154"/>
      <c r="BWD60" s="154"/>
      <c r="BWE60" s="154"/>
      <c r="BWF60" s="154"/>
      <c r="BWG60" s="154"/>
      <c r="BWH60" s="154"/>
      <c r="BWI60" s="154"/>
      <c r="BWJ60" s="154"/>
      <c r="BWK60" s="154"/>
      <c r="BWL60" s="154"/>
      <c r="BWM60" s="154"/>
      <c r="BWN60" s="154"/>
      <c r="BWO60" s="154"/>
      <c r="BWP60" s="154"/>
      <c r="BWQ60" s="154"/>
      <c r="BWR60" s="154"/>
      <c r="BWS60" s="154"/>
      <c r="BWT60" s="154"/>
      <c r="BWU60" s="154"/>
      <c r="BWV60" s="154"/>
      <c r="BWW60" s="154"/>
      <c r="BWX60" s="154"/>
      <c r="BWY60" s="154"/>
      <c r="BWZ60" s="154"/>
      <c r="BXA60" s="154"/>
      <c r="BXB60" s="154"/>
      <c r="BXC60" s="154"/>
      <c r="BXD60" s="154"/>
      <c r="BXE60" s="154"/>
      <c r="BXF60" s="154"/>
      <c r="BXG60" s="154"/>
      <c r="BXH60" s="154"/>
      <c r="BXI60" s="154"/>
      <c r="BXJ60" s="154"/>
      <c r="BXK60" s="154"/>
      <c r="BXL60" s="154"/>
      <c r="BXM60" s="154"/>
      <c r="BXN60" s="154"/>
      <c r="BXO60" s="154"/>
      <c r="BXP60" s="154"/>
      <c r="BXQ60" s="154"/>
      <c r="BXR60" s="154"/>
      <c r="BXS60" s="154"/>
      <c r="BXT60" s="154"/>
      <c r="BXU60" s="154"/>
      <c r="BXV60" s="154"/>
      <c r="BXW60" s="154"/>
      <c r="BXX60" s="154"/>
      <c r="BXY60" s="154"/>
      <c r="BXZ60" s="154"/>
      <c r="BYA60" s="154"/>
      <c r="BYB60" s="154"/>
      <c r="BYC60" s="154"/>
      <c r="BYD60" s="154"/>
      <c r="BYE60" s="154"/>
      <c r="BYF60" s="154"/>
      <c r="BYG60" s="154"/>
      <c r="BYH60" s="154"/>
      <c r="BYI60" s="154"/>
      <c r="BYJ60" s="154"/>
      <c r="BYK60" s="154"/>
      <c r="BYL60" s="154"/>
      <c r="BYM60" s="154"/>
      <c r="BYN60" s="154"/>
      <c r="BYO60" s="154"/>
      <c r="BYP60" s="154"/>
      <c r="BYQ60" s="154"/>
      <c r="BYR60" s="154"/>
      <c r="BYS60" s="154"/>
      <c r="BYT60" s="154"/>
      <c r="BYU60" s="154"/>
      <c r="BYV60" s="154"/>
      <c r="BYW60" s="154"/>
      <c r="BYX60" s="154"/>
      <c r="BYY60" s="154"/>
      <c r="BYZ60" s="154"/>
      <c r="BZA60" s="154"/>
      <c r="BZB60" s="154"/>
      <c r="BZC60" s="154"/>
      <c r="BZD60" s="154"/>
      <c r="BZE60" s="154"/>
      <c r="BZF60" s="154"/>
      <c r="BZG60" s="154"/>
      <c r="BZH60" s="154"/>
      <c r="BZI60" s="154"/>
      <c r="BZJ60" s="154"/>
      <c r="BZK60" s="154"/>
      <c r="BZL60" s="154"/>
      <c r="BZM60" s="154"/>
      <c r="BZN60" s="154"/>
      <c r="BZO60" s="154"/>
      <c r="BZP60" s="154"/>
      <c r="BZQ60" s="154"/>
      <c r="BZR60" s="154"/>
      <c r="BZS60" s="154"/>
      <c r="BZT60" s="154"/>
      <c r="BZU60" s="154"/>
      <c r="BZV60" s="154"/>
      <c r="BZW60" s="154"/>
      <c r="BZX60" s="154"/>
      <c r="BZY60" s="154"/>
      <c r="BZZ60" s="154"/>
      <c r="CAA60" s="154"/>
      <c r="CAB60" s="154"/>
      <c r="CAC60" s="154"/>
      <c r="CAD60" s="154"/>
      <c r="CAE60" s="154"/>
      <c r="CAF60" s="154"/>
      <c r="CAG60" s="154"/>
      <c r="CAH60" s="154"/>
      <c r="CAI60" s="154"/>
      <c r="CAJ60" s="154"/>
      <c r="CAK60" s="154"/>
      <c r="CAL60" s="154"/>
      <c r="CAM60" s="154"/>
      <c r="CAN60" s="154"/>
      <c r="CAO60" s="154"/>
      <c r="CAP60" s="154"/>
      <c r="CAQ60" s="154"/>
      <c r="CAR60" s="154"/>
      <c r="CAS60" s="154"/>
      <c r="CAT60" s="154"/>
      <c r="CAU60" s="154"/>
      <c r="CAV60" s="154"/>
      <c r="CAW60" s="154"/>
      <c r="CAX60" s="154"/>
      <c r="CAY60" s="154"/>
      <c r="CAZ60" s="154"/>
      <c r="CBA60" s="154"/>
      <c r="CBB60" s="154"/>
      <c r="CBC60" s="154"/>
      <c r="CBD60" s="154"/>
      <c r="CBE60" s="154"/>
      <c r="CBF60" s="154"/>
      <c r="CBG60" s="154"/>
      <c r="CBH60" s="154"/>
      <c r="CBI60" s="154"/>
      <c r="CBJ60" s="154"/>
      <c r="CBK60" s="154"/>
      <c r="CBL60" s="154"/>
      <c r="CBM60" s="154"/>
      <c r="CBN60" s="154"/>
      <c r="CBO60" s="154"/>
      <c r="CBP60" s="154"/>
      <c r="CBQ60" s="154"/>
      <c r="CBR60" s="154"/>
      <c r="CBS60" s="154"/>
      <c r="CBT60" s="154"/>
      <c r="CBU60" s="154"/>
      <c r="CBV60" s="154"/>
      <c r="CBW60" s="154"/>
      <c r="CBX60" s="154"/>
      <c r="CBY60" s="154"/>
      <c r="CBZ60" s="154"/>
      <c r="CCA60" s="154"/>
      <c r="CCB60" s="154"/>
      <c r="CCC60" s="154"/>
      <c r="CCD60" s="154"/>
      <c r="CCE60" s="154"/>
      <c r="CCF60" s="154"/>
      <c r="CCG60" s="154"/>
      <c r="CCH60" s="154"/>
      <c r="CCI60" s="154"/>
      <c r="CCJ60" s="154"/>
      <c r="CCK60" s="154"/>
      <c r="CCL60" s="154"/>
      <c r="CCM60" s="154"/>
      <c r="CCN60" s="154"/>
      <c r="CCO60" s="154"/>
      <c r="CCP60" s="154"/>
      <c r="CCQ60" s="154"/>
      <c r="CCR60" s="154"/>
      <c r="CCS60" s="154"/>
      <c r="CCT60" s="154"/>
      <c r="CCU60" s="154"/>
      <c r="CCV60" s="154"/>
      <c r="CCW60" s="154"/>
      <c r="CCX60" s="154"/>
      <c r="CCY60" s="154"/>
      <c r="CCZ60" s="154"/>
      <c r="CDA60" s="154"/>
      <c r="CDB60" s="154"/>
      <c r="CDC60" s="154"/>
      <c r="CDD60" s="154"/>
      <c r="CDE60" s="154"/>
      <c r="CDF60" s="154"/>
      <c r="CDG60" s="154"/>
      <c r="CDH60" s="154"/>
      <c r="CDI60" s="154"/>
      <c r="CDJ60" s="154"/>
      <c r="CDK60" s="154"/>
      <c r="CDL60" s="154"/>
      <c r="CDM60" s="154"/>
      <c r="CDN60" s="154"/>
      <c r="CDO60" s="154"/>
      <c r="CDP60" s="154"/>
      <c r="CDQ60" s="154"/>
      <c r="CDR60" s="154"/>
      <c r="CDS60" s="154"/>
      <c r="CDT60" s="154"/>
      <c r="CDU60" s="154"/>
      <c r="CDV60" s="154"/>
      <c r="CDW60" s="154"/>
      <c r="CDX60" s="154"/>
      <c r="CDY60" s="154"/>
      <c r="CDZ60" s="154"/>
      <c r="CEA60" s="154"/>
      <c r="CEB60" s="154"/>
      <c r="CEC60" s="154"/>
      <c r="CED60" s="154"/>
      <c r="CEE60" s="154"/>
      <c r="CEF60" s="154"/>
      <c r="CEG60" s="154"/>
      <c r="CEH60" s="154"/>
      <c r="CEI60" s="154"/>
      <c r="CEJ60" s="154"/>
      <c r="CEK60" s="154"/>
      <c r="CEL60" s="154"/>
      <c r="CEM60" s="154"/>
      <c r="CEN60" s="154"/>
      <c r="CEO60" s="154"/>
      <c r="CEP60" s="154"/>
      <c r="CEQ60" s="154"/>
      <c r="CER60" s="154"/>
      <c r="CES60" s="154"/>
      <c r="CET60" s="154"/>
      <c r="CEU60" s="154"/>
      <c r="CEV60" s="154"/>
      <c r="CEW60" s="154"/>
      <c r="CEX60" s="154"/>
      <c r="CEY60" s="154"/>
      <c r="CEZ60" s="154"/>
      <c r="CFA60" s="154"/>
      <c r="CFB60" s="154"/>
      <c r="CFC60" s="154"/>
      <c r="CFD60" s="154"/>
      <c r="CFE60" s="154"/>
      <c r="CFF60" s="154"/>
      <c r="CFG60" s="154"/>
      <c r="CFH60" s="154"/>
      <c r="CFI60" s="154"/>
      <c r="CFJ60" s="154"/>
      <c r="CFK60" s="154"/>
      <c r="CFL60" s="154"/>
      <c r="CFM60" s="154"/>
      <c r="CFN60" s="154"/>
      <c r="CFO60" s="154"/>
      <c r="CFP60" s="154"/>
      <c r="CFQ60" s="154"/>
      <c r="CFR60" s="154"/>
      <c r="CFS60" s="154"/>
      <c r="CFT60" s="154"/>
      <c r="CFU60" s="154"/>
      <c r="CFV60" s="154"/>
      <c r="CFW60" s="154"/>
      <c r="CFX60" s="154"/>
      <c r="CFY60" s="154"/>
      <c r="CFZ60" s="154"/>
      <c r="CGA60" s="154"/>
      <c r="CGB60" s="154"/>
      <c r="CGC60" s="154"/>
      <c r="CGD60" s="154"/>
      <c r="CGE60" s="154"/>
      <c r="CGF60" s="154"/>
      <c r="CGG60" s="154"/>
      <c r="CGH60" s="154"/>
      <c r="CGI60" s="154"/>
      <c r="CGJ60" s="154"/>
      <c r="CGK60" s="154"/>
      <c r="CGL60" s="154"/>
      <c r="CGM60" s="154"/>
      <c r="CGN60" s="154"/>
      <c r="CGO60" s="154"/>
      <c r="CGP60" s="154"/>
      <c r="CGQ60" s="154"/>
      <c r="CGR60" s="154"/>
      <c r="CGS60" s="154"/>
      <c r="CGT60" s="154"/>
      <c r="CGU60" s="154"/>
      <c r="CGV60" s="154"/>
      <c r="CGW60" s="154"/>
      <c r="CGX60" s="154"/>
      <c r="CGY60" s="154"/>
      <c r="CGZ60" s="154"/>
      <c r="CHA60" s="154"/>
      <c r="CHB60" s="154"/>
      <c r="CHC60" s="154"/>
      <c r="CHD60" s="154"/>
      <c r="CHE60" s="154"/>
      <c r="CHF60" s="154"/>
      <c r="CHG60" s="154"/>
      <c r="CHH60" s="154"/>
      <c r="CHI60" s="154"/>
      <c r="CHJ60" s="154"/>
      <c r="CHK60" s="154"/>
      <c r="CHL60" s="154"/>
      <c r="CHM60" s="154"/>
      <c r="CHN60" s="154"/>
      <c r="CHO60" s="154"/>
      <c r="CHP60" s="154"/>
      <c r="CHQ60" s="154"/>
      <c r="CHR60" s="154"/>
      <c r="CHS60" s="154"/>
      <c r="CHT60" s="154"/>
      <c r="CHU60" s="154"/>
      <c r="CHV60" s="154"/>
      <c r="CHW60" s="154"/>
      <c r="CHX60" s="154"/>
      <c r="CHY60" s="154"/>
      <c r="CHZ60" s="154"/>
      <c r="CIA60" s="154"/>
      <c r="CIB60" s="154"/>
      <c r="CIC60" s="154"/>
      <c r="CID60" s="154"/>
      <c r="CIE60" s="154"/>
      <c r="CIF60" s="154"/>
      <c r="CIG60" s="154"/>
      <c r="CIH60" s="154"/>
      <c r="CII60" s="154"/>
      <c r="CIJ60" s="154"/>
      <c r="CIK60" s="154"/>
      <c r="CIL60" s="154"/>
      <c r="CIM60" s="154"/>
      <c r="CIN60" s="154"/>
      <c r="CIO60" s="154"/>
      <c r="CIP60" s="154"/>
      <c r="CIQ60" s="154"/>
      <c r="CIR60" s="154"/>
      <c r="CIS60" s="154"/>
      <c r="CIT60" s="154"/>
      <c r="CIU60" s="154"/>
      <c r="CIV60" s="154"/>
      <c r="CIW60" s="154"/>
      <c r="CIX60" s="154"/>
      <c r="CIY60" s="154"/>
      <c r="CIZ60" s="154"/>
      <c r="CJA60" s="154"/>
      <c r="CJB60" s="154"/>
      <c r="CJC60" s="154"/>
      <c r="CJD60" s="154"/>
      <c r="CJE60" s="154"/>
      <c r="CJF60" s="154"/>
      <c r="CJG60" s="154"/>
      <c r="CJH60" s="154"/>
      <c r="CJI60" s="154"/>
      <c r="CJJ60" s="154"/>
      <c r="CJK60" s="154"/>
      <c r="CJL60" s="154"/>
      <c r="CJM60" s="154"/>
      <c r="CJN60" s="154"/>
      <c r="CJO60" s="154"/>
      <c r="CJP60" s="154"/>
      <c r="CJQ60" s="154"/>
      <c r="CJR60" s="154"/>
      <c r="CJS60" s="154"/>
      <c r="CJT60" s="154"/>
      <c r="CJU60" s="154"/>
      <c r="CJV60" s="154"/>
      <c r="CJW60" s="154"/>
      <c r="CJX60" s="154"/>
      <c r="CJY60" s="154"/>
      <c r="CJZ60" s="154"/>
      <c r="CKA60" s="154"/>
      <c r="CKB60" s="154"/>
      <c r="CKC60" s="154"/>
      <c r="CKD60" s="154"/>
      <c r="CKE60" s="154"/>
      <c r="CKF60" s="154"/>
      <c r="CKG60" s="154"/>
      <c r="CKH60" s="154"/>
      <c r="CKI60" s="154"/>
      <c r="CKJ60" s="154"/>
      <c r="CKK60" s="154"/>
      <c r="CKL60" s="154"/>
      <c r="CKM60" s="154"/>
      <c r="CKN60" s="154"/>
      <c r="CKO60" s="154"/>
      <c r="CKP60" s="154"/>
      <c r="CKQ60" s="154"/>
      <c r="CKR60" s="154"/>
      <c r="CKS60" s="154"/>
      <c r="CKT60" s="154"/>
      <c r="CKU60" s="154"/>
      <c r="CKV60" s="154"/>
      <c r="CKW60" s="154"/>
      <c r="CKX60" s="154"/>
      <c r="CKY60" s="154"/>
      <c r="CKZ60" s="154"/>
      <c r="CLA60" s="154"/>
      <c r="CLB60" s="154"/>
      <c r="CLC60" s="154"/>
      <c r="CLD60" s="154"/>
      <c r="CLE60" s="154"/>
      <c r="CLF60" s="154"/>
      <c r="CLG60" s="154"/>
      <c r="CLH60" s="154"/>
      <c r="CLI60" s="154"/>
      <c r="CLJ60" s="154"/>
      <c r="CLK60" s="154"/>
      <c r="CLL60" s="154"/>
      <c r="CLM60" s="154"/>
      <c r="CLN60" s="154"/>
      <c r="CLO60" s="154"/>
      <c r="CLP60" s="154"/>
      <c r="CLQ60" s="154"/>
      <c r="CLR60" s="154"/>
      <c r="CLS60" s="154"/>
      <c r="CLT60" s="154"/>
      <c r="CLU60" s="154"/>
      <c r="CLV60" s="154"/>
      <c r="CLW60" s="154"/>
      <c r="CLX60" s="154"/>
      <c r="CLY60" s="154"/>
      <c r="CLZ60" s="154"/>
      <c r="CMA60" s="154"/>
      <c r="CMB60" s="154"/>
      <c r="CMC60" s="154"/>
      <c r="CMD60" s="154"/>
      <c r="CME60" s="154"/>
      <c r="CMF60" s="154"/>
      <c r="CMG60" s="154"/>
      <c r="CMH60" s="154"/>
      <c r="CMI60" s="154"/>
      <c r="CMJ60" s="154"/>
      <c r="CMK60" s="154"/>
      <c r="CML60" s="154"/>
      <c r="CMM60" s="154"/>
      <c r="CMN60" s="154"/>
      <c r="CMO60" s="154"/>
      <c r="CMP60" s="154"/>
      <c r="CMQ60" s="154"/>
      <c r="CMR60" s="154"/>
      <c r="CMS60" s="154"/>
      <c r="CMT60" s="154"/>
      <c r="CMU60" s="154"/>
      <c r="CMV60" s="154"/>
      <c r="CMW60" s="154"/>
      <c r="CMX60" s="154"/>
      <c r="CMY60" s="154"/>
      <c r="CMZ60" s="154"/>
      <c r="CNA60" s="154"/>
      <c r="CNB60" s="154"/>
      <c r="CNC60" s="154"/>
      <c r="CND60" s="154"/>
      <c r="CNE60" s="154"/>
      <c r="CNF60" s="154"/>
      <c r="CNG60" s="154"/>
      <c r="CNH60" s="154"/>
      <c r="CNI60" s="154"/>
      <c r="CNJ60" s="154"/>
      <c r="CNK60" s="154"/>
      <c r="CNL60" s="154"/>
      <c r="CNM60" s="154"/>
      <c r="CNN60" s="154"/>
      <c r="CNO60" s="154"/>
      <c r="CNP60" s="154"/>
      <c r="CNQ60" s="154"/>
      <c r="CNR60" s="154"/>
      <c r="CNS60" s="154"/>
      <c r="CNT60" s="154"/>
      <c r="CNU60" s="154"/>
      <c r="CNV60" s="154"/>
      <c r="CNW60" s="154"/>
      <c r="CNX60" s="154"/>
      <c r="CNY60" s="154"/>
      <c r="CNZ60" s="154"/>
      <c r="COA60" s="154"/>
      <c r="COB60" s="154"/>
      <c r="COC60" s="154"/>
      <c r="COD60" s="154"/>
      <c r="COE60" s="154"/>
      <c r="COF60" s="154"/>
      <c r="COG60" s="154"/>
      <c r="COH60" s="154"/>
      <c r="COI60" s="154"/>
      <c r="COJ60" s="154"/>
      <c r="COK60" s="154"/>
      <c r="COL60" s="154"/>
      <c r="COM60" s="154"/>
      <c r="CON60" s="154"/>
      <c r="COO60" s="154"/>
      <c r="COP60" s="154"/>
      <c r="COQ60" s="154"/>
      <c r="COR60" s="154"/>
      <c r="COS60" s="154"/>
      <c r="COT60" s="154"/>
      <c r="COU60" s="154"/>
      <c r="COV60" s="154"/>
      <c r="COW60" s="154"/>
      <c r="COX60" s="154"/>
      <c r="COY60" s="154"/>
      <c r="COZ60" s="154"/>
      <c r="CPA60" s="154"/>
      <c r="CPB60" s="154"/>
      <c r="CPC60" s="154"/>
      <c r="CPD60" s="154"/>
      <c r="CPE60" s="154"/>
      <c r="CPF60" s="154"/>
      <c r="CPG60" s="154"/>
      <c r="CPH60" s="154"/>
      <c r="CPI60" s="154"/>
      <c r="CPJ60" s="154"/>
      <c r="CPK60" s="154"/>
      <c r="CPL60" s="154"/>
      <c r="CPM60" s="154"/>
      <c r="CPN60" s="154"/>
      <c r="CPO60" s="154"/>
      <c r="CPP60" s="154"/>
      <c r="CPQ60" s="154"/>
      <c r="CPR60" s="154"/>
      <c r="CPS60" s="154"/>
      <c r="CPT60" s="154"/>
      <c r="CPU60" s="154"/>
      <c r="CPV60" s="154"/>
      <c r="CPW60" s="154"/>
      <c r="CPX60" s="154"/>
      <c r="CPY60" s="154"/>
      <c r="CPZ60" s="154"/>
      <c r="CQA60" s="154"/>
      <c r="CQB60" s="154"/>
      <c r="CQC60" s="154"/>
      <c r="CQD60" s="154"/>
      <c r="CQE60" s="154"/>
      <c r="CQF60" s="154"/>
      <c r="CQG60" s="154"/>
      <c r="CQH60" s="154"/>
      <c r="CQI60" s="154"/>
      <c r="CQJ60" s="154"/>
      <c r="CQK60" s="154"/>
      <c r="CQL60" s="154"/>
      <c r="CQM60" s="154"/>
      <c r="CQN60" s="154"/>
      <c r="CQO60" s="154"/>
      <c r="CQP60" s="154"/>
      <c r="CQQ60" s="154"/>
      <c r="CQR60" s="154"/>
      <c r="CQS60" s="154"/>
      <c r="CQT60" s="154"/>
      <c r="CQU60" s="154"/>
      <c r="CQV60" s="154"/>
      <c r="CQW60" s="154"/>
      <c r="CQX60" s="154"/>
      <c r="CQY60" s="154"/>
      <c r="CQZ60" s="154"/>
      <c r="CRA60" s="154"/>
      <c r="CRB60" s="154"/>
      <c r="CRC60" s="154"/>
      <c r="CRD60" s="154"/>
      <c r="CRE60" s="154"/>
      <c r="CRF60" s="154"/>
      <c r="CRG60" s="154"/>
      <c r="CRH60" s="154"/>
      <c r="CRI60" s="154"/>
      <c r="CRJ60" s="154"/>
      <c r="CRK60" s="154"/>
      <c r="CRL60" s="154"/>
      <c r="CRM60" s="154"/>
      <c r="CRN60" s="154"/>
      <c r="CRO60" s="154"/>
      <c r="CRP60" s="154"/>
      <c r="CRQ60" s="154"/>
      <c r="CRR60" s="154"/>
      <c r="CRS60" s="154"/>
      <c r="CRT60" s="154"/>
      <c r="CRU60" s="154"/>
      <c r="CRV60" s="154"/>
      <c r="CRW60" s="154"/>
      <c r="CRX60" s="154"/>
      <c r="CRY60" s="154"/>
      <c r="CRZ60" s="154"/>
      <c r="CSA60" s="154"/>
      <c r="CSB60" s="154"/>
      <c r="CSC60" s="154"/>
      <c r="CSD60" s="154"/>
      <c r="CSE60" s="154"/>
      <c r="CSF60" s="154"/>
      <c r="CSG60" s="154"/>
      <c r="CSH60" s="154"/>
      <c r="CSI60" s="154"/>
      <c r="CSJ60" s="154"/>
      <c r="CSK60" s="154"/>
      <c r="CSL60" s="154"/>
      <c r="CSM60" s="154"/>
      <c r="CSN60" s="154"/>
      <c r="CSO60" s="154"/>
      <c r="CSP60" s="154"/>
      <c r="CSQ60" s="154"/>
      <c r="CSR60" s="154"/>
      <c r="CSS60" s="154"/>
      <c r="CST60" s="154"/>
      <c r="CSU60" s="154"/>
      <c r="CSV60" s="154"/>
      <c r="CSW60" s="154"/>
      <c r="CSX60" s="154"/>
      <c r="CSY60" s="154"/>
      <c r="CSZ60" s="154"/>
      <c r="CTA60" s="154"/>
      <c r="CTB60" s="154"/>
      <c r="CTC60" s="154"/>
      <c r="CTD60" s="154"/>
      <c r="CTE60" s="154"/>
      <c r="CTF60" s="154"/>
      <c r="CTG60" s="154"/>
      <c r="CTH60" s="154"/>
      <c r="CTI60" s="154"/>
      <c r="CTJ60" s="154"/>
      <c r="CTK60" s="154"/>
      <c r="CTL60" s="154"/>
      <c r="CTM60" s="154"/>
      <c r="CTN60" s="154"/>
      <c r="CTO60" s="154"/>
      <c r="CTP60" s="154"/>
      <c r="CTQ60" s="154"/>
      <c r="CTR60" s="154"/>
      <c r="CTS60" s="154"/>
      <c r="CTT60" s="154"/>
      <c r="CTU60" s="154"/>
      <c r="CTV60" s="154"/>
      <c r="CTW60" s="154"/>
      <c r="CTX60" s="154"/>
      <c r="CTY60" s="154"/>
      <c r="CTZ60" s="154"/>
      <c r="CUA60" s="154"/>
      <c r="CUB60" s="154"/>
      <c r="CUC60" s="154"/>
      <c r="CUD60" s="154"/>
      <c r="CUE60" s="154"/>
      <c r="CUF60" s="154"/>
      <c r="CUG60" s="154"/>
      <c r="CUH60" s="154"/>
      <c r="CUI60" s="154"/>
      <c r="CUJ60" s="154"/>
      <c r="CUK60" s="154"/>
      <c r="CUL60" s="154"/>
      <c r="CUM60" s="154"/>
      <c r="CUN60" s="154"/>
      <c r="CUO60" s="154"/>
      <c r="CUP60" s="154"/>
      <c r="CUQ60" s="154"/>
      <c r="CUR60" s="154"/>
      <c r="CUS60" s="154"/>
      <c r="CUT60" s="154"/>
      <c r="CUU60" s="154"/>
      <c r="CUV60" s="154"/>
      <c r="CUW60" s="154"/>
      <c r="CUX60" s="154"/>
      <c r="CUY60" s="154"/>
      <c r="CUZ60" s="154"/>
      <c r="CVA60" s="154"/>
      <c r="CVB60" s="154"/>
      <c r="CVC60" s="154"/>
      <c r="CVD60" s="154"/>
      <c r="CVE60" s="154"/>
      <c r="CVF60" s="154"/>
      <c r="CVG60" s="154"/>
      <c r="CVH60" s="154"/>
      <c r="CVI60" s="154"/>
      <c r="CVJ60" s="154"/>
      <c r="CVK60" s="154"/>
      <c r="CVL60" s="154"/>
      <c r="CVM60" s="154"/>
      <c r="CVN60" s="154"/>
      <c r="CVO60" s="154"/>
      <c r="CVP60" s="154"/>
      <c r="CVQ60" s="154"/>
      <c r="CVR60" s="154"/>
      <c r="CVS60" s="154"/>
      <c r="CVT60" s="154"/>
      <c r="CVU60" s="154"/>
      <c r="CVV60" s="154"/>
      <c r="CVW60" s="154"/>
      <c r="CVX60" s="154"/>
      <c r="CVY60" s="154"/>
      <c r="CVZ60" s="154"/>
      <c r="CWA60" s="154"/>
      <c r="CWB60" s="154"/>
      <c r="CWC60" s="154"/>
      <c r="CWD60" s="154"/>
      <c r="CWE60" s="154"/>
      <c r="CWF60" s="154"/>
      <c r="CWG60" s="154"/>
      <c r="CWH60" s="154"/>
      <c r="CWI60" s="154"/>
      <c r="CWJ60" s="154"/>
      <c r="CWK60" s="154"/>
      <c r="CWL60" s="154"/>
      <c r="CWM60" s="154"/>
      <c r="CWN60" s="154"/>
      <c r="CWO60" s="154"/>
      <c r="CWP60" s="154"/>
      <c r="CWQ60" s="154"/>
      <c r="CWR60" s="154"/>
      <c r="CWS60" s="154"/>
      <c r="CWT60" s="154"/>
      <c r="CWU60" s="154"/>
      <c r="CWV60" s="154"/>
      <c r="CWW60" s="154"/>
      <c r="CWX60" s="154"/>
      <c r="CWY60" s="154"/>
      <c r="CWZ60" s="154"/>
      <c r="CXA60" s="154"/>
      <c r="CXB60" s="154"/>
      <c r="CXC60" s="154"/>
      <c r="CXD60" s="154"/>
      <c r="CXE60" s="154"/>
      <c r="CXF60" s="154"/>
      <c r="CXG60" s="154"/>
      <c r="CXH60" s="154"/>
      <c r="CXI60" s="154"/>
      <c r="CXJ60" s="154"/>
      <c r="CXK60" s="154"/>
      <c r="CXL60" s="154"/>
      <c r="CXM60" s="154"/>
      <c r="CXN60" s="154"/>
      <c r="CXO60" s="154"/>
      <c r="CXP60" s="154"/>
      <c r="CXQ60" s="154"/>
      <c r="CXR60" s="154"/>
      <c r="CXS60" s="154"/>
      <c r="CXT60" s="154"/>
      <c r="CXU60" s="154"/>
      <c r="CXV60" s="154"/>
      <c r="CXW60" s="154"/>
      <c r="CXX60" s="154"/>
      <c r="CXY60" s="154"/>
      <c r="CXZ60" s="154"/>
      <c r="CYA60" s="154"/>
      <c r="CYB60" s="154"/>
      <c r="CYC60" s="154"/>
      <c r="CYD60" s="154"/>
      <c r="CYE60" s="154"/>
      <c r="CYF60" s="154"/>
      <c r="CYG60" s="154"/>
      <c r="CYH60" s="154"/>
      <c r="CYI60" s="154"/>
      <c r="CYJ60" s="154"/>
      <c r="CYK60" s="154"/>
      <c r="CYL60" s="154"/>
      <c r="CYM60" s="154"/>
      <c r="CYN60" s="154"/>
      <c r="CYO60" s="154"/>
      <c r="CYP60" s="154"/>
      <c r="CYQ60" s="154"/>
      <c r="CYR60" s="154"/>
      <c r="CYS60" s="154"/>
      <c r="CYT60" s="154"/>
      <c r="CYU60" s="154"/>
      <c r="CYV60" s="154"/>
      <c r="CYW60" s="154"/>
      <c r="CYX60" s="154"/>
      <c r="CYY60" s="154"/>
      <c r="CYZ60" s="154"/>
      <c r="CZA60" s="154"/>
      <c r="CZB60" s="154"/>
      <c r="CZC60" s="154"/>
      <c r="CZD60" s="154"/>
      <c r="CZE60" s="154"/>
      <c r="CZF60" s="154"/>
      <c r="CZG60" s="154"/>
      <c r="CZH60" s="154"/>
      <c r="CZI60" s="154"/>
      <c r="CZJ60" s="154"/>
      <c r="CZK60" s="154"/>
      <c r="CZL60" s="154"/>
      <c r="CZM60" s="154"/>
      <c r="CZN60" s="154"/>
      <c r="CZO60" s="154"/>
      <c r="CZP60" s="154"/>
      <c r="CZQ60" s="154"/>
      <c r="CZR60" s="154"/>
      <c r="CZS60" s="154"/>
      <c r="CZT60" s="154"/>
      <c r="CZU60" s="154"/>
      <c r="CZV60" s="154"/>
      <c r="CZW60" s="154"/>
      <c r="CZX60" s="154"/>
      <c r="CZY60" s="154"/>
      <c r="CZZ60" s="154"/>
      <c r="DAA60" s="154"/>
      <c r="DAB60" s="154"/>
      <c r="DAC60" s="154"/>
      <c r="DAD60" s="154"/>
      <c r="DAE60" s="154"/>
      <c r="DAF60" s="154"/>
      <c r="DAG60" s="154"/>
      <c r="DAH60" s="154"/>
      <c r="DAI60" s="154"/>
      <c r="DAJ60" s="154"/>
      <c r="DAK60" s="154"/>
      <c r="DAL60" s="154"/>
      <c r="DAM60" s="154"/>
      <c r="DAN60" s="154"/>
      <c r="DAO60" s="154"/>
      <c r="DAP60" s="154"/>
      <c r="DAQ60" s="154"/>
      <c r="DAR60" s="154"/>
      <c r="DAS60" s="154"/>
      <c r="DAT60" s="154"/>
      <c r="DAU60" s="154"/>
      <c r="DAV60" s="154"/>
      <c r="DAW60" s="154"/>
      <c r="DAX60" s="154"/>
      <c r="DAY60" s="154"/>
      <c r="DAZ60" s="154"/>
      <c r="DBA60" s="154"/>
      <c r="DBB60" s="154"/>
      <c r="DBC60" s="154"/>
      <c r="DBD60" s="154"/>
      <c r="DBE60" s="154"/>
      <c r="DBF60" s="154"/>
      <c r="DBG60" s="154"/>
      <c r="DBH60" s="154"/>
      <c r="DBI60" s="154"/>
      <c r="DBJ60" s="154"/>
      <c r="DBK60" s="154"/>
      <c r="DBL60" s="154"/>
      <c r="DBM60" s="154"/>
      <c r="DBN60" s="154"/>
      <c r="DBO60" s="154"/>
      <c r="DBP60" s="154"/>
      <c r="DBQ60" s="154"/>
      <c r="DBR60" s="154"/>
      <c r="DBS60" s="154"/>
      <c r="DBT60" s="154"/>
      <c r="DBU60" s="154"/>
      <c r="DBV60" s="154"/>
      <c r="DBW60" s="154"/>
      <c r="DBX60" s="154"/>
      <c r="DBY60" s="154"/>
      <c r="DBZ60" s="154"/>
      <c r="DCA60" s="154"/>
      <c r="DCB60" s="154"/>
      <c r="DCC60" s="154"/>
      <c r="DCD60" s="154"/>
      <c r="DCE60" s="154"/>
      <c r="DCF60" s="154"/>
      <c r="DCG60" s="154"/>
      <c r="DCH60" s="154"/>
      <c r="DCI60" s="154"/>
      <c r="DCJ60" s="154"/>
      <c r="DCK60" s="154"/>
      <c r="DCL60" s="154"/>
      <c r="DCM60" s="154"/>
      <c r="DCN60" s="154"/>
      <c r="DCO60" s="154"/>
      <c r="DCP60" s="154"/>
      <c r="DCQ60" s="154"/>
      <c r="DCR60" s="154"/>
      <c r="DCS60" s="154"/>
      <c r="DCT60" s="154"/>
      <c r="DCU60" s="154"/>
      <c r="DCV60" s="154"/>
      <c r="DCW60" s="154"/>
      <c r="DCX60" s="154"/>
      <c r="DCY60" s="154"/>
      <c r="DCZ60" s="154"/>
      <c r="DDA60" s="154"/>
      <c r="DDB60" s="154"/>
      <c r="DDC60" s="154"/>
      <c r="DDD60" s="154"/>
      <c r="DDE60" s="154"/>
      <c r="DDF60" s="154"/>
      <c r="DDG60" s="154"/>
      <c r="DDH60" s="154"/>
      <c r="DDI60" s="154"/>
      <c r="DDJ60" s="154"/>
      <c r="DDK60" s="154"/>
      <c r="DDL60" s="154"/>
      <c r="DDM60" s="154"/>
      <c r="DDN60" s="154"/>
      <c r="DDO60" s="154"/>
      <c r="DDP60" s="154"/>
      <c r="DDQ60" s="154"/>
      <c r="DDR60" s="154"/>
      <c r="DDS60" s="154"/>
      <c r="DDT60" s="154"/>
      <c r="DDU60" s="154"/>
      <c r="DDV60" s="154"/>
      <c r="DDW60" s="154"/>
      <c r="DDX60" s="154"/>
      <c r="DDY60" s="154"/>
      <c r="DDZ60" s="154"/>
      <c r="DEA60" s="154"/>
      <c r="DEB60" s="154"/>
      <c r="DEC60" s="154"/>
      <c r="DED60" s="154"/>
      <c r="DEE60" s="154"/>
      <c r="DEF60" s="154"/>
      <c r="DEG60" s="154"/>
      <c r="DEH60" s="154"/>
      <c r="DEI60" s="154"/>
      <c r="DEJ60" s="154"/>
      <c r="DEK60" s="154"/>
      <c r="DEL60" s="154"/>
      <c r="DEM60" s="154"/>
      <c r="DEN60" s="154"/>
      <c r="DEO60" s="154"/>
      <c r="DEP60" s="154"/>
      <c r="DEQ60" s="154"/>
      <c r="DER60" s="154"/>
      <c r="DES60" s="154"/>
      <c r="DET60" s="154"/>
      <c r="DEU60" s="154"/>
      <c r="DEV60" s="154"/>
      <c r="DEW60" s="154"/>
      <c r="DEX60" s="154"/>
      <c r="DEY60" s="154"/>
      <c r="DEZ60" s="154"/>
      <c r="DFA60" s="154"/>
      <c r="DFB60" s="154"/>
      <c r="DFC60" s="154"/>
      <c r="DFD60" s="154"/>
      <c r="DFE60" s="154"/>
      <c r="DFF60" s="154"/>
      <c r="DFG60" s="154"/>
      <c r="DFH60" s="154"/>
      <c r="DFI60" s="154"/>
      <c r="DFJ60" s="154"/>
      <c r="DFK60" s="154"/>
      <c r="DFL60" s="154"/>
      <c r="DFM60" s="154"/>
      <c r="DFN60" s="154"/>
      <c r="DFO60" s="154"/>
      <c r="DFP60" s="154"/>
      <c r="DFQ60" s="154"/>
      <c r="DFR60" s="154"/>
      <c r="DFS60" s="154"/>
      <c r="DFT60" s="154"/>
      <c r="DFU60" s="154"/>
      <c r="DFV60" s="154"/>
      <c r="DFW60" s="154"/>
      <c r="DFX60" s="154"/>
      <c r="DFY60" s="154"/>
      <c r="DFZ60" s="154"/>
      <c r="DGA60" s="154"/>
      <c r="DGB60" s="154"/>
      <c r="DGC60" s="154"/>
      <c r="DGD60" s="154"/>
      <c r="DGE60" s="154"/>
      <c r="DGF60" s="154"/>
      <c r="DGG60" s="154"/>
      <c r="DGH60" s="154"/>
      <c r="DGI60" s="154"/>
      <c r="DGJ60" s="154"/>
      <c r="DGK60" s="154"/>
      <c r="DGL60" s="154"/>
      <c r="DGM60" s="154"/>
      <c r="DGN60" s="154"/>
      <c r="DGO60" s="154"/>
      <c r="DGP60" s="154"/>
      <c r="DGQ60" s="154"/>
      <c r="DGR60" s="154"/>
      <c r="DGS60" s="154"/>
      <c r="DGT60" s="154"/>
      <c r="DGU60" s="154"/>
      <c r="DGV60" s="154"/>
      <c r="DGW60" s="154"/>
      <c r="DGX60" s="154"/>
      <c r="DGY60" s="154"/>
      <c r="DGZ60" s="154"/>
      <c r="DHA60" s="154"/>
      <c r="DHB60" s="154"/>
      <c r="DHC60" s="154"/>
      <c r="DHD60" s="154"/>
      <c r="DHE60" s="154"/>
      <c r="DHF60" s="154"/>
      <c r="DHG60" s="154"/>
      <c r="DHH60" s="154"/>
      <c r="DHI60" s="154"/>
      <c r="DHJ60" s="154"/>
      <c r="DHK60" s="154"/>
      <c r="DHL60" s="154"/>
      <c r="DHM60" s="154"/>
      <c r="DHN60" s="154"/>
      <c r="DHO60" s="154"/>
      <c r="DHP60" s="154"/>
      <c r="DHQ60" s="154"/>
      <c r="DHR60" s="154"/>
      <c r="DHS60" s="154"/>
      <c r="DHT60" s="154"/>
      <c r="DHU60" s="154"/>
      <c r="DHV60" s="154"/>
      <c r="DHW60" s="154"/>
      <c r="DHX60" s="154"/>
      <c r="DHY60" s="154"/>
      <c r="DHZ60" s="154"/>
      <c r="DIA60" s="154"/>
      <c r="DIB60" s="154"/>
      <c r="DIC60" s="154"/>
      <c r="DID60" s="154"/>
      <c r="DIE60" s="154"/>
      <c r="DIF60" s="154"/>
      <c r="DIG60" s="154"/>
      <c r="DIH60" s="154"/>
      <c r="DII60" s="154"/>
      <c r="DIJ60" s="154"/>
      <c r="DIK60" s="154"/>
      <c r="DIL60" s="154"/>
      <c r="DIM60" s="154"/>
      <c r="DIN60" s="154"/>
      <c r="DIO60" s="154"/>
      <c r="DIP60" s="154"/>
      <c r="DIQ60" s="154"/>
      <c r="DIR60" s="154"/>
      <c r="DIS60" s="154"/>
      <c r="DIT60" s="154"/>
      <c r="DIU60" s="154"/>
      <c r="DIV60" s="154"/>
      <c r="DIW60" s="154"/>
      <c r="DIX60" s="154"/>
      <c r="DIY60" s="154"/>
      <c r="DIZ60" s="154"/>
      <c r="DJA60" s="154"/>
      <c r="DJB60" s="154"/>
      <c r="DJC60" s="154"/>
      <c r="DJD60" s="154"/>
      <c r="DJE60" s="154"/>
      <c r="DJF60" s="154"/>
      <c r="DJG60" s="154"/>
      <c r="DJH60" s="154"/>
      <c r="DJI60" s="154"/>
      <c r="DJJ60" s="154"/>
      <c r="DJK60" s="154"/>
      <c r="DJL60" s="154"/>
      <c r="DJM60" s="154"/>
      <c r="DJN60" s="154"/>
      <c r="DJO60" s="154"/>
      <c r="DJP60" s="154"/>
      <c r="DJQ60" s="154"/>
      <c r="DJR60" s="154"/>
      <c r="DJS60" s="154"/>
      <c r="DJT60" s="154"/>
      <c r="DJU60" s="154"/>
      <c r="DJV60" s="154"/>
      <c r="DJW60" s="154"/>
      <c r="DJX60" s="154"/>
      <c r="DJY60" s="154"/>
      <c r="DJZ60" s="154"/>
      <c r="DKA60" s="154"/>
      <c r="DKB60" s="154"/>
      <c r="DKC60" s="154"/>
      <c r="DKD60" s="154"/>
      <c r="DKE60" s="154"/>
      <c r="DKF60" s="154"/>
      <c r="DKG60" s="154"/>
      <c r="DKH60" s="154"/>
      <c r="DKI60" s="154"/>
      <c r="DKJ60" s="154"/>
      <c r="DKK60" s="154"/>
      <c r="DKL60" s="154"/>
      <c r="DKM60" s="154"/>
      <c r="DKN60" s="154"/>
      <c r="DKO60" s="154"/>
      <c r="DKP60" s="154"/>
      <c r="DKQ60" s="154"/>
      <c r="DKR60" s="154"/>
      <c r="DKS60" s="154"/>
      <c r="DKT60" s="154"/>
      <c r="DKU60" s="154"/>
      <c r="DKV60" s="154"/>
      <c r="DKW60" s="154"/>
      <c r="DKX60" s="154"/>
      <c r="DKY60" s="154"/>
      <c r="DKZ60" s="154"/>
      <c r="DLA60" s="154"/>
      <c r="DLB60" s="154"/>
      <c r="DLC60" s="154"/>
      <c r="DLD60" s="154"/>
      <c r="DLE60" s="154"/>
      <c r="DLF60" s="154"/>
      <c r="DLG60" s="154"/>
      <c r="DLH60" s="154"/>
      <c r="DLI60" s="154"/>
      <c r="DLJ60" s="154"/>
      <c r="DLK60" s="154"/>
      <c r="DLL60" s="154"/>
      <c r="DLM60" s="154"/>
      <c r="DLN60" s="154"/>
      <c r="DLO60" s="154"/>
      <c r="DLP60" s="154"/>
      <c r="DLQ60" s="154"/>
      <c r="DLR60" s="154"/>
      <c r="DLS60" s="154"/>
      <c r="DLT60" s="154"/>
      <c r="DLU60" s="154"/>
      <c r="DLV60" s="154"/>
      <c r="DLW60" s="154"/>
      <c r="DLX60" s="154"/>
      <c r="DLY60" s="154"/>
      <c r="DLZ60" s="154"/>
      <c r="DMA60" s="154"/>
      <c r="DMB60" s="154"/>
      <c r="DMC60" s="154"/>
      <c r="DMD60" s="154"/>
      <c r="DME60" s="154"/>
      <c r="DMF60" s="154"/>
      <c r="DMG60" s="154"/>
      <c r="DMH60" s="154"/>
      <c r="DMI60" s="154"/>
      <c r="DMJ60" s="154"/>
      <c r="DMK60" s="154"/>
      <c r="DML60" s="154"/>
      <c r="DMM60" s="154"/>
      <c r="DMN60" s="154"/>
      <c r="DMO60" s="154"/>
      <c r="DMP60" s="154"/>
      <c r="DMQ60" s="154"/>
      <c r="DMR60" s="154"/>
      <c r="DMS60" s="154"/>
      <c r="DMT60" s="154"/>
      <c r="DMU60" s="154"/>
      <c r="DMV60" s="154"/>
      <c r="DMW60" s="154"/>
      <c r="DMX60" s="154"/>
      <c r="DMY60" s="154"/>
      <c r="DMZ60" s="154"/>
      <c r="DNA60" s="154"/>
      <c r="DNB60" s="154"/>
      <c r="DNC60" s="154"/>
      <c r="DND60" s="154"/>
      <c r="DNE60" s="154"/>
      <c r="DNF60" s="154"/>
      <c r="DNG60" s="154"/>
      <c r="DNH60" s="154"/>
      <c r="DNI60" s="154"/>
      <c r="DNJ60" s="154"/>
      <c r="DNK60" s="154"/>
      <c r="DNL60" s="154"/>
      <c r="DNM60" s="154"/>
      <c r="DNN60" s="154"/>
      <c r="DNO60" s="154"/>
      <c r="DNP60" s="154"/>
      <c r="DNQ60" s="154"/>
      <c r="DNR60" s="154"/>
      <c r="DNS60" s="154"/>
      <c r="DNT60" s="154"/>
      <c r="DNU60" s="154"/>
      <c r="DNV60" s="154"/>
      <c r="DNW60" s="154"/>
      <c r="DNX60" s="154"/>
      <c r="DNY60" s="154"/>
      <c r="DNZ60" s="154"/>
      <c r="DOA60" s="154"/>
      <c r="DOB60" s="154"/>
      <c r="DOC60" s="154"/>
      <c r="DOD60" s="154"/>
      <c r="DOE60" s="154"/>
      <c r="DOF60" s="154"/>
      <c r="DOG60" s="154"/>
      <c r="DOH60" s="154"/>
      <c r="DOI60" s="154"/>
      <c r="DOJ60" s="154"/>
      <c r="DOK60" s="154"/>
      <c r="DOL60" s="154"/>
      <c r="DOM60" s="154"/>
      <c r="DON60" s="154"/>
      <c r="DOO60" s="154"/>
      <c r="DOP60" s="154"/>
      <c r="DOQ60" s="154"/>
      <c r="DOR60" s="154"/>
      <c r="DOS60" s="154"/>
      <c r="DOT60" s="154"/>
      <c r="DOU60" s="154"/>
      <c r="DOV60" s="154"/>
      <c r="DOW60" s="154"/>
      <c r="DOX60" s="154"/>
      <c r="DOY60" s="154"/>
      <c r="DOZ60" s="154"/>
      <c r="DPA60" s="154"/>
      <c r="DPB60" s="154"/>
      <c r="DPC60" s="154"/>
      <c r="DPD60" s="154"/>
      <c r="DPE60" s="154"/>
      <c r="DPF60" s="154"/>
      <c r="DPG60" s="154"/>
      <c r="DPH60" s="154"/>
      <c r="DPI60" s="154"/>
      <c r="DPJ60" s="154"/>
      <c r="DPK60" s="154"/>
      <c r="DPL60" s="154"/>
      <c r="DPM60" s="154"/>
      <c r="DPN60" s="154"/>
      <c r="DPO60" s="154"/>
      <c r="DPP60" s="154"/>
      <c r="DPQ60" s="154"/>
      <c r="DPR60" s="154"/>
      <c r="DPS60" s="154"/>
      <c r="DPT60" s="154"/>
      <c r="DPU60" s="154"/>
      <c r="DPV60" s="154"/>
      <c r="DPW60" s="154"/>
      <c r="DPX60" s="154"/>
      <c r="DPY60" s="154"/>
      <c r="DPZ60" s="154"/>
      <c r="DQA60" s="154"/>
      <c r="DQB60" s="154"/>
      <c r="DQC60" s="154"/>
      <c r="DQD60" s="154"/>
      <c r="DQE60" s="154"/>
      <c r="DQF60" s="154"/>
      <c r="DQG60" s="154"/>
      <c r="DQH60" s="154"/>
      <c r="DQI60" s="154"/>
      <c r="DQJ60" s="154"/>
      <c r="DQK60" s="154"/>
      <c r="DQL60" s="154"/>
      <c r="DQM60" s="154"/>
      <c r="DQN60" s="154"/>
      <c r="DQO60" s="154"/>
      <c r="DQP60" s="154"/>
      <c r="DQQ60" s="154"/>
      <c r="DQR60" s="154"/>
      <c r="DQS60" s="154"/>
      <c r="DQT60" s="154"/>
      <c r="DQU60" s="154"/>
      <c r="DQV60" s="154"/>
      <c r="DQW60" s="154"/>
      <c r="DQX60" s="154"/>
      <c r="DQY60" s="154"/>
      <c r="DQZ60" s="154"/>
      <c r="DRA60" s="154"/>
      <c r="DRB60" s="154"/>
      <c r="DRC60" s="154"/>
      <c r="DRD60" s="154"/>
      <c r="DRE60" s="154"/>
      <c r="DRF60" s="154"/>
      <c r="DRG60" s="154"/>
      <c r="DRH60" s="154"/>
      <c r="DRI60" s="154"/>
      <c r="DRJ60" s="154"/>
      <c r="DRK60" s="154"/>
      <c r="DRL60" s="154"/>
      <c r="DRM60" s="154"/>
      <c r="DRN60" s="154"/>
      <c r="DRO60" s="154"/>
      <c r="DRP60" s="154"/>
      <c r="DRQ60" s="154"/>
      <c r="DRR60" s="154"/>
      <c r="DRS60" s="154"/>
      <c r="DRT60" s="154"/>
      <c r="DRU60" s="154"/>
      <c r="DRV60" s="154"/>
      <c r="DRW60" s="154"/>
      <c r="DRX60" s="154"/>
      <c r="DRY60" s="154"/>
      <c r="DRZ60" s="154"/>
      <c r="DSA60" s="154"/>
      <c r="DSB60" s="154"/>
      <c r="DSC60" s="154"/>
      <c r="DSD60" s="154"/>
      <c r="DSE60" s="154"/>
      <c r="DSF60" s="154"/>
      <c r="DSG60" s="154"/>
      <c r="DSH60" s="154"/>
      <c r="DSI60" s="154"/>
      <c r="DSJ60" s="154"/>
      <c r="DSK60" s="154"/>
      <c r="DSL60" s="154"/>
      <c r="DSM60" s="154"/>
      <c r="DSN60" s="154"/>
      <c r="DSO60" s="154"/>
      <c r="DSP60" s="154"/>
      <c r="DSQ60" s="154"/>
      <c r="DSR60" s="154"/>
      <c r="DSS60" s="154"/>
      <c r="DST60" s="154"/>
      <c r="DSU60" s="154"/>
      <c r="DSV60" s="154"/>
      <c r="DSW60" s="154"/>
      <c r="DSX60" s="154"/>
      <c r="DSY60" s="154"/>
      <c r="DSZ60" s="154"/>
      <c r="DTA60" s="154"/>
      <c r="DTB60" s="154"/>
      <c r="DTC60" s="154"/>
      <c r="DTD60" s="154"/>
      <c r="DTE60" s="154"/>
      <c r="DTF60" s="154"/>
      <c r="DTG60" s="154"/>
      <c r="DTH60" s="154"/>
      <c r="DTI60" s="154"/>
      <c r="DTJ60" s="154"/>
      <c r="DTK60" s="154"/>
      <c r="DTL60" s="154"/>
      <c r="DTM60" s="154"/>
      <c r="DTN60" s="154"/>
      <c r="DTO60" s="154"/>
      <c r="DTP60" s="154"/>
      <c r="DTQ60" s="154"/>
      <c r="DTR60" s="154"/>
      <c r="DTS60" s="154"/>
      <c r="DTT60" s="154"/>
      <c r="DTU60" s="154"/>
      <c r="DTV60" s="154"/>
      <c r="DTW60" s="154"/>
      <c r="DTX60" s="154"/>
      <c r="DTY60" s="154"/>
      <c r="DTZ60" s="154"/>
      <c r="DUA60" s="154"/>
      <c r="DUB60" s="154"/>
      <c r="DUC60" s="154"/>
      <c r="DUD60" s="154"/>
      <c r="DUE60" s="154"/>
      <c r="DUF60" s="154"/>
      <c r="DUG60" s="154"/>
      <c r="DUH60" s="154"/>
      <c r="DUI60" s="154"/>
      <c r="DUJ60" s="154"/>
      <c r="DUK60" s="154"/>
      <c r="DUL60" s="154"/>
      <c r="DUM60" s="154"/>
      <c r="DUN60" s="154"/>
      <c r="DUO60" s="154"/>
      <c r="DUP60" s="154"/>
      <c r="DUQ60" s="154"/>
      <c r="DUR60" s="154"/>
      <c r="DUS60" s="154"/>
      <c r="DUT60" s="154"/>
      <c r="DUU60" s="154"/>
      <c r="DUV60" s="154"/>
      <c r="DUW60" s="154"/>
      <c r="DUX60" s="154"/>
      <c r="DUY60" s="154"/>
      <c r="DUZ60" s="154"/>
      <c r="DVA60" s="154"/>
      <c r="DVB60" s="154"/>
      <c r="DVC60" s="154"/>
      <c r="DVD60" s="154"/>
      <c r="DVE60" s="154"/>
      <c r="DVF60" s="154"/>
      <c r="DVG60" s="154"/>
      <c r="DVH60" s="154"/>
      <c r="DVI60" s="154"/>
      <c r="DVJ60" s="154"/>
      <c r="DVK60" s="154"/>
      <c r="DVL60" s="154"/>
      <c r="DVM60" s="154"/>
      <c r="DVN60" s="154"/>
      <c r="DVO60" s="154"/>
      <c r="DVP60" s="154"/>
      <c r="DVQ60" s="154"/>
      <c r="DVR60" s="154"/>
      <c r="DVS60" s="154"/>
      <c r="DVT60" s="154"/>
      <c r="DVU60" s="154"/>
      <c r="DVV60" s="154"/>
      <c r="DVW60" s="154"/>
      <c r="DVX60" s="154"/>
      <c r="DVY60" s="154"/>
      <c r="DVZ60" s="154"/>
      <c r="DWA60" s="154"/>
      <c r="DWB60" s="154"/>
      <c r="DWC60" s="154"/>
      <c r="DWD60" s="154"/>
      <c r="DWE60" s="154"/>
      <c r="DWF60" s="154"/>
      <c r="DWG60" s="154"/>
      <c r="DWH60" s="154"/>
      <c r="DWI60" s="154"/>
      <c r="DWJ60" s="154"/>
      <c r="DWK60" s="154"/>
      <c r="DWL60" s="154"/>
      <c r="DWM60" s="154"/>
      <c r="DWN60" s="154"/>
      <c r="DWO60" s="154"/>
      <c r="DWP60" s="154"/>
      <c r="DWQ60" s="154"/>
      <c r="DWR60" s="154"/>
      <c r="DWS60" s="154"/>
      <c r="DWT60" s="154"/>
      <c r="DWU60" s="154"/>
      <c r="DWV60" s="154"/>
      <c r="DWW60" s="154"/>
      <c r="DWX60" s="154"/>
      <c r="DWY60" s="154"/>
      <c r="DWZ60" s="154"/>
      <c r="DXA60" s="154"/>
      <c r="DXB60" s="154"/>
      <c r="DXC60" s="154"/>
      <c r="DXD60" s="154"/>
      <c r="DXE60" s="154"/>
      <c r="DXF60" s="154"/>
      <c r="DXG60" s="154"/>
      <c r="DXH60" s="154"/>
      <c r="DXI60" s="154"/>
      <c r="DXJ60" s="154"/>
      <c r="DXK60" s="154"/>
      <c r="DXL60" s="154"/>
      <c r="DXM60" s="154"/>
      <c r="DXN60" s="154"/>
      <c r="DXO60" s="154"/>
      <c r="DXP60" s="154"/>
      <c r="DXQ60" s="154"/>
      <c r="DXR60" s="154"/>
      <c r="DXS60" s="154"/>
      <c r="DXT60" s="154"/>
      <c r="DXU60" s="154"/>
      <c r="DXV60" s="154"/>
      <c r="DXW60" s="154"/>
      <c r="DXX60" s="154"/>
      <c r="DXY60" s="154"/>
      <c r="DXZ60" s="154"/>
      <c r="DYA60" s="154"/>
      <c r="DYB60" s="154"/>
      <c r="DYC60" s="154"/>
      <c r="DYD60" s="154"/>
      <c r="DYE60" s="154"/>
      <c r="DYF60" s="154"/>
      <c r="DYG60" s="154"/>
      <c r="DYH60" s="154"/>
      <c r="DYI60" s="154"/>
      <c r="DYJ60" s="154"/>
      <c r="DYK60" s="154"/>
      <c r="DYL60" s="154"/>
      <c r="DYM60" s="154"/>
      <c r="DYN60" s="154"/>
      <c r="DYO60" s="154"/>
      <c r="DYP60" s="154"/>
      <c r="DYQ60" s="154"/>
      <c r="DYR60" s="154"/>
      <c r="DYS60" s="154"/>
      <c r="DYT60" s="154"/>
      <c r="DYU60" s="154"/>
      <c r="DYV60" s="154"/>
      <c r="DYW60" s="154"/>
      <c r="DYX60" s="154"/>
      <c r="DYY60" s="154"/>
      <c r="DYZ60" s="154"/>
      <c r="DZA60" s="154"/>
      <c r="DZB60" s="154"/>
      <c r="DZC60" s="154"/>
      <c r="DZD60" s="154"/>
      <c r="DZE60" s="154"/>
      <c r="DZF60" s="154"/>
      <c r="DZG60" s="154"/>
      <c r="DZH60" s="154"/>
      <c r="DZI60" s="154"/>
      <c r="DZJ60" s="154"/>
      <c r="DZK60" s="154"/>
      <c r="DZL60" s="154"/>
      <c r="DZM60" s="154"/>
      <c r="DZN60" s="154"/>
      <c r="DZO60" s="154"/>
      <c r="DZP60" s="154"/>
      <c r="DZQ60" s="154"/>
      <c r="DZR60" s="154"/>
      <c r="DZS60" s="154"/>
      <c r="DZT60" s="154"/>
      <c r="DZU60" s="154"/>
      <c r="DZV60" s="154"/>
      <c r="DZW60" s="154"/>
      <c r="DZX60" s="154"/>
      <c r="DZY60" s="154"/>
      <c r="DZZ60" s="154"/>
      <c r="EAA60" s="154"/>
      <c r="EAB60" s="154"/>
      <c r="EAC60" s="154"/>
      <c r="EAD60" s="154"/>
      <c r="EAE60" s="154"/>
      <c r="EAF60" s="154"/>
      <c r="EAG60" s="154"/>
      <c r="EAH60" s="154"/>
      <c r="EAI60" s="154"/>
      <c r="EAJ60" s="154"/>
      <c r="EAK60" s="154"/>
      <c r="EAL60" s="154"/>
      <c r="EAM60" s="154"/>
      <c r="EAN60" s="154"/>
      <c r="EAO60" s="154"/>
      <c r="EAP60" s="154"/>
      <c r="EAQ60" s="154"/>
      <c r="EAR60" s="154"/>
      <c r="EAS60" s="154"/>
      <c r="EAT60" s="154"/>
      <c r="EAU60" s="154"/>
      <c r="EAV60" s="154"/>
      <c r="EAW60" s="154"/>
      <c r="EAX60" s="154"/>
      <c r="EAY60" s="154"/>
      <c r="EAZ60" s="154"/>
      <c r="EBA60" s="154"/>
      <c r="EBB60" s="154"/>
      <c r="EBC60" s="154"/>
      <c r="EBD60" s="154"/>
      <c r="EBE60" s="154"/>
      <c r="EBF60" s="154"/>
      <c r="EBG60" s="154"/>
      <c r="EBH60" s="154"/>
      <c r="EBI60" s="154"/>
      <c r="EBJ60" s="154"/>
      <c r="EBK60" s="154"/>
      <c r="EBL60" s="154"/>
      <c r="EBM60" s="154"/>
      <c r="EBN60" s="154"/>
      <c r="EBO60" s="154"/>
      <c r="EBP60" s="154"/>
      <c r="EBQ60" s="154"/>
      <c r="EBR60" s="154"/>
      <c r="EBS60" s="154"/>
      <c r="EBT60" s="154"/>
      <c r="EBU60" s="154"/>
      <c r="EBV60" s="154"/>
      <c r="EBW60" s="154"/>
      <c r="EBX60" s="154"/>
      <c r="EBY60" s="154"/>
      <c r="EBZ60" s="154"/>
      <c r="ECA60" s="154"/>
      <c r="ECB60" s="154"/>
      <c r="ECC60" s="154"/>
      <c r="ECD60" s="154"/>
      <c r="ECE60" s="154"/>
      <c r="ECF60" s="154"/>
      <c r="ECG60" s="154"/>
      <c r="ECH60" s="154"/>
      <c r="ECI60" s="154"/>
      <c r="ECJ60" s="154"/>
      <c r="ECK60" s="154"/>
      <c r="ECL60" s="154"/>
      <c r="ECM60" s="154"/>
      <c r="ECN60" s="154"/>
      <c r="ECO60" s="154"/>
      <c r="ECP60" s="154"/>
      <c r="ECQ60" s="154"/>
      <c r="ECR60" s="154"/>
      <c r="ECS60" s="154"/>
      <c r="ECT60" s="154"/>
      <c r="ECU60" s="154"/>
      <c r="ECV60" s="154"/>
      <c r="ECW60" s="154"/>
      <c r="ECX60" s="154"/>
      <c r="ECY60" s="154"/>
      <c r="ECZ60" s="154"/>
      <c r="EDA60" s="154"/>
      <c r="EDB60" s="154"/>
      <c r="EDC60" s="154"/>
      <c r="EDD60" s="154"/>
      <c r="EDE60" s="154"/>
      <c r="EDF60" s="154"/>
      <c r="EDG60" s="154"/>
      <c r="EDH60" s="154"/>
      <c r="EDI60" s="154"/>
      <c r="EDJ60" s="154"/>
      <c r="EDK60" s="154"/>
      <c r="EDL60" s="154"/>
      <c r="EDM60" s="154"/>
      <c r="EDN60" s="154"/>
      <c r="EDO60" s="154"/>
      <c r="EDP60" s="154"/>
      <c r="EDQ60" s="154"/>
      <c r="EDR60" s="154"/>
      <c r="EDS60" s="154"/>
      <c r="EDT60" s="154"/>
      <c r="EDU60" s="154"/>
      <c r="EDV60" s="154"/>
      <c r="EDW60" s="154"/>
      <c r="EDX60" s="154"/>
      <c r="EDY60" s="154"/>
      <c r="EDZ60" s="154"/>
      <c r="EEA60" s="154"/>
      <c r="EEB60" s="154"/>
      <c r="EEC60" s="154"/>
      <c r="EED60" s="154"/>
      <c r="EEE60" s="154"/>
      <c r="EEF60" s="154"/>
      <c r="EEG60" s="154"/>
      <c r="EEH60" s="154"/>
      <c r="EEI60" s="154"/>
      <c r="EEJ60" s="154"/>
      <c r="EEK60" s="154"/>
      <c r="EEL60" s="154"/>
      <c r="EEM60" s="154"/>
      <c r="EEN60" s="154"/>
      <c r="EEO60" s="154"/>
      <c r="EEP60" s="154"/>
      <c r="EEQ60" s="154"/>
      <c r="EER60" s="154"/>
      <c r="EES60" s="154"/>
      <c r="EET60" s="154"/>
      <c r="EEU60" s="154"/>
      <c r="EEV60" s="154"/>
      <c r="EEW60" s="154"/>
      <c r="EEX60" s="154"/>
      <c r="EEY60" s="154"/>
      <c r="EEZ60" s="154"/>
      <c r="EFA60" s="154"/>
      <c r="EFB60" s="154"/>
      <c r="EFC60" s="154"/>
      <c r="EFD60" s="154"/>
      <c r="EFE60" s="154"/>
      <c r="EFF60" s="154"/>
      <c r="EFG60" s="154"/>
      <c r="EFH60" s="154"/>
      <c r="EFI60" s="154"/>
      <c r="EFJ60" s="154"/>
      <c r="EFK60" s="154"/>
      <c r="EFL60" s="154"/>
      <c r="EFM60" s="154"/>
      <c r="EFN60" s="154"/>
      <c r="EFO60" s="154"/>
      <c r="EFP60" s="154"/>
      <c r="EFQ60" s="154"/>
      <c r="EFR60" s="154"/>
      <c r="EFS60" s="154"/>
      <c r="EFT60" s="154"/>
      <c r="EFU60" s="154"/>
      <c r="EFV60" s="154"/>
      <c r="EFW60" s="154"/>
      <c r="EFX60" s="154"/>
      <c r="EFY60" s="154"/>
      <c r="EFZ60" s="154"/>
      <c r="EGA60" s="154"/>
      <c r="EGB60" s="154"/>
      <c r="EGC60" s="154"/>
      <c r="EGD60" s="154"/>
      <c r="EGE60" s="154"/>
      <c r="EGF60" s="154"/>
      <c r="EGG60" s="154"/>
      <c r="EGH60" s="154"/>
      <c r="EGI60" s="154"/>
      <c r="EGJ60" s="154"/>
      <c r="EGK60" s="154"/>
      <c r="EGL60" s="154"/>
      <c r="EGM60" s="154"/>
      <c r="EGN60" s="154"/>
      <c r="EGO60" s="154"/>
      <c r="EGP60" s="154"/>
      <c r="EGQ60" s="154"/>
      <c r="EGR60" s="154"/>
      <c r="EGS60" s="154"/>
      <c r="EGT60" s="154"/>
      <c r="EGU60" s="154"/>
      <c r="EGV60" s="154"/>
      <c r="EGW60" s="154"/>
      <c r="EGX60" s="154"/>
      <c r="EGY60" s="154"/>
      <c r="EGZ60" s="154"/>
      <c r="EHA60" s="154"/>
      <c r="EHB60" s="154"/>
      <c r="EHC60" s="154"/>
      <c r="EHD60" s="154"/>
      <c r="EHE60" s="154"/>
      <c r="EHF60" s="154"/>
      <c r="EHG60" s="154"/>
      <c r="EHH60" s="154"/>
      <c r="EHI60" s="154"/>
      <c r="EHJ60" s="154"/>
      <c r="EHK60" s="154"/>
      <c r="EHL60" s="154"/>
      <c r="EHM60" s="154"/>
      <c r="EHN60" s="154"/>
      <c r="EHO60" s="154"/>
      <c r="EHP60" s="154"/>
      <c r="EHQ60" s="154"/>
      <c r="EHR60" s="154"/>
      <c r="EHS60" s="154"/>
      <c r="EHT60" s="154"/>
      <c r="EHU60" s="154"/>
      <c r="EHV60" s="154"/>
      <c r="EHW60" s="154"/>
      <c r="EHX60" s="154"/>
      <c r="EHY60" s="154"/>
      <c r="EHZ60" s="154"/>
      <c r="EIA60" s="154"/>
      <c r="EIB60" s="154"/>
      <c r="EIC60" s="154"/>
      <c r="EID60" s="154"/>
      <c r="EIE60" s="154"/>
      <c r="EIF60" s="154"/>
      <c r="EIG60" s="154"/>
      <c r="EIH60" s="154"/>
      <c r="EII60" s="154"/>
      <c r="EIJ60" s="154"/>
      <c r="EIK60" s="154"/>
      <c r="EIL60" s="154"/>
      <c r="EIM60" s="154"/>
      <c r="EIN60" s="154"/>
      <c r="EIO60" s="154"/>
      <c r="EIP60" s="154"/>
      <c r="EIQ60" s="154"/>
      <c r="EIR60" s="154"/>
      <c r="EIS60" s="154"/>
      <c r="EIT60" s="154"/>
      <c r="EIU60" s="154"/>
      <c r="EIV60" s="154"/>
      <c r="EIW60" s="154"/>
      <c r="EIX60" s="154"/>
      <c r="EIY60" s="154"/>
      <c r="EIZ60" s="154"/>
      <c r="EJA60" s="154"/>
      <c r="EJB60" s="154"/>
      <c r="EJC60" s="154"/>
      <c r="EJD60" s="154"/>
      <c r="EJE60" s="154"/>
      <c r="EJF60" s="154"/>
      <c r="EJG60" s="154"/>
      <c r="EJH60" s="154"/>
      <c r="EJI60" s="154"/>
      <c r="EJJ60" s="154"/>
      <c r="EJK60" s="154"/>
      <c r="EJL60" s="154"/>
      <c r="EJM60" s="154"/>
      <c r="EJN60" s="154"/>
      <c r="EJO60" s="154"/>
      <c r="EJP60" s="154"/>
      <c r="EJQ60" s="154"/>
      <c r="EJR60" s="154"/>
      <c r="EJS60" s="154"/>
      <c r="EJT60" s="154"/>
      <c r="EJU60" s="154"/>
      <c r="EJV60" s="154"/>
      <c r="EJW60" s="154"/>
      <c r="EJX60" s="154"/>
      <c r="EJY60" s="154"/>
      <c r="EJZ60" s="154"/>
      <c r="EKA60" s="154"/>
      <c r="EKB60" s="154"/>
      <c r="EKC60" s="154"/>
      <c r="EKD60" s="154"/>
      <c r="EKE60" s="154"/>
      <c r="EKF60" s="154"/>
      <c r="EKG60" s="154"/>
      <c r="EKH60" s="154"/>
      <c r="EKI60" s="154"/>
      <c r="EKJ60" s="154"/>
      <c r="EKK60" s="154"/>
      <c r="EKL60" s="154"/>
      <c r="EKM60" s="154"/>
      <c r="EKN60" s="154"/>
      <c r="EKO60" s="154"/>
      <c r="EKP60" s="154"/>
      <c r="EKQ60" s="154"/>
      <c r="EKR60" s="154"/>
      <c r="EKS60" s="154"/>
      <c r="EKT60" s="154"/>
      <c r="EKU60" s="154"/>
      <c r="EKV60" s="154"/>
      <c r="EKW60" s="154"/>
      <c r="EKX60" s="154"/>
      <c r="EKY60" s="154"/>
      <c r="EKZ60" s="154"/>
      <c r="ELA60" s="154"/>
      <c r="ELB60" s="154"/>
      <c r="ELC60" s="154"/>
      <c r="ELD60" s="154"/>
      <c r="ELE60" s="154"/>
      <c r="ELF60" s="154"/>
      <c r="ELG60" s="154"/>
      <c r="ELH60" s="154"/>
      <c r="ELI60" s="154"/>
      <c r="ELJ60" s="154"/>
      <c r="ELK60" s="154"/>
      <c r="ELL60" s="154"/>
      <c r="ELM60" s="154"/>
      <c r="ELN60" s="154"/>
      <c r="ELO60" s="154"/>
      <c r="ELP60" s="154"/>
      <c r="ELQ60" s="154"/>
      <c r="ELR60" s="154"/>
      <c r="ELS60" s="154"/>
      <c r="ELT60" s="154"/>
      <c r="ELU60" s="154"/>
      <c r="ELV60" s="154"/>
      <c r="ELW60" s="154"/>
      <c r="ELX60" s="154"/>
      <c r="ELY60" s="154"/>
      <c r="ELZ60" s="154"/>
      <c r="EMA60" s="154"/>
      <c r="EMB60" s="154"/>
      <c r="EMC60" s="154"/>
      <c r="EMD60" s="154"/>
      <c r="EME60" s="154"/>
      <c r="EMF60" s="154"/>
      <c r="EMG60" s="154"/>
      <c r="EMH60" s="154"/>
      <c r="EMI60" s="154"/>
      <c r="EMJ60" s="154"/>
      <c r="EMK60" s="154"/>
      <c r="EML60" s="154"/>
      <c r="EMM60" s="154"/>
      <c r="EMN60" s="154"/>
      <c r="EMO60" s="154"/>
      <c r="EMP60" s="154"/>
      <c r="EMQ60" s="154"/>
      <c r="EMR60" s="154"/>
      <c r="EMS60" s="154"/>
      <c r="EMT60" s="154"/>
      <c r="EMU60" s="154"/>
      <c r="EMV60" s="154"/>
      <c r="EMW60" s="154"/>
      <c r="EMX60" s="154"/>
      <c r="EMY60" s="154"/>
      <c r="EMZ60" s="154"/>
      <c r="ENA60" s="154"/>
      <c r="ENB60" s="154"/>
      <c r="ENC60" s="154"/>
      <c r="END60" s="154"/>
      <c r="ENE60" s="154"/>
      <c r="ENF60" s="154"/>
      <c r="ENG60" s="154"/>
      <c r="ENH60" s="154"/>
      <c r="ENI60" s="154"/>
      <c r="ENJ60" s="154"/>
      <c r="ENK60" s="154"/>
      <c r="ENL60" s="154"/>
      <c r="ENM60" s="154"/>
      <c r="ENN60" s="154"/>
      <c r="ENO60" s="154"/>
      <c r="ENP60" s="154"/>
      <c r="ENQ60" s="154"/>
      <c r="ENR60" s="154"/>
      <c r="ENS60" s="154"/>
      <c r="ENT60" s="154"/>
      <c r="ENU60" s="154"/>
      <c r="ENV60" s="154"/>
      <c r="ENW60" s="154"/>
      <c r="ENX60" s="154"/>
      <c r="ENY60" s="154"/>
      <c r="ENZ60" s="154"/>
      <c r="EOA60" s="154"/>
      <c r="EOB60" s="154"/>
      <c r="EOC60" s="154"/>
      <c r="EOD60" s="154"/>
      <c r="EOE60" s="154"/>
      <c r="EOF60" s="154"/>
      <c r="EOG60" s="154"/>
      <c r="EOH60" s="154"/>
      <c r="EOI60" s="154"/>
      <c r="EOJ60" s="154"/>
      <c r="EOK60" s="154"/>
      <c r="EOL60" s="154"/>
      <c r="EOM60" s="154"/>
      <c r="EON60" s="154"/>
      <c r="EOO60" s="154"/>
      <c r="EOP60" s="154"/>
      <c r="EOQ60" s="154"/>
      <c r="EOR60" s="154"/>
      <c r="EOS60" s="154"/>
      <c r="EOT60" s="154"/>
      <c r="EOU60" s="154"/>
      <c r="EOV60" s="154"/>
      <c r="EOW60" s="154"/>
      <c r="EOX60" s="154"/>
      <c r="EOY60" s="154"/>
      <c r="EOZ60" s="154"/>
      <c r="EPA60" s="154"/>
      <c r="EPB60" s="154"/>
      <c r="EPC60" s="154"/>
      <c r="EPD60" s="154"/>
      <c r="EPE60" s="154"/>
      <c r="EPF60" s="154"/>
      <c r="EPG60" s="154"/>
      <c r="EPH60" s="154"/>
      <c r="EPI60" s="154"/>
      <c r="EPJ60" s="154"/>
      <c r="EPK60" s="154"/>
      <c r="EPL60" s="154"/>
      <c r="EPM60" s="154"/>
      <c r="EPN60" s="154"/>
      <c r="EPO60" s="154"/>
      <c r="EPP60" s="154"/>
      <c r="EPQ60" s="154"/>
      <c r="EPR60" s="154"/>
      <c r="EPS60" s="154"/>
      <c r="EPT60" s="154"/>
      <c r="EPU60" s="154"/>
      <c r="EPV60" s="154"/>
      <c r="EPW60" s="154"/>
      <c r="EPX60" s="154"/>
      <c r="EPY60" s="154"/>
      <c r="EPZ60" s="154"/>
      <c r="EQA60" s="154"/>
      <c r="EQB60" s="154"/>
      <c r="EQC60" s="154"/>
      <c r="EQD60" s="154"/>
      <c r="EQE60" s="154"/>
      <c r="EQF60" s="154"/>
      <c r="EQG60" s="154"/>
      <c r="EQH60" s="154"/>
      <c r="EQI60" s="154"/>
      <c r="EQJ60" s="154"/>
      <c r="EQK60" s="154"/>
      <c r="EQL60" s="154"/>
      <c r="EQM60" s="154"/>
      <c r="EQN60" s="154"/>
      <c r="EQO60" s="154"/>
      <c r="EQP60" s="154"/>
      <c r="EQQ60" s="154"/>
      <c r="EQR60" s="154"/>
      <c r="EQS60" s="154"/>
      <c r="EQT60" s="154"/>
      <c r="EQU60" s="154"/>
      <c r="EQV60" s="154"/>
      <c r="EQW60" s="154"/>
      <c r="EQX60" s="154"/>
      <c r="EQY60" s="154"/>
      <c r="EQZ60" s="154"/>
      <c r="ERA60" s="154"/>
      <c r="ERB60" s="154"/>
      <c r="ERC60" s="154"/>
      <c r="ERD60" s="154"/>
      <c r="ERE60" s="154"/>
      <c r="ERF60" s="154"/>
      <c r="ERG60" s="154"/>
      <c r="ERH60" s="154"/>
      <c r="ERI60" s="154"/>
      <c r="ERJ60" s="154"/>
      <c r="ERK60" s="154"/>
      <c r="ERL60" s="154"/>
      <c r="ERM60" s="154"/>
      <c r="ERN60" s="154"/>
      <c r="ERO60" s="154"/>
      <c r="ERP60" s="154"/>
      <c r="ERQ60" s="154"/>
      <c r="ERR60" s="154"/>
      <c r="ERS60" s="154"/>
      <c r="ERT60" s="154"/>
      <c r="ERU60" s="154"/>
      <c r="ERV60" s="154"/>
      <c r="ERW60" s="154"/>
      <c r="ERX60" s="154"/>
      <c r="ERY60" s="154"/>
      <c r="ERZ60" s="154"/>
      <c r="ESA60" s="154"/>
      <c r="ESB60" s="154"/>
      <c r="ESC60" s="154"/>
      <c r="ESD60" s="154"/>
      <c r="ESE60" s="154"/>
      <c r="ESF60" s="154"/>
      <c r="ESG60" s="154"/>
      <c r="ESH60" s="154"/>
      <c r="ESI60" s="154"/>
      <c r="ESJ60" s="154"/>
      <c r="ESK60" s="154"/>
      <c r="ESL60" s="154"/>
      <c r="ESM60" s="154"/>
      <c r="ESN60" s="154"/>
      <c r="ESO60" s="154"/>
      <c r="ESP60" s="154"/>
      <c r="ESQ60" s="154"/>
      <c r="ESR60" s="154"/>
      <c r="ESS60" s="154"/>
      <c r="EST60" s="154"/>
      <c r="ESU60" s="154"/>
      <c r="ESV60" s="154"/>
      <c r="ESW60" s="154"/>
      <c r="ESX60" s="154"/>
      <c r="ESY60" s="154"/>
      <c r="ESZ60" s="154"/>
      <c r="ETA60" s="154"/>
      <c r="ETB60" s="154"/>
      <c r="ETC60" s="154"/>
      <c r="ETD60" s="154"/>
      <c r="ETE60" s="154"/>
      <c r="ETF60" s="154"/>
      <c r="ETG60" s="154"/>
      <c r="ETH60" s="154"/>
      <c r="ETI60" s="154"/>
      <c r="ETJ60" s="154"/>
      <c r="ETK60" s="154"/>
      <c r="ETL60" s="154"/>
      <c r="ETM60" s="154"/>
      <c r="ETN60" s="154"/>
      <c r="ETO60" s="154"/>
      <c r="ETP60" s="154"/>
      <c r="ETQ60" s="154"/>
      <c r="ETR60" s="154"/>
      <c r="ETS60" s="154"/>
      <c r="ETT60" s="154"/>
      <c r="ETU60" s="154"/>
      <c r="ETV60" s="154"/>
      <c r="ETW60" s="154"/>
      <c r="ETX60" s="154"/>
      <c r="ETY60" s="154"/>
      <c r="ETZ60" s="154"/>
      <c r="EUA60" s="154"/>
      <c r="EUB60" s="154"/>
      <c r="EUC60" s="154"/>
      <c r="EUD60" s="154"/>
      <c r="EUE60" s="154"/>
      <c r="EUF60" s="154"/>
      <c r="EUG60" s="154"/>
      <c r="EUH60" s="154"/>
      <c r="EUI60" s="154"/>
      <c r="EUJ60" s="154"/>
      <c r="EUK60" s="154"/>
      <c r="EUL60" s="154"/>
      <c r="EUM60" s="154"/>
      <c r="EUN60" s="154"/>
      <c r="EUO60" s="154"/>
      <c r="EUP60" s="154"/>
      <c r="EUQ60" s="154"/>
      <c r="EUR60" s="154"/>
      <c r="EUS60" s="154"/>
      <c r="EUT60" s="154"/>
      <c r="EUU60" s="154"/>
      <c r="EUV60" s="154"/>
      <c r="EUW60" s="154"/>
      <c r="EUX60" s="154"/>
      <c r="EUY60" s="154"/>
      <c r="EUZ60" s="154"/>
      <c r="EVA60" s="154"/>
      <c r="EVB60" s="154"/>
      <c r="EVC60" s="154"/>
      <c r="EVD60" s="154"/>
      <c r="EVE60" s="154"/>
      <c r="EVF60" s="154"/>
      <c r="EVG60" s="154"/>
      <c r="EVH60" s="154"/>
      <c r="EVI60" s="154"/>
      <c r="EVJ60" s="154"/>
      <c r="EVK60" s="154"/>
      <c r="EVL60" s="154"/>
      <c r="EVM60" s="154"/>
      <c r="EVN60" s="154"/>
      <c r="EVO60" s="154"/>
      <c r="EVP60" s="154"/>
      <c r="EVQ60" s="154"/>
      <c r="EVR60" s="154"/>
      <c r="EVS60" s="154"/>
      <c r="EVT60" s="154"/>
      <c r="EVU60" s="154"/>
      <c r="EVV60" s="154"/>
      <c r="EVW60" s="154"/>
      <c r="EVX60" s="154"/>
      <c r="EVY60" s="154"/>
      <c r="EVZ60" s="154"/>
      <c r="EWA60" s="154"/>
      <c r="EWB60" s="154"/>
      <c r="EWC60" s="154"/>
      <c r="EWD60" s="154"/>
      <c r="EWE60" s="154"/>
      <c r="EWF60" s="154"/>
      <c r="EWG60" s="154"/>
      <c r="EWH60" s="154"/>
      <c r="EWI60" s="154"/>
      <c r="EWJ60" s="154"/>
      <c r="EWK60" s="154"/>
      <c r="EWL60" s="154"/>
      <c r="EWM60" s="154"/>
      <c r="EWN60" s="154"/>
      <c r="EWO60" s="154"/>
      <c r="EWP60" s="154"/>
      <c r="EWQ60" s="154"/>
      <c r="EWR60" s="154"/>
      <c r="EWS60" s="154"/>
      <c r="EWT60" s="154"/>
      <c r="EWU60" s="154"/>
      <c r="EWV60" s="154"/>
      <c r="EWW60" s="154"/>
      <c r="EWX60" s="154"/>
      <c r="EWY60" s="154"/>
      <c r="EWZ60" s="154"/>
      <c r="EXA60" s="154"/>
      <c r="EXB60" s="154"/>
      <c r="EXC60" s="154"/>
      <c r="EXD60" s="154"/>
      <c r="EXE60" s="154"/>
      <c r="EXF60" s="154"/>
      <c r="EXG60" s="154"/>
      <c r="EXH60" s="154"/>
      <c r="EXI60" s="154"/>
      <c r="EXJ60" s="154"/>
      <c r="EXK60" s="154"/>
      <c r="EXL60" s="154"/>
      <c r="EXM60" s="154"/>
      <c r="EXN60" s="154"/>
      <c r="EXO60" s="154"/>
      <c r="EXP60" s="154"/>
      <c r="EXQ60" s="154"/>
      <c r="EXR60" s="154"/>
      <c r="EXS60" s="154"/>
      <c r="EXT60" s="154"/>
      <c r="EXU60" s="154"/>
      <c r="EXV60" s="154"/>
      <c r="EXW60" s="154"/>
      <c r="EXX60" s="154"/>
      <c r="EXY60" s="154"/>
      <c r="EXZ60" s="154"/>
      <c r="EYA60" s="154"/>
      <c r="EYB60" s="154"/>
      <c r="EYC60" s="154"/>
      <c r="EYD60" s="154"/>
      <c r="EYE60" s="154"/>
      <c r="EYF60" s="154"/>
      <c r="EYG60" s="154"/>
      <c r="EYH60" s="154"/>
      <c r="EYI60" s="154"/>
      <c r="EYJ60" s="154"/>
      <c r="EYK60" s="154"/>
      <c r="EYL60" s="154"/>
      <c r="EYM60" s="154"/>
      <c r="EYN60" s="154"/>
      <c r="EYO60" s="154"/>
      <c r="EYP60" s="154"/>
      <c r="EYQ60" s="154"/>
      <c r="EYR60" s="154"/>
      <c r="EYS60" s="154"/>
      <c r="EYT60" s="154"/>
      <c r="EYU60" s="154"/>
      <c r="EYV60" s="154"/>
      <c r="EYW60" s="154"/>
      <c r="EYX60" s="154"/>
      <c r="EYY60" s="154"/>
      <c r="EYZ60" s="154"/>
      <c r="EZA60" s="154"/>
      <c r="EZB60" s="154"/>
      <c r="EZC60" s="154"/>
      <c r="EZD60" s="154"/>
      <c r="EZE60" s="154"/>
      <c r="EZF60" s="154"/>
      <c r="EZG60" s="154"/>
      <c r="EZH60" s="154"/>
      <c r="EZI60" s="154"/>
      <c r="EZJ60" s="154"/>
      <c r="EZK60" s="154"/>
      <c r="EZL60" s="154"/>
      <c r="EZM60" s="154"/>
      <c r="EZN60" s="154"/>
      <c r="EZO60" s="154"/>
      <c r="EZP60" s="154"/>
      <c r="EZQ60" s="154"/>
      <c r="EZR60" s="154"/>
      <c r="EZS60" s="154"/>
      <c r="EZT60" s="154"/>
      <c r="EZU60" s="154"/>
      <c r="EZV60" s="154"/>
      <c r="EZW60" s="154"/>
      <c r="EZX60" s="154"/>
      <c r="EZY60" s="154"/>
      <c r="EZZ60" s="154"/>
      <c r="FAA60" s="154"/>
      <c r="FAB60" s="154"/>
      <c r="FAC60" s="154"/>
      <c r="FAD60" s="154"/>
      <c r="FAE60" s="154"/>
      <c r="FAF60" s="154"/>
      <c r="FAG60" s="154"/>
      <c r="FAH60" s="154"/>
      <c r="FAI60" s="154"/>
      <c r="FAJ60" s="154"/>
      <c r="FAK60" s="154"/>
      <c r="FAL60" s="154"/>
      <c r="FAM60" s="154"/>
      <c r="FAN60" s="154"/>
      <c r="FAO60" s="154"/>
      <c r="FAP60" s="154"/>
      <c r="FAQ60" s="154"/>
      <c r="FAR60" s="154"/>
      <c r="FAS60" s="154"/>
      <c r="FAT60" s="154"/>
      <c r="FAU60" s="154"/>
      <c r="FAV60" s="154"/>
      <c r="FAW60" s="154"/>
      <c r="FAX60" s="154"/>
      <c r="FAY60" s="154"/>
      <c r="FAZ60" s="154"/>
      <c r="FBA60" s="154"/>
      <c r="FBB60" s="154"/>
      <c r="FBC60" s="154"/>
      <c r="FBD60" s="154"/>
      <c r="FBE60" s="154"/>
      <c r="FBF60" s="154"/>
      <c r="FBG60" s="154"/>
      <c r="FBH60" s="154"/>
      <c r="FBI60" s="154"/>
      <c r="FBJ60" s="154"/>
      <c r="FBK60" s="154"/>
      <c r="FBL60" s="154"/>
      <c r="FBM60" s="154"/>
      <c r="FBN60" s="154"/>
      <c r="FBO60" s="154"/>
      <c r="FBP60" s="154"/>
      <c r="FBQ60" s="154"/>
      <c r="FBR60" s="154"/>
      <c r="FBS60" s="154"/>
      <c r="FBT60" s="154"/>
      <c r="FBU60" s="154"/>
      <c r="FBV60" s="154"/>
      <c r="FBW60" s="154"/>
      <c r="FBX60" s="154"/>
      <c r="FBY60" s="154"/>
      <c r="FBZ60" s="154"/>
      <c r="FCA60" s="154"/>
      <c r="FCB60" s="154"/>
      <c r="FCC60" s="154"/>
      <c r="FCD60" s="154"/>
      <c r="FCE60" s="154"/>
      <c r="FCF60" s="154"/>
      <c r="FCG60" s="154"/>
      <c r="FCH60" s="154"/>
      <c r="FCI60" s="154"/>
      <c r="FCJ60" s="154"/>
      <c r="FCK60" s="154"/>
      <c r="FCL60" s="154"/>
      <c r="FCM60" s="154"/>
      <c r="FCN60" s="154"/>
      <c r="FCO60" s="154"/>
      <c r="FCP60" s="154"/>
      <c r="FCQ60" s="154"/>
      <c r="FCR60" s="154"/>
      <c r="FCS60" s="154"/>
      <c r="FCT60" s="154"/>
      <c r="FCU60" s="154"/>
      <c r="FCV60" s="154"/>
      <c r="FCW60" s="154"/>
      <c r="FCX60" s="154"/>
      <c r="FCY60" s="154"/>
      <c r="FCZ60" s="154"/>
      <c r="FDA60" s="154"/>
      <c r="FDB60" s="154"/>
      <c r="FDC60" s="154"/>
      <c r="FDD60" s="154"/>
      <c r="FDE60" s="154"/>
      <c r="FDF60" s="154"/>
      <c r="FDG60" s="154"/>
      <c r="FDH60" s="154"/>
      <c r="FDI60" s="154"/>
      <c r="FDJ60" s="154"/>
      <c r="FDK60" s="154"/>
      <c r="FDL60" s="154"/>
      <c r="FDM60" s="154"/>
      <c r="FDN60" s="154"/>
      <c r="FDO60" s="154"/>
      <c r="FDP60" s="154"/>
      <c r="FDQ60" s="154"/>
      <c r="FDR60" s="154"/>
      <c r="FDS60" s="154"/>
      <c r="FDT60" s="154"/>
      <c r="FDU60" s="154"/>
      <c r="FDV60" s="154"/>
      <c r="FDW60" s="154"/>
      <c r="FDX60" s="154"/>
      <c r="FDY60" s="154"/>
      <c r="FDZ60" s="154"/>
      <c r="FEA60" s="154"/>
      <c r="FEB60" s="154"/>
      <c r="FEC60" s="154"/>
      <c r="FED60" s="154"/>
      <c r="FEE60" s="154"/>
      <c r="FEF60" s="154"/>
      <c r="FEG60" s="154"/>
      <c r="FEH60" s="154"/>
      <c r="FEI60" s="154"/>
      <c r="FEJ60" s="154"/>
      <c r="FEK60" s="154"/>
      <c r="FEL60" s="154"/>
      <c r="FEM60" s="154"/>
      <c r="FEN60" s="154"/>
      <c r="FEO60" s="154"/>
      <c r="FEP60" s="154"/>
      <c r="FEQ60" s="154"/>
      <c r="FER60" s="154"/>
      <c r="FES60" s="154"/>
      <c r="FET60" s="154"/>
      <c r="FEU60" s="154"/>
      <c r="FEV60" s="154"/>
      <c r="FEW60" s="154"/>
      <c r="FEX60" s="154"/>
      <c r="FEY60" s="154"/>
      <c r="FEZ60" s="154"/>
      <c r="FFA60" s="154"/>
      <c r="FFB60" s="154"/>
      <c r="FFC60" s="154"/>
      <c r="FFD60" s="154"/>
      <c r="FFE60" s="154"/>
      <c r="FFF60" s="154"/>
      <c r="FFG60" s="154"/>
      <c r="FFH60" s="154"/>
      <c r="FFI60" s="154"/>
      <c r="FFJ60" s="154"/>
      <c r="FFK60" s="154"/>
      <c r="FFL60" s="154"/>
      <c r="FFM60" s="154"/>
      <c r="FFN60" s="154"/>
      <c r="FFO60" s="154"/>
      <c r="FFP60" s="154"/>
      <c r="FFQ60" s="154"/>
      <c r="FFR60" s="154"/>
      <c r="FFS60" s="154"/>
      <c r="FFT60" s="154"/>
      <c r="FFU60" s="154"/>
      <c r="FFV60" s="154"/>
      <c r="FFW60" s="154"/>
      <c r="FFX60" s="154"/>
      <c r="FFY60" s="154"/>
      <c r="FFZ60" s="154"/>
      <c r="FGA60" s="154"/>
      <c r="FGB60" s="154"/>
      <c r="FGC60" s="154"/>
      <c r="FGD60" s="154"/>
      <c r="FGE60" s="154"/>
      <c r="FGF60" s="154"/>
      <c r="FGG60" s="154"/>
      <c r="FGH60" s="154"/>
      <c r="FGI60" s="154"/>
      <c r="FGJ60" s="154"/>
      <c r="FGK60" s="154"/>
      <c r="FGL60" s="154"/>
      <c r="FGM60" s="154"/>
      <c r="FGN60" s="154"/>
      <c r="FGO60" s="154"/>
      <c r="FGP60" s="154"/>
      <c r="FGQ60" s="154"/>
      <c r="FGR60" s="154"/>
      <c r="FGS60" s="154"/>
      <c r="FGT60" s="154"/>
      <c r="FGU60" s="154"/>
      <c r="FGV60" s="154"/>
      <c r="FGW60" s="154"/>
      <c r="FGX60" s="154"/>
      <c r="FGY60" s="154"/>
      <c r="FGZ60" s="154"/>
      <c r="FHA60" s="154"/>
      <c r="FHB60" s="154"/>
      <c r="FHC60" s="154"/>
      <c r="FHD60" s="154"/>
      <c r="FHE60" s="154"/>
      <c r="FHF60" s="154"/>
      <c r="FHG60" s="154"/>
      <c r="FHH60" s="154"/>
      <c r="FHI60" s="154"/>
      <c r="FHJ60" s="154"/>
      <c r="FHK60" s="154"/>
      <c r="FHL60" s="154"/>
      <c r="FHM60" s="154"/>
      <c r="FHN60" s="154"/>
      <c r="FHO60" s="154"/>
      <c r="FHP60" s="154"/>
      <c r="FHQ60" s="154"/>
      <c r="FHR60" s="154"/>
      <c r="FHS60" s="154"/>
      <c r="FHT60" s="154"/>
      <c r="FHU60" s="154"/>
      <c r="FHV60" s="154"/>
      <c r="FHW60" s="154"/>
      <c r="FHX60" s="154"/>
      <c r="FHY60" s="154"/>
      <c r="FHZ60" s="154"/>
      <c r="FIA60" s="154"/>
      <c r="FIB60" s="154"/>
      <c r="FIC60" s="154"/>
      <c r="FID60" s="154"/>
      <c r="FIE60" s="154"/>
      <c r="FIF60" s="154"/>
      <c r="FIG60" s="154"/>
      <c r="FIH60" s="154"/>
      <c r="FII60" s="154"/>
      <c r="FIJ60" s="154"/>
      <c r="FIK60" s="154"/>
      <c r="FIL60" s="154"/>
      <c r="FIM60" s="154"/>
      <c r="FIN60" s="154"/>
      <c r="FIO60" s="154"/>
      <c r="FIP60" s="154"/>
      <c r="FIQ60" s="154"/>
      <c r="FIR60" s="154"/>
      <c r="FIS60" s="154"/>
      <c r="FIT60" s="154"/>
      <c r="FIU60" s="154"/>
      <c r="FIV60" s="154"/>
      <c r="FIW60" s="154"/>
      <c r="FIX60" s="154"/>
      <c r="FIY60" s="154"/>
      <c r="FIZ60" s="154"/>
      <c r="FJA60" s="154"/>
      <c r="FJB60" s="154"/>
      <c r="FJC60" s="154"/>
      <c r="FJD60" s="154"/>
      <c r="FJE60" s="154"/>
      <c r="FJF60" s="154"/>
      <c r="FJG60" s="154"/>
      <c r="FJH60" s="154"/>
      <c r="FJI60" s="154"/>
      <c r="FJJ60" s="154"/>
      <c r="FJK60" s="154"/>
      <c r="FJL60" s="154"/>
      <c r="FJM60" s="154"/>
      <c r="FJN60" s="154"/>
      <c r="FJO60" s="154"/>
      <c r="FJP60" s="154"/>
      <c r="FJQ60" s="154"/>
      <c r="FJR60" s="154"/>
      <c r="FJS60" s="154"/>
      <c r="FJT60" s="154"/>
      <c r="FJU60" s="154"/>
      <c r="FJV60" s="154"/>
      <c r="FJW60" s="154"/>
      <c r="FJX60" s="154"/>
      <c r="FJY60" s="154"/>
      <c r="FJZ60" s="154"/>
      <c r="FKA60" s="154"/>
      <c r="FKB60" s="154"/>
      <c r="FKC60" s="154"/>
      <c r="FKD60" s="154"/>
      <c r="FKE60" s="154"/>
      <c r="FKF60" s="154"/>
      <c r="FKG60" s="154"/>
      <c r="FKH60" s="154"/>
      <c r="FKI60" s="154"/>
      <c r="FKJ60" s="154"/>
      <c r="FKK60" s="154"/>
      <c r="FKL60" s="154"/>
      <c r="FKM60" s="154"/>
      <c r="FKN60" s="154"/>
      <c r="FKO60" s="154"/>
      <c r="FKP60" s="154"/>
      <c r="FKQ60" s="154"/>
      <c r="FKR60" s="154"/>
      <c r="FKS60" s="154"/>
      <c r="FKT60" s="154"/>
      <c r="FKU60" s="154"/>
      <c r="FKV60" s="154"/>
      <c r="FKW60" s="154"/>
      <c r="FKX60" s="154"/>
      <c r="FKY60" s="154"/>
      <c r="FKZ60" s="154"/>
      <c r="FLA60" s="154"/>
      <c r="FLB60" s="154"/>
      <c r="FLC60" s="154"/>
      <c r="FLD60" s="154"/>
      <c r="FLE60" s="154"/>
      <c r="FLF60" s="154"/>
      <c r="FLG60" s="154"/>
      <c r="FLH60" s="154"/>
      <c r="FLI60" s="154"/>
      <c r="FLJ60" s="154"/>
      <c r="FLK60" s="154"/>
      <c r="FLL60" s="154"/>
      <c r="FLM60" s="154"/>
      <c r="FLN60" s="154"/>
      <c r="FLO60" s="154"/>
      <c r="FLP60" s="154"/>
      <c r="FLQ60" s="154"/>
      <c r="FLR60" s="154"/>
      <c r="FLS60" s="154"/>
      <c r="FLT60" s="154"/>
      <c r="FLU60" s="154"/>
      <c r="FLV60" s="154"/>
      <c r="FLW60" s="154"/>
      <c r="FLX60" s="154"/>
      <c r="FLY60" s="154"/>
      <c r="FLZ60" s="154"/>
      <c r="FMA60" s="154"/>
      <c r="FMB60" s="154"/>
      <c r="FMC60" s="154"/>
      <c r="FMD60" s="154"/>
      <c r="FME60" s="154"/>
      <c r="FMF60" s="154"/>
      <c r="FMG60" s="154"/>
      <c r="FMH60" s="154"/>
      <c r="FMI60" s="154"/>
      <c r="FMJ60" s="154"/>
      <c r="FMK60" s="154"/>
      <c r="FML60" s="154"/>
      <c r="FMM60" s="154"/>
      <c r="FMN60" s="154"/>
      <c r="FMO60" s="154"/>
      <c r="FMP60" s="154"/>
      <c r="FMQ60" s="154"/>
      <c r="FMR60" s="154"/>
      <c r="FMS60" s="154"/>
      <c r="FMT60" s="154"/>
      <c r="FMU60" s="154"/>
      <c r="FMV60" s="154"/>
      <c r="FMW60" s="154"/>
      <c r="FMX60" s="154"/>
      <c r="FMY60" s="154"/>
      <c r="FMZ60" s="154"/>
      <c r="FNA60" s="154"/>
      <c r="FNB60" s="154"/>
      <c r="FNC60" s="154"/>
      <c r="FND60" s="154"/>
      <c r="FNE60" s="154"/>
      <c r="FNF60" s="154"/>
      <c r="FNG60" s="154"/>
      <c r="FNH60" s="154"/>
      <c r="FNI60" s="154"/>
      <c r="FNJ60" s="154"/>
      <c r="FNK60" s="154"/>
      <c r="FNL60" s="154"/>
      <c r="FNM60" s="154"/>
      <c r="FNN60" s="154"/>
      <c r="FNO60" s="154"/>
      <c r="FNP60" s="154"/>
      <c r="FNQ60" s="154"/>
      <c r="FNR60" s="154"/>
      <c r="FNS60" s="154"/>
      <c r="FNT60" s="154"/>
      <c r="FNU60" s="154"/>
      <c r="FNV60" s="154"/>
      <c r="FNW60" s="154"/>
      <c r="FNX60" s="154"/>
      <c r="FNY60" s="154"/>
      <c r="FNZ60" s="154"/>
      <c r="FOA60" s="154"/>
      <c r="FOB60" s="154"/>
      <c r="FOC60" s="154"/>
      <c r="FOD60" s="154"/>
      <c r="FOE60" s="154"/>
      <c r="FOF60" s="154"/>
      <c r="FOG60" s="154"/>
      <c r="FOH60" s="154"/>
      <c r="FOI60" s="154"/>
      <c r="FOJ60" s="154"/>
      <c r="FOK60" s="154"/>
      <c r="FOL60" s="154"/>
      <c r="FOM60" s="154"/>
      <c r="FON60" s="154"/>
      <c r="FOO60" s="154"/>
      <c r="FOP60" s="154"/>
      <c r="FOQ60" s="154"/>
      <c r="FOR60" s="154"/>
      <c r="FOS60" s="154"/>
      <c r="FOT60" s="154"/>
      <c r="FOU60" s="154"/>
      <c r="FOV60" s="154"/>
      <c r="FOW60" s="154"/>
      <c r="FOX60" s="154"/>
      <c r="FOY60" s="154"/>
      <c r="FOZ60" s="154"/>
      <c r="FPA60" s="154"/>
      <c r="FPB60" s="154"/>
      <c r="FPC60" s="154"/>
      <c r="FPD60" s="154"/>
      <c r="FPE60" s="154"/>
      <c r="FPF60" s="154"/>
      <c r="FPG60" s="154"/>
      <c r="FPH60" s="154"/>
      <c r="FPI60" s="154"/>
      <c r="FPJ60" s="154"/>
      <c r="FPK60" s="154"/>
      <c r="FPL60" s="154"/>
      <c r="FPM60" s="154"/>
      <c r="FPN60" s="154"/>
      <c r="FPO60" s="154"/>
      <c r="FPP60" s="154"/>
      <c r="FPQ60" s="154"/>
      <c r="FPR60" s="154"/>
      <c r="FPS60" s="154"/>
      <c r="FPT60" s="154"/>
      <c r="FPU60" s="154"/>
      <c r="FPV60" s="154"/>
      <c r="FPW60" s="154"/>
      <c r="FPX60" s="154"/>
      <c r="FPY60" s="154"/>
      <c r="FPZ60" s="154"/>
      <c r="FQA60" s="154"/>
      <c r="FQB60" s="154"/>
      <c r="FQC60" s="154"/>
      <c r="FQD60" s="154"/>
      <c r="FQE60" s="154"/>
      <c r="FQF60" s="154"/>
      <c r="FQG60" s="154"/>
      <c r="FQH60" s="154"/>
      <c r="FQI60" s="154"/>
      <c r="FQJ60" s="154"/>
      <c r="FQK60" s="154"/>
      <c r="FQL60" s="154"/>
      <c r="FQM60" s="154"/>
      <c r="FQN60" s="154"/>
      <c r="FQO60" s="154"/>
      <c r="FQP60" s="154"/>
      <c r="FQQ60" s="154"/>
      <c r="FQR60" s="154"/>
      <c r="FQS60" s="154"/>
      <c r="FQT60" s="154"/>
      <c r="FQU60" s="154"/>
      <c r="FQV60" s="154"/>
      <c r="FQW60" s="154"/>
      <c r="FQX60" s="154"/>
      <c r="FQY60" s="154"/>
      <c r="FQZ60" s="154"/>
      <c r="FRA60" s="154"/>
      <c r="FRB60" s="154"/>
      <c r="FRC60" s="154"/>
      <c r="FRD60" s="154"/>
      <c r="FRE60" s="154"/>
      <c r="FRF60" s="154"/>
      <c r="FRG60" s="154"/>
      <c r="FRH60" s="154"/>
      <c r="FRI60" s="154"/>
      <c r="FRJ60" s="154"/>
      <c r="FRK60" s="154"/>
      <c r="FRL60" s="154"/>
      <c r="FRM60" s="154"/>
      <c r="FRN60" s="154"/>
      <c r="FRO60" s="154"/>
      <c r="FRP60" s="154"/>
      <c r="FRQ60" s="154"/>
      <c r="FRR60" s="154"/>
      <c r="FRS60" s="154"/>
      <c r="FRT60" s="154"/>
      <c r="FRU60" s="154"/>
      <c r="FRV60" s="154"/>
      <c r="FRW60" s="154"/>
      <c r="FRX60" s="154"/>
      <c r="FRY60" s="154"/>
      <c r="FRZ60" s="154"/>
      <c r="FSA60" s="154"/>
      <c r="FSB60" s="154"/>
      <c r="FSC60" s="154"/>
      <c r="FSD60" s="154"/>
      <c r="FSE60" s="154"/>
      <c r="FSF60" s="154"/>
      <c r="FSG60" s="154"/>
      <c r="FSH60" s="154"/>
      <c r="FSI60" s="154"/>
      <c r="FSJ60" s="154"/>
      <c r="FSK60" s="154"/>
      <c r="FSL60" s="154"/>
      <c r="FSM60" s="154"/>
      <c r="FSN60" s="154"/>
      <c r="FSO60" s="154"/>
      <c r="FSP60" s="154"/>
      <c r="FSQ60" s="154"/>
      <c r="FSR60" s="154"/>
      <c r="FSS60" s="154"/>
      <c r="FST60" s="154"/>
      <c r="FSU60" s="154"/>
      <c r="FSV60" s="154"/>
      <c r="FSW60" s="154"/>
      <c r="FSX60" s="154"/>
      <c r="FSY60" s="154"/>
      <c r="FSZ60" s="154"/>
      <c r="FTA60" s="154"/>
      <c r="FTB60" s="154"/>
      <c r="FTC60" s="154"/>
      <c r="FTD60" s="154"/>
      <c r="FTE60" s="154"/>
      <c r="FTF60" s="154"/>
      <c r="FTG60" s="154"/>
      <c r="FTH60" s="154"/>
      <c r="FTI60" s="154"/>
      <c r="FTJ60" s="154"/>
      <c r="FTK60" s="154"/>
      <c r="FTL60" s="154"/>
      <c r="FTM60" s="154"/>
      <c r="FTN60" s="154"/>
      <c r="FTO60" s="154"/>
      <c r="FTP60" s="154"/>
      <c r="FTQ60" s="154"/>
      <c r="FTR60" s="154"/>
      <c r="FTS60" s="154"/>
      <c r="FTT60" s="154"/>
      <c r="FTU60" s="154"/>
      <c r="FTV60" s="154"/>
      <c r="FTW60" s="154"/>
      <c r="FTX60" s="154"/>
      <c r="FTY60" s="154"/>
      <c r="FTZ60" s="154"/>
      <c r="FUA60" s="154"/>
      <c r="FUB60" s="154"/>
      <c r="FUC60" s="154"/>
      <c r="FUD60" s="154"/>
      <c r="FUE60" s="154"/>
      <c r="FUF60" s="154"/>
      <c r="FUG60" s="154"/>
      <c r="FUH60" s="154"/>
      <c r="FUI60" s="154"/>
      <c r="FUJ60" s="154"/>
      <c r="FUK60" s="154"/>
      <c r="FUL60" s="154"/>
      <c r="FUM60" s="154"/>
      <c r="FUN60" s="154"/>
      <c r="FUO60" s="154"/>
      <c r="FUP60" s="154"/>
      <c r="FUQ60" s="154"/>
      <c r="FUR60" s="154"/>
      <c r="FUS60" s="154"/>
      <c r="FUT60" s="154"/>
      <c r="FUU60" s="154"/>
      <c r="FUV60" s="154"/>
      <c r="FUW60" s="154"/>
      <c r="FUX60" s="154"/>
      <c r="FUY60" s="154"/>
      <c r="FUZ60" s="154"/>
      <c r="FVA60" s="154"/>
      <c r="FVB60" s="154"/>
      <c r="FVC60" s="154"/>
      <c r="FVD60" s="154"/>
      <c r="FVE60" s="154"/>
      <c r="FVF60" s="154"/>
      <c r="FVG60" s="154"/>
      <c r="FVH60" s="154"/>
      <c r="FVI60" s="154"/>
      <c r="FVJ60" s="154"/>
      <c r="FVK60" s="154"/>
      <c r="FVL60" s="154"/>
      <c r="FVM60" s="154"/>
      <c r="FVN60" s="154"/>
      <c r="FVO60" s="154"/>
      <c r="FVP60" s="154"/>
      <c r="FVQ60" s="154"/>
      <c r="FVR60" s="154"/>
      <c r="FVS60" s="154"/>
      <c r="FVT60" s="154"/>
      <c r="FVU60" s="154"/>
      <c r="FVV60" s="154"/>
      <c r="FVW60" s="154"/>
      <c r="FVX60" s="154"/>
      <c r="FVY60" s="154"/>
      <c r="FVZ60" s="154"/>
      <c r="FWA60" s="154"/>
      <c r="FWB60" s="154"/>
      <c r="FWC60" s="154"/>
      <c r="FWD60" s="154"/>
      <c r="FWE60" s="154"/>
      <c r="FWF60" s="154"/>
      <c r="FWG60" s="154"/>
      <c r="FWH60" s="154"/>
      <c r="FWI60" s="154"/>
      <c r="FWJ60" s="154"/>
      <c r="FWK60" s="154"/>
      <c r="FWL60" s="154"/>
      <c r="FWM60" s="154"/>
      <c r="FWN60" s="154"/>
      <c r="FWO60" s="154"/>
      <c r="FWP60" s="154"/>
      <c r="FWQ60" s="154"/>
      <c r="FWR60" s="154"/>
      <c r="FWS60" s="154"/>
      <c r="FWT60" s="154"/>
      <c r="FWU60" s="154"/>
      <c r="FWV60" s="154"/>
      <c r="FWW60" s="154"/>
      <c r="FWX60" s="154"/>
      <c r="FWY60" s="154"/>
      <c r="FWZ60" s="154"/>
      <c r="FXA60" s="154"/>
      <c r="FXB60" s="154"/>
      <c r="FXC60" s="154"/>
      <c r="FXD60" s="154"/>
      <c r="FXE60" s="154"/>
      <c r="FXF60" s="154"/>
      <c r="FXG60" s="154"/>
      <c r="FXH60" s="154"/>
      <c r="FXI60" s="154"/>
      <c r="FXJ60" s="154"/>
      <c r="FXK60" s="154"/>
      <c r="FXL60" s="154"/>
      <c r="FXM60" s="154"/>
      <c r="FXN60" s="154"/>
      <c r="FXO60" s="154"/>
      <c r="FXP60" s="154"/>
      <c r="FXQ60" s="154"/>
      <c r="FXR60" s="154"/>
      <c r="FXS60" s="154"/>
      <c r="FXT60" s="154"/>
      <c r="FXU60" s="154"/>
      <c r="FXV60" s="154"/>
      <c r="FXW60" s="154"/>
      <c r="FXX60" s="154"/>
      <c r="FXY60" s="154"/>
      <c r="FXZ60" s="154"/>
      <c r="FYA60" s="154"/>
      <c r="FYB60" s="154"/>
      <c r="FYC60" s="154"/>
      <c r="FYD60" s="154"/>
      <c r="FYE60" s="154"/>
      <c r="FYF60" s="154"/>
      <c r="FYG60" s="154"/>
      <c r="FYH60" s="154"/>
      <c r="FYI60" s="154"/>
      <c r="FYJ60" s="154"/>
      <c r="FYK60" s="154"/>
      <c r="FYL60" s="154"/>
      <c r="FYM60" s="154"/>
      <c r="FYN60" s="154"/>
      <c r="FYO60" s="154"/>
      <c r="FYP60" s="154"/>
      <c r="FYQ60" s="154"/>
      <c r="FYR60" s="154"/>
      <c r="FYS60" s="154"/>
      <c r="FYT60" s="154"/>
      <c r="FYU60" s="154"/>
      <c r="FYV60" s="154"/>
      <c r="FYW60" s="154"/>
      <c r="FYX60" s="154"/>
      <c r="FYY60" s="154"/>
      <c r="FYZ60" s="154"/>
      <c r="FZA60" s="154"/>
      <c r="FZB60" s="154"/>
      <c r="FZC60" s="154"/>
      <c r="FZD60" s="154"/>
      <c r="FZE60" s="154"/>
      <c r="FZF60" s="154"/>
      <c r="FZG60" s="154"/>
      <c r="FZH60" s="154"/>
      <c r="FZI60" s="154"/>
      <c r="FZJ60" s="154"/>
      <c r="FZK60" s="154"/>
      <c r="FZL60" s="154"/>
      <c r="FZM60" s="154"/>
      <c r="FZN60" s="154"/>
      <c r="FZO60" s="154"/>
      <c r="FZP60" s="154"/>
      <c r="FZQ60" s="154"/>
      <c r="FZR60" s="154"/>
      <c r="FZS60" s="154"/>
      <c r="FZT60" s="154"/>
      <c r="FZU60" s="154"/>
      <c r="FZV60" s="154"/>
      <c r="FZW60" s="154"/>
      <c r="FZX60" s="154"/>
      <c r="FZY60" s="154"/>
      <c r="FZZ60" s="154"/>
      <c r="GAA60" s="154"/>
      <c r="GAB60" s="154"/>
      <c r="GAC60" s="154"/>
      <c r="GAD60" s="154"/>
      <c r="GAE60" s="154"/>
      <c r="GAF60" s="154"/>
      <c r="GAG60" s="154"/>
      <c r="GAH60" s="154"/>
      <c r="GAI60" s="154"/>
      <c r="GAJ60" s="154"/>
      <c r="GAK60" s="154"/>
      <c r="GAL60" s="154"/>
      <c r="GAM60" s="154"/>
      <c r="GAN60" s="154"/>
      <c r="GAO60" s="154"/>
      <c r="GAP60" s="154"/>
      <c r="GAQ60" s="154"/>
      <c r="GAR60" s="154"/>
      <c r="GAS60" s="154"/>
      <c r="GAT60" s="154"/>
      <c r="GAU60" s="154"/>
      <c r="GAV60" s="154"/>
      <c r="GAW60" s="154"/>
      <c r="GAX60" s="154"/>
      <c r="GAY60" s="154"/>
      <c r="GAZ60" s="154"/>
      <c r="GBA60" s="154"/>
      <c r="GBB60" s="154"/>
      <c r="GBC60" s="154"/>
      <c r="GBD60" s="154"/>
      <c r="GBE60" s="154"/>
      <c r="GBF60" s="154"/>
      <c r="GBG60" s="154"/>
      <c r="GBH60" s="154"/>
      <c r="GBI60" s="154"/>
      <c r="GBJ60" s="154"/>
      <c r="GBK60" s="154"/>
      <c r="GBL60" s="154"/>
      <c r="GBM60" s="154"/>
      <c r="GBN60" s="154"/>
      <c r="GBO60" s="154"/>
      <c r="GBP60" s="154"/>
      <c r="GBQ60" s="154"/>
      <c r="GBR60" s="154"/>
      <c r="GBS60" s="154"/>
      <c r="GBT60" s="154"/>
      <c r="GBU60" s="154"/>
      <c r="GBV60" s="154"/>
      <c r="GBW60" s="154"/>
      <c r="GBX60" s="154"/>
      <c r="GBY60" s="154"/>
      <c r="GBZ60" s="154"/>
      <c r="GCA60" s="154"/>
      <c r="GCB60" s="154"/>
      <c r="GCC60" s="154"/>
      <c r="GCD60" s="154"/>
      <c r="GCE60" s="154"/>
      <c r="GCF60" s="154"/>
      <c r="GCG60" s="154"/>
      <c r="GCH60" s="154"/>
      <c r="GCI60" s="154"/>
      <c r="GCJ60" s="154"/>
      <c r="GCK60" s="154"/>
      <c r="GCL60" s="154"/>
      <c r="GCM60" s="154"/>
      <c r="GCN60" s="154"/>
      <c r="GCO60" s="154"/>
      <c r="GCP60" s="154"/>
      <c r="GCQ60" s="154"/>
      <c r="GCR60" s="154"/>
      <c r="GCS60" s="154"/>
      <c r="GCT60" s="154"/>
      <c r="GCU60" s="154"/>
      <c r="GCV60" s="154"/>
      <c r="GCW60" s="154"/>
      <c r="GCX60" s="154"/>
      <c r="GCY60" s="154"/>
      <c r="GCZ60" s="154"/>
      <c r="GDA60" s="154"/>
      <c r="GDB60" s="154"/>
      <c r="GDC60" s="154"/>
      <c r="GDD60" s="154"/>
      <c r="GDE60" s="154"/>
      <c r="GDF60" s="154"/>
      <c r="GDG60" s="154"/>
      <c r="GDH60" s="154"/>
      <c r="GDI60" s="154"/>
      <c r="GDJ60" s="154"/>
      <c r="GDK60" s="154"/>
      <c r="GDL60" s="154"/>
      <c r="GDM60" s="154"/>
      <c r="GDN60" s="154"/>
      <c r="GDO60" s="154"/>
      <c r="GDP60" s="154"/>
      <c r="GDQ60" s="154"/>
      <c r="GDR60" s="154"/>
      <c r="GDS60" s="154"/>
      <c r="GDT60" s="154"/>
      <c r="GDU60" s="154"/>
      <c r="GDV60" s="154"/>
      <c r="GDW60" s="154"/>
      <c r="GDX60" s="154"/>
      <c r="GDY60" s="154"/>
      <c r="GDZ60" s="154"/>
      <c r="GEA60" s="154"/>
      <c r="GEB60" s="154"/>
      <c r="GEC60" s="154"/>
      <c r="GED60" s="154"/>
      <c r="GEE60" s="154"/>
      <c r="GEF60" s="154"/>
      <c r="GEG60" s="154"/>
      <c r="GEH60" s="154"/>
      <c r="GEI60" s="154"/>
      <c r="GEJ60" s="154"/>
      <c r="GEK60" s="154"/>
      <c r="GEL60" s="154"/>
      <c r="GEM60" s="154"/>
      <c r="GEN60" s="154"/>
      <c r="GEO60" s="154"/>
      <c r="GEP60" s="154"/>
      <c r="GEQ60" s="154"/>
      <c r="GER60" s="154"/>
      <c r="GES60" s="154"/>
      <c r="GET60" s="154"/>
      <c r="GEU60" s="154"/>
      <c r="GEV60" s="154"/>
      <c r="GEW60" s="154"/>
      <c r="GEX60" s="154"/>
      <c r="GEY60" s="154"/>
      <c r="GEZ60" s="154"/>
      <c r="GFA60" s="154"/>
      <c r="GFB60" s="154"/>
      <c r="GFC60" s="154"/>
      <c r="GFD60" s="154"/>
      <c r="GFE60" s="154"/>
      <c r="GFF60" s="154"/>
      <c r="GFG60" s="154"/>
      <c r="GFH60" s="154"/>
      <c r="GFI60" s="154"/>
      <c r="GFJ60" s="154"/>
      <c r="GFK60" s="154"/>
      <c r="GFL60" s="154"/>
      <c r="GFM60" s="154"/>
      <c r="GFN60" s="154"/>
      <c r="GFO60" s="154"/>
      <c r="GFP60" s="154"/>
      <c r="GFQ60" s="154"/>
      <c r="GFR60" s="154"/>
      <c r="GFS60" s="154"/>
      <c r="GFT60" s="154"/>
      <c r="GFU60" s="154"/>
      <c r="GFV60" s="154"/>
      <c r="GFW60" s="154"/>
      <c r="GFX60" s="154"/>
      <c r="GFY60" s="154"/>
      <c r="GFZ60" s="154"/>
      <c r="GGA60" s="154"/>
      <c r="GGB60" s="154"/>
      <c r="GGC60" s="154"/>
      <c r="GGD60" s="154"/>
      <c r="GGE60" s="154"/>
      <c r="GGF60" s="154"/>
      <c r="GGG60" s="154"/>
      <c r="GGH60" s="154"/>
      <c r="GGI60" s="154"/>
      <c r="GGJ60" s="154"/>
      <c r="GGK60" s="154"/>
      <c r="GGL60" s="154"/>
      <c r="GGM60" s="154"/>
      <c r="GGN60" s="154"/>
      <c r="GGO60" s="154"/>
      <c r="GGP60" s="154"/>
      <c r="GGQ60" s="154"/>
      <c r="GGR60" s="154"/>
      <c r="GGS60" s="154"/>
      <c r="GGT60" s="154"/>
      <c r="GGU60" s="154"/>
      <c r="GGV60" s="154"/>
      <c r="GGW60" s="154"/>
      <c r="GGX60" s="154"/>
      <c r="GGY60" s="154"/>
      <c r="GGZ60" s="154"/>
      <c r="GHA60" s="154"/>
      <c r="GHB60" s="154"/>
      <c r="GHC60" s="154"/>
      <c r="GHD60" s="154"/>
      <c r="GHE60" s="154"/>
      <c r="GHF60" s="154"/>
      <c r="GHG60" s="154"/>
      <c r="GHH60" s="154"/>
      <c r="GHI60" s="154"/>
      <c r="GHJ60" s="154"/>
      <c r="GHK60" s="154"/>
      <c r="GHL60" s="154"/>
      <c r="GHM60" s="154"/>
      <c r="GHN60" s="154"/>
      <c r="GHO60" s="154"/>
      <c r="GHP60" s="154"/>
      <c r="GHQ60" s="154"/>
      <c r="GHR60" s="154"/>
      <c r="GHS60" s="154"/>
      <c r="GHT60" s="154"/>
      <c r="GHU60" s="154"/>
      <c r="GHV60" s="154"/>
      <c r="GHW60" s="154"/>
      <c r="GHX60" s="154"/>
      <c r="GHY60" s="154"/>
      <c r="GHZ60" s="154"/>
      <c r="GIA60" s="154"/>
      <c r="GIB60" s="154"/>
      <c r="GIC60" s="154"/>
      <c r="GID60" s="154"/>
      <c r="GIE60" s="154"/>
      <c r="GIF60" s="154"/>
      <c r="GIG60" s="154"/>
      <c r="GIH60" s="154"/>
      <c r="GII60" s="154"/>
      <c r="GIJ60" s="154"/>
      <c r="GIK60" s="154"/>
      <c r="GIL60" s="154"/>
      <c r="GIM60" s="154"/>
      <c r="GIN60" s="154"/>
      <c r="GIO60" s="154"/>
      <c r="GIP60" s="154"/>
      <c r="GIQ60" s="154"/>
      <c r="GIR60" s="154"/>
      <c r="GIS60" s="154"/>
      <c r="GIT60" s="154"/>
      <c r="GIU60" s="154"/>
      <c r="GIV60" s="154"/>
      <c r="GIW60" s="154"/>
      <c r="GIX60" s="154"/>
      <c r="GIY60" s="154"/>
      <c r="GIZ60" s="154"/>
      <c r="GJA60" s="154"/>
      <c r="GJB60" s="154"/>
      <c r="GJC60" s="154"/>
      <c r="GJD60" s="154"/>
      <c r="GJE60" s="154"/>
      <c r="GJF60" s="154"/>
      <c r="GJG60" s="154"/>
      <c r="GJH60" s="154"/>
      <c r="GJI60" s="154"/>
      <c r="GJJ60" s="154"/>
      <c r="GJK60" s="154"/>
      <c r="GJL60" s="154"/>
      <c r="GJM60" s="154"/>
      <c r="GJN60" s="154"/>
      <c r="GJO60" s="154"/>
      <c r="GJP60" s="154"/>
      <c r="GJQ60" s="154"/>
      <c r="GJR60" s="154"/>
      <c r="GJS60" s="154"/>
      <c r="GJT60" s="154"/>
      <c r="GJU60" s="154"/>
      <c r="GJV60" s="154"/>
      <c r="GJW60" s="154"/>
      <c r="GJX60" s="154"/>
      <c r="GJY60" s="154"/>
      <c r="GJZ60" s="154"/>
      <c r="GKA60" s="154"/>
      <c r="GKB60" s="154"/>
      <c r="GKC60" s="154"/>
      <c r="GKD60" s="154"/>
      <c r="GKE60" s="154"/>
      <c r="GKF60" s="154"/>
      <c r="GKG60" s="154"/>
      <c r="GKH60" s="154"/>
      <c r="GKI60" s="154"/>
      <c r="GKJ60" s="154"/>
      <c r="GKK60" s="154"/>
      <c r="GKL60" s="154"/>
      <c r="GKM60" s="154"/>
      <c r="GKN60" s="154"/>
      <c r="GKO60" s="154"/>
      <c r="GKP60" s="154"/>
      <c r="GKQ60" s="154"/>
      <c r="GKR60" s="154"/>
      <c r="GKS60" s="154"/>
      <c r="GKT60" s="154"/>
      <c r="GKU60" s="154"/>
      <c r="GKV60" s="154"/>
      <c r="GKW60" s="154"/>
      <c r="GKX60" s="154"/>
      <c r="GKY60" s="154"/>
      <c r="GKZ60" s="154"/>
      <c r="GLA60" s="154"/>
      <c r="GLB60" s="154"/>
      <c r="GLC60" s="154"/>
      <c r="GLD60" s="154"/>
      <c r="GLE60" s="154"/>
      <c r="GLF60" s="154"/>
      <c r="GLG60" s="154"/>
      <c r="GLH60" s="154"/>
      <c r="GLI60" s="154"/>
      <c r="GLJ60" s="154"/>
      <c r="GLK60" s="154"/>
      <c r="GLL60" s="154"/>
      <c r="GLM60" s="154"/>
      <c r="GLN60" s="154"/>
      <c r="GLO60" s="154"/>
      <c r="GLP60" s="154"/>
      <c r="GLQ60" s="154"/>
      <c r="GLR60" s="154"/>
      <c r="GLS60" s="154"/>
      <c r="GLT60" s="154"/>
      <c r="GLU60" s="154"/>
      <c r="GLV60" s="154"/>
      <c r="GLW60" s="154"/>
      <c r="GLX60" s="154"/>
      <c r="GLY60" s="154"/>
      <c r="GLZ60" s="154"/>
      <c r="GMA60" s="154"/>
      <c r="GMB60" s="154"/>
      <c r="GMC60" s="154"/>
      <c r="GMD60" s="154"/>
      <c r="GME60" s="154"/>
      <c r="GMF60" s="154"/>
      <c r="GMG60" s="154"/>
      <c r="GMH60" s="154"/>
      <c r="GMI60" s="154"/>
      <c r="GMJ60" s="154"/>
      <c r="GMK60" s="154"/>
      <c r="GML60" s="154"/>
      <c r="GMM60" s="154"/>
      <c r="GMN60" s="154"/>
      <c r="GMO60" s="154"/>
      <c r="GMP60" s="154"/>
      <c r="GMQ60" s="154"/>
      <c r="GMR60" s="154"/>
      <c r="GMS60" s="154"/>
      <c r="GMT60" s="154"/>
      <c r="GMU60" s="154"/>
      <c r="GMV60" s="154"/>
      <c r="GMW60" s="154"/>
      <c r="GMX60" s="154"/>
      <c r="GMY60" s="154"/>
      <c r="GMZ60" s="154"/>
      <c r="GNA60" s="154"/>
      <c r="GNB60" s="154"/>
      <c r="GNC60" s="154"/>
      <c r="GND60" s="154"/>
      <c r="GNE60" s="154"/>
      <c r="GNF60" s="154"/>
      <c r="GNG60" s="154"/>
      <c r="GNH60" s="154"/>
      <c r="GNI60" s="154"/>
      <c r="GNJ60" s="154"/>
      <c r="GNK60" s="154"/>
      <c r="GNL60" s="154"/>
      <c r="GNM60" s="154"/>
      <c r="GNN60" s="154"/>
      <c r="GNO60" s="154"/>
      <c r="GNP60" s="154"/>
      <c r="GNQ60" s="154"/>
      <c r="GNR60" s="154"/>
      <c r="GNS60" s="154"/>
      <c r="GNT60" s="154"/>
      <c r="GNU60" s="154"/>
      <c r="GNV60" s="154"/>
      <c r="GNW60" s="154"/>
      <c r="GNX60" s="154"/>
      <c r="GNY60" s="154"/>
      <c r="GNZ60" s="154"/>
      <c r="GOA60" s="154"/>
      <c r="GOB60" s="154"/>
      <c r="GOC60" s="154"/>
      <c r="GOD60" s="154"/>
      <c r="GOE60" s="154"/>
      <c r="GOF60" s="154"/>
      <c r="GOG60" s="154"/>
      <c r="GOH60" s="154"/>
      <c r="GOI60" s="154"/>
      <c r="GOJ60" s="154"/>
      <c r="GOK60" s="154"/>
      <c r="GOL60" s="154"/>
      <c r="GOM60" s="154"/>
      <c r="GON60" s="154"/>
      <c r="GOO60" s="154"/>
      <c r="GOP60" s="154"/>
      <c r="GOQ60" s="154"/>
      <c r="GOR60" s="154"/>
      <c r="GOS60" s="154"/>
      <c r="GOT60" s="154"/>
      <c r="GOU60" s="154"/>
      <c r="GOV60" s="154"/>
      <c r="GOW60" s="154"/>
      <c r="GOX60" s="154"/>
      <c r="GOY60" s="154"/>
      <c r="GOZ60" s="154"/>
      <c r="GPA60" s="154"/>
      <c r="GPB60" s="154"/>
      <c r="GPC60" s="154"/>
      <c r="GPD60" s="154"/>
      <c r="GPE60" s="154"/>
      <c r="GPF60" s="154"/>
      <c r="GPG60" s="154"/>
      <c r="GPH60" s="154"/>
      <c r="GPI60" s="154"/>
      <c r="GPJ60" s="154"/>
      <c r="GPK60" s="154"/>
      <c r="GPL60" s="154"/>
      <c r="GPM60" s="154"/>
      <c r="GPN60" s="154"/>
      <c r="GPO60" s="154"/>
      <c r="GPP60" s="154"/>
      <c r="GPQ60" s="154"/>
      <c r="GPR60" s="154"/>
      <c r="GPS60" s="154"/>
      <c r="GPT60" s="154"/>
      <c r="GPU60" s="154"/>
      <c r="GPV60" s="154"/>
      <c r="GPW60" s="154"/>
      <c r="GPX60" s="154"/>
      <c r="GPY60" s="154"/>
      <c r="GPZ60" s="154"/>
      <c r="GQA60" s="154"/>
      <c r="GQB60" s="154"/>
      <c r="GQC60" s="154"/>
      <c r="GQD60" s="154"/>
      <c r="GQE60" s="154"/>
      <c r="GQF60" s="154"/>
      <c r="GQG60" s="154"/>
      <c r="GQH60" s="154"/>
      <c r="GQI60" s="154"/>
      <c r="GQJ60" s="154"/>
      <c r="GQK60" s="154"/>
      <c r="GQL60" s="154"/>
      <c r="GQM60" s="154"/>
      <c r="GQN60" s="154"/>
      <c r="GQO60" s="154"/>
      <c r="GQP60" s="154"/>
      <c r="GQQ60" s="154"/>
      <c r="GQR60" s="154"/>
      <c r="GQS60" s="154"/>
      <c r="GQT60" s="154"/>
      <c r="GQU60" s="154"/>
      <c r="GQV60" s="154"/>
      <c r="GQW60" s="154"/>
      <c r="GQX60" s="154"/>
      <c r="GQY60" s="154"/>
      <c r="GQZ60" s="154"/>
      <c r="GRA60" s="154"/>
      <c r="GRB60" s="154"/>
      <c r="GRC60" s="154"/>
      <c r="GRD60" s="154"/>
      <c r="GRE60" s="154"/>
      <c r="GRF60" s="154"/>
      <c r="GRG60" s="154"/>
      <c r="GRH60" s="154"/>
      <c r="GRI60" s="154"/>
      <c r="GRJ60" s="154"/>
      <c r="GRK60" s="154"/>
      <c r="GRL60" s="154"/>
      <c r="GRM60" s="154"/>
      <c r="GRN60" s="154"/>
      <c r="GRO60" s="154"/>
      <c r="GRP60" s="154"/>
      <c r="GRQ60" s="154"/>
      <c r="GRR60" s="154"/>
      <c r="GRS60" s="154"/>
      <c r="GRT60" s="154"/>
      <c r="GRU60" s="154"/>
      <c r="GRV60" s="154"/>
      <c r="GRW60" s="154"/>
      <c r="GRX60" s="154"/>
      <c r="GRY60" s="154"/>
      <c r="GRZ60" s="154"/>
      <c r="GSA60" s="154"/>
      <c r="GSB60" s="154"/>
      <c r="GSC60" s="154"/>
      <c r="GSD60" s="154"/>
      <c r="GSE60" s="154"/>
      <c r="GSF60" s="154"/>
      <c r="GSG60" s="154"/>
      <c r="GSH60" s="154"/>
      <c r="GSI60" s="154"/>
      <c r="GSJ60" s="154"/>
      <c r="GSK60" s="154"/>
      <c r="GSL60" s="154"/>
      <c r="GSM60" s="154"/>
      <c r="GSN60" s="154"/>
      <c r="GSO60" s="154"/>
      <c r="GSP60" s="154"/>
      <c r="GSQ60" s="154"/>
      <c r="GSR60" s="154"/>
      <c r="GSS60" s="154"/>
      <c r="GST60" s="154"/>
      <c r="GSU60" s="154"/>
      <c r="GSV60" s="154"/>
      <c r="GSW60" s="154"/>
      <c r="GSX60" s="154"/>
      <c r="GSY60" s="154"/>
      <c r="GSZ60" s="154"/>
      <c r="GTA60" s="154"/>
      <c r="GTB60" s="154"/>
      <c r="GTC60" s="154"/>
      <c r="GTD60" s="154"/>
      <c r="GTE60" s="154"/>
      <c r="GTF60" s="154"/>
      <c r="GTG60" s="154"/>
      <c r="GTH60" s="154"/>
      <c r="GTI60" s="154"/>
      <c r="GTJ60" s="154"/>
      <c r="GTK60" s="154"/>
      <c r="GTL60" s="154"/>
      <c r="GTM60" s="154"/>
      <c r="GTN60" s="154"/>
      <c r="GTO60" s="154"/>
      <c r="GTP60" s="154"/>
      <c r="GTQ60" s="154"/>
      <c r="GTR60" s="154"/>
      <c r="GTS60" s="154"/>
      <c r="GTT60" s="154"/>
      <c r="GTU60" s="154"/>
      <c r="GTV60" s="154"/>
      <c r="GTW60" s="154"/>
      <c r="GTX60" s="154"/>
      <c r="GTY60" s="154"/>
      <c r="GTZ60" s="154"/>
      <c r="GUA60" s="154"/>
      <c r="GUB60" s="154"/>
      <c r="GUC60" s="154"/>
      <c r="GUD60" s="154"/>
      <c r="GUE60" s="154"/>
      <c r="GUF60" s="154"/>
      <c r="GUG60" s="154"/>
      <c r="GUH60" s="154"/>
      <c r="GUI60" s="154"/>
      <c r="GUJ60" s="154"/>
      <c r="GUK60" s="154"/>
      <c r="GUL60" s="154"/>
      <c r="GUM60" s="154"/>
      <c r="GUN60" s="154"/>
      <c r="GUO60" s="154"/>
      <c r="GUP60" s="154"/>
      <c r="GUQ60" s="154"/>
      <c r="GUR60" s="154"/>
      <c r="GUS60" s="154"/>
      <c r="GUT60" s="154"/>
      <c r="GUU60" s="154"/>
      <c r="GUV60" s="154"/>
      <c r="GUW60" s="154"/>
      <c r="GUX60" s="154"/>
      <c r="GUY60" s="154"/>
      <c r="GUZ60" s="154"/>
      <c r="GVA60" s="154"/>
      <c r="GVB60" s="154"/>
      <c r="GVC60" s="154"/>
      <c r="GVD60" s="154"/>
      <c r="GVE60" s="154"/>
      <c r="GVF60" s="154"/>
      <c r="GVG60" s="154"/>
      <c r="GVH60" s="154"/>
      <c r="GVI60" s="154"/>
      <c r="GVJ60" s="154"/>
      <c r="GVK60" s="154"/>
      <c r="GVL60" s="154"/>
      <c r="GVM60" s="154"/>
      <c r="GVN60" s="154"/>
      <c r="GVO60" s="154"/>
      <c r="GVP60" s="154"/>
      <c r="GVQ60" s="154"/>
      <c r="GVR60" s="154"/>
      <c r="GVS60" s="154"/>
      <c r="GVT60" s="154"/>
      <c r="GVU60" s="154"/>
      <c r="GVV60" s="154"/>
      <c r="GVW60" s="154"/>
      <c r="GVX60" s="154"/>
      <c r="GVY60" s="154"/>
      <c r="GVZ60" s="154"/>
      <c r="GWA60" s="154"/>
      <c r="GWB60" s="154"/>
      <c r="GWC60" s="154"/>
      <c r="GWD60" s="154"/>
      <c r="GWE60" s="154"/>
      <c r="GWF60" s="154"/>
      <c r="GWG60" s="154"/>
      <c r="GWH60" s="154"/>
      <c r="GWI60" s="154"/>
      <c r="GWJ60" s="154"/>
      <c r="GWK60" s="154"/>
      <c r="GWL60" s="154"/>
      <c r="GWM60" s="154"/>
      <c r="GWN60" s="154"/>
      <c r="GWO60" s="154"/>
      <c r="GWP60" s="154"/>
      <c r="GWQ60" s="154"/>
      <c r="GWR60" s="154"/>
      <c r="GWS60" s="154"/>
      <c r="GWT60" s="154"/>
      <c r="GWU60" s="154"/>
      <c r="GWV60" s="154"/>
      <c r="GWW60" s="154"/>
      <c r="GWX60" s="154"/>
      <c r="GWY60" s="154"/>
      <c r="GWZ60" s="154"/>
      <c r="GXA60" s="154"/>
      <c r="GXB60" s="154"/>
      <c r="GXC60" s="154"/>
      <c r="GXD60" s="154"/>
      <c r="GXE60" s="154"/>
      <c r="GXF60" s="154"/>
      <c r="GXG60" s="154"/>
      <c r="GXH60" s="154"/>
      <c r="GXI60" s="154"/>
      <c r="GXJ60" s="154"/>
      <c r="GXK60" s="154"/>
      <c r="GXL60" s="154"/>
      <c r="GXM60" s="154"/>
      <c r="GXN60" s="154"/>
      <c r="GXO60" s="154"/>
      <c r="GXP60" s="154"/>
      <c r="GXQ60" s="154"/>
      <c r="GXR60" s="154"/>
      <c r="GXS60" s="154"/>
      <c r="GXT60" s="154"/>
      <c r="GXU60" s="154"/>
      <c r="GXV60" s="154"/>
      <c r="GXW60" s="154"/>
      <c r="GXX60" s="154"/>
      <c r="GXY60" s="154"/>
      <c r="GXZ60" s="154"/>
      <c r="GYA60" s="154"/>
      <c r="GYB60" s="154"/>
      <c r="GYC60" s="154"/>
      <c r="GYD60" s="154"/>
      <c r="GYE60" s="154"/>
      <c r="GYF60" s="154"/>
      <c r="GYG60" s="154"/>
      <c r="GYH60" s="154"/>
      <c r="GYI60" s="154"/>
      <c r="GYJ60" s="154"/>
      <c r="GYK60" s="154"/>
      <c r="GYL60" s="154"/>
      <c r="GYM60" s="154"/>
      <c r="GYN60" s="154"/>
      <c r="GYO60" s="154"/>
      <c r="GYP60" s="154"/>
      <c r="GYQ60" s="154"/>
      <c r="GYR60" s="154"/>
      <c r="GYS60" s="154"/>
      <c r="GYT60" s="154"/>
      <c r="GYU60" s="154"/>
      <c r="GYV60" s="154"/>
      <c r="GYW60" s="154"/>
      <c r="GYX60" s="154"/>
      <c r="GYY60" s="154"/>
      <c r="GYZ60" s="154"/>
      <c r="GZA60" s="154"/>
      <c r="GZB60" s="154"/>
      <c r="GZC60" s="154"/>
      <c r="GZD60" s="154"/>
      <c r="GZE60" s="154"/>
      <c r="GZF60" s="154"/>
      <c r="GZG60" s="154"/>
      <c r="GZH60" s="154"/>
      <c r="GZI60" s="154"/>
      <c r="GZJ60" s="154"/>
      <c r="GZK60" s="154"/>
      <c r="GZL60" s="154"/>
      <c r="GZM60" s="154"/>
      <c r="GZN60" s="154"/>
      <c r="GZO60" s="154"/>
      <c r="GZP60" s="154"/>
      <c r="GZQ60" s="154"/>
      <c r="GZR60" s="154"/>
      <c r="GZS60" s="154"/>
      <c r="GZT60" s="154"/>
      <c r="GZU60" s="154"/>
      <c r="GZV60" s="154"/>
      <c r="GZW60" s="154"/>
      <c r="GZX60" s="154"/>
      <c r="GZY60" s="154"/>
      <c r="GZZ60" s="154"/>
      <c r="HAA60" s="154"/>
      <c r="HAB60" s="154"/>
      <c r="HAC60" s="154"/>
      <c r="HAD60" s="154"/>
      <c r="HAE60" s="154"/>
      <c r="HAF60" s="154"/>
      <c r="HAG60" s="154"/>
      <c r="HAH60" s="154"/>
      <c r="HAI60" s="154"/>
      <c r="HAJ60" s="154"/>
      <c r="HAK60" s="154"/>
      <c r="HAL60" s="154"/>
      <c r="HAM60" s="154"/>
      <c r="HAN60" s="154"/>
      <c r="HAO60" s="154"/>
      <c r="HAP60" s="154"/>
      <c r="HAQ60" s="154"/>
      <c r="HAR60" s="154"/>
      <c r="HAS60" s="154"/>
      <c r="HAT60" s="154"/>
      <c r="HAU60" s="154"/>
      <c r="HAV60" s="154"/>
      <c r="HAW60" s="154"/>
      <c r="HAX60" s="154"/>
      <c r="HAY60" s="154"/>
      <c r="HAZ60" s="154"/>
      <c r="HBA60" s="154"/>
      <c r="HBB60" s="154"/>
      <c r="HBC60" s="154"/>
      <c r="HBD60" s="154"/>
      <c r="HBE60" s="154"/>
      <c r="HBF60" s="154"/>
      <c r="HBG60" s="154"/>
      <c r="HBH60" s="154"/>
      <c r="HBI60" s="154"/>
      <c r="HBJ60" s="154"/>
      <c r="HBK60" s="154"/>
      <c r="HBL60" s="154"/>
      <c r="HBM60" s="154"/>
      <c r="HBN60" s="154"/>
      <c r="HBO60" s="154"/>
      <c r="HBP60" s="154"/>
      <c r="HBQ60" s="154"/>
      <c r="HBR60" s="154"/>
      <c r="HBS60" s="154"/>
      <c r="HBT60" s="154"/>
      <c r="HBU60" s="154"/>
      <c r="HBV60" s="154"/>
      <c r="HBW60" s="154"/>
      <c r="HBX60" s="154"/>
      <c r="HBY60" s="154"/>
      <c r="HBZ60" s="154"/>
      <c r="HCA60" s="154"/>
      <c r="HCB60" s="154"/>
      <c r="HCC60" s="154"/>
      <c r="HCD60" s="154"/>
      <c r="HCE60" s="154"/>
      <c r="HCF60" s="154"/>
      <c r="HCG60" s="154"/>
      <c r="HCH60" s="154"/>
      <c r="HCI60" s="154"/>
      <c r="HCJ60" s="154"/>
      <c r="HCK60" s="154"/>
      <c r="HCL60" s="154"/>
      <c r="HCM60" s="154"/>
      <c r="HCN60" s="154"/>
      <c r="HCO60" s="154"/>
      <c r="HCP60" s="154"/>
      <c r="HCQ60" s="154"/>
      <c r="HCR60" s="154"/>
      <c r="HCS60" s="154"/>
      <c r="HCT60" s="154"/>
      <c r="HCU60" s="154"/>
      <c r="HCV60" s="154"/>
      <c r="HCW60" s="154"/>
      <c r="HCX60" s="154"/>
      <c r="HCY60" s="154"/>
      <c r="HCZ60" s="154"/>
      <c r="HDA60" s="154"/>
      <c r="HDB60" s="154"/>
      <c r="HDC60" s="154"/>
      <c r="HDD60" s="154"/>
      <c r="HDE60" s="154"/>
      <c r="HDF60" s="154"/>
      <c r="HDG60" s="154"/>
      <c r="HDH60" s="154"/>
      <c r="HDI60" s="154"/>
      <c r="HDJ60" s="154"/>
      <c r="HDK60" s="154"/>
      <c r="HDL60" s="154"/>
      <c r="HDM60" s="154"/>
      <c r="HDN60" s="154"/>
      <c r="HDO60" s="154"/>
      <c r="HDP60" s="154"/>
      <c r="HDQ60" s="154"/>
      <c r="HDR60" s="154"/>
      <c r="HDS60" s="154"/>
      <c r="HDT60" s="154"/>
      <c r="HDU60" s="154"/>
      <c r="HDV60" s="154"/>
      <c r="HDW60" s="154"/>
      <c r="HDX60" s="154"/>
      <c r="HDY60" s="154"/>
      <c r="HDZ60" s="154"/>
      <c r="HEA60" s="154"/>
      <c r="HEB60" s="154"/>
      <c r="HEC60" s="154"/>
      <c r="HED60" s="154"/>
      <c r="HEE60" s="154"/>
      <c r="HEF60" s="154"/>
      <c r="HEG60" s="154"/>
      <c r="HEH60" s="154"/>
      <c r="HEI60" s="154"/>
      <c r="HEJ60" s="154"/>
      <c r="HEK60" s="154"/>
      <c r="HEL60" s="154"/>
      <c r="HEM60" s="154"/>
      <c r="HEN60" s="154"/>
      <c r="HEO60" s="154"/>
      <c r="HEP60" s="154"/>
      <c r="HEQ60" s="154"/>
      <c r="HER60" s="154"/>
      <c r="HES60" s="154"/>
      <c r="HET60" s="154"/>
      <c r="HEU60" s="154"/>
      <c r="HEV60" s="154"/>
      <c r="HEW60" s="154"/>
      <c r="HEX60" s="154"/>
      <c r="HEY60" s="154"/>
      <c r="HEZ60" s="154"/>
      <c r="HFA60" s="154"/>
      <c r="HFB60" s="154"/>
      <c r="HFC60" s="154"/>
      <c r="HFD60" s="154"/>
      <c r="HFE60" s="154"/>
      <c r="HFF60" s="154"/>
      <c r="HFG60" s="154"/>
      <c r="HFH60" s="154"/>
      <c r="HFI60" s="154"/>
      <c r="HFJ60" s="154"/>
      <c r="HFK60" s="154"/>
      <c r="HFL60" s="154"/>
      <c r="HFM60" s="154"/>
      <c r="HFN60" s="154"/>
      <c r="HFO60" s="154"/>
      <c r="HFP60" s="154"/>
      <c r="HFQ60" s="154"/>
      <c r="HFR60" s="154"/>
      <c r="HFS60" s="154"/>
      <c r="HFT60" s="154"/>
      <c r="HFU60" s="154"/>
      <c r="HFV60" s="154"/>
      <c r="HFW60" s="154"/>
      <c r="HFX60" s="154"/>
      <c r="HFY60" s="154"/>
      <c r="HFZ60" s="154"/>
      <c r="HGA60" s="154"/>
      <c r="HGB60" s="154"/>
      <c r="HGC60" s="154"/>
      <c r="HGD60" s="154"/>
      <c r="HGE60" s="154"/>
      <c r="HGF60" s="154"/>
      <c r="HGG60" s="154"/>
      <c r="HGH60" s="154"/>
      <c r="HGI60" s="154"/>
      <c r="HGJ60" s="154"/>
      <c r="HGK60" s="154"/>
      <c r="HGL60" s="154"/>
      <c r="HGM60" s="154"/>
      <c r="HGN60" s="154"/>
      <c r="HGO60" s="154"/>
      <c r="HGP60" s="154"/>
      <c r="HGQ60" s="154"/>
      <c r="HGR60" s="154"/>
      <c r="HGS60" s="154"/>
      <c r="HGT60" s="154"/>
      <c r="HGU60" s="154"/>
      <c r="HGV60" s="154"/>
      <c r="HGW60" s="154"/>
      <c r="HGX60" s="154"/>
      <c r="HGY60" s="154"/>
      <c r="HGZ60" s="154"/>
      <c r="HHA60" s="154"/>
      <c r="HHB60" s="154"/>
      <c r="HHC60" s="154"/>
      <c r="HHD60" s="154"/>
      <c r="HHE60" s="154"/>
      <c r="HHF60" s="154"/>
      <c r="HHG60" s="154"/>
      <c r="HHH60" s="154"/>
      <c r="HHI60" s="154"/>
      <c r="HHJ60" s="154"/>
      <c r="HHK60" s="154"/>
      <c r="HHL60" s="154"/>
      <c r="HHM60" s="154"/>
      <c r="HHN60" s="154"/>
      <c r="HHO60" s="154"/>
      <c r="HHP60" s="154"/>
      <c r="HHQ60" s="154"/>
      <c r="HHR60" s="154"/>
      <c r="HHS60" s="154"/>
      <c r="HHT60" s="154"/>
      <c r="HHU60" s="154"/>
      <c r="HHV60" s="154"/>
      <c r="HHW60" s="154"/>
      <c r="HHX60" s="154"/>
      <c r="HHY60" s="154"/>
      <c r="HHZ60" s="154"/>
      <c r="HIA60" s="154"/>
      <c r="HIB60" s="154"/>
      <c r="HIC60" s="154"/>
      <c r="HID60" s="154"/>
      <c r="HIE60" s="154"/>
      <c r="HIF60" s="154"/>
      <c r="HIG60" s="154"/>
      <c r="HIH60" s="154"/>
      <c r="HII60" s="154"/>
      <c r="HIJ60" s="154"/>
      <c r="HIK60" s="154"/>
      <c r="HIL60" s="154"/>
      <c r="HIM60" s="154"/>
      <c r="HIN60" s="154"/>
      <c r="HIO60" s="154"/>
      <c r="HIP60" s="154"/>
      <c r="HIQ60" s="154"/>
      <c r="HIR60" s="154"/>
      <c r="HIS60" s="154"/>
      <c r="HIT60" s="154"/>
      <c r="HIU60" s="154"/>
      <c r="HIV60" s="154"/>
      <c r="HIW60" s="154"/>
      <c r="HIX60" s="154"/>
      <c r="HIY60" s="154"/>
      <c r="HIZ60" s="154"/>
      <c r="HJA60" s="154"/>
      <c r="HJB60" s="154"/>
      <c r="HJC60" s="154"/>
      <c r="HJD60" s="154"/>
      <c r="HJE60" s="154"/>
      <c r="HJF60" s="154"/>
      <c r="HJG60" s="154"/>
      <c r="HJH60" s="154"/>
      <c r="HJI60" s="154"/>
      <c r="HJJ60" s="154"/>
      <c r="HJK60" s="154"/>
      <c r="HJL60" s="154"/>
      <c r="HJM60" s="154"/>
      <c r="HJN60" s="154"/>
      <c r="HJO60" s="154"/>
      <c r="HJP60" s="154"/>
      <c r="HJQ60" s="154"/>
      <c r="HJR60" s="154"/>
      <c r="HJS60" s="154"/>
      <c r="HJT60" s="154"/>
      <c r="HJU60" s="154"/>
      <c r="HJV60" s="154"/>
      <c r="HJW60" s="154"/>
      <c r="HJX60" s="154"/>
      <c r="HJY60" s="154"/>
      <c r="HJZ60" s="154"/>
      <c r="HKA60" s="154"/>
      <c r="HKB60" s="154"/>
      <c r="HKC60" s="154"/>
      <c r="HKD60" s="154"/>
      <c r="HKE60" s="154"/>
      <c r="HKF60" s="154"/>
      <c r="HKG60" s="154"/>
      <c r="HKH60" s="154"/>
      <c r="HKI60" s="154"/>
      <c r="HKJ60" s="154"/>
      <c r="HKK60" s="154"/>
      <c r="HKL60" s="154"/>
      <c r="HKM60" s="154"/>
      <c r="HKN60" s="154"/>
      <c r="HKO60" s="154"/>
      <c r="HKP60" s="154"/>
      <c r="HKQ60" s="154"/>
      <c r="HKR60" s="154"/>
      <c r="HKS60" s="154"/>
      <c r="HKT60" s="154"/>
      <c r="HKU60" s="154"/>
      <c r="HKV60" s="154"/>
      <c r="HKW60" s="154"/>
      <c r="HKX60" s="154"/>
      <c r="HKY60" s="154"/>
      <c r="HKZ60" s="154"/>
      <c r="HLA60" s="154"/>
      <c r="HLB60" s="154"/>
      <c r="HLC60" s="154"/>
      <c r="HLD60" s="154"/>
      <c r="HLE60" s="154"/>
      <c r="HLF60" s="154"/>
      <c r="HLG60" s="154"/>
      <c r="HLH60" s="154"/>
      <c r="HLI60" s="154"/>
      <c r="HLJ60" s="154"/>
      <c r="HLK60" s="154"/>
      <c r="HLL60" s="154"/>
      <c r="HLM60" s="154"/>
      <c r="HLN60" s="154"/>
      <c r="HLO60" s="154"/>
      <c r="HLP60" s="154"/>
      <c r="HLQ60" s="154"/>
      <c r="HLR60" s="154"/>
      <c r="HLS60" s="154"/>
      <c r="HLT60" s="154"/>
      <c r="HLU60" s="154"/>
      <c r="HLV60" s="154"/>
      <c r="HLW60" s="154"/>
      <c r="HLX60" s="154"/>
      <c r="HLY60" s="154"/>
      <c r="HLZ60" s="154"/>
      <c r="HMA60" s="154"/>
      <c r="HMB60" s="154"/>
      <c r="HMC60" s="154"/>
      <c r="HMD60" s="154"/>
      <c r="HME60" s="154"/>
      <c r="HMF60" s="154"/>
      <c r="HMG60" s="154"/>
      <c r="HMH60" s="154"/>
      <c r="HMI60" s="154"/>
      <c r="HMJ60" s="154"/>
      <c r="HMK60" s="154"/>
      <c r="HML60" s="154"/>
      <c r="HMM60" s="154"/>
      <c r="HMN60" s="154"/>
      <c r="HMO60" s="154"/>
      <c r="HMP60" s="154"/>
      <c r="HMQ60" s="154"/>
      <c r="HMR60" s="154"/>
      <c r="HMS60" s="154"/>
      <c r="HMT60" s="154"/>
      <c r="HMU60" s="154"/>
      <c r="HMV60" s="154"/>
      <c r="HMW60" s="154"/>
      <c r="HMX60" s="154"/>
      <c r="HMY60" s="154"/>
      <c r="HMZ60" s="154"/>
      <c r="HNA60" s="154"/>
      <c r="HNB60" s="154"/>
      <c r="HNC60" s="154"/>
      <c r="HND60" s="154"/>
      <c r="HNE60" s="154"/>
      <c r="HNF60" s="154"/>
      <c r="HNG60" s="154"/>
      <c r="HNH60" s="154"/>
      <c r="HNI60" s="154"/>
      <c r="HNJ60" s="154"/>
      <c r="HNK60" s="154"/>
      <c r="HNL60" s="154"/>
      <c r="HNM60" s="154"/>
      <c r="HNN60" s="154"/>
      <c r="HNO60" s="154"/>
      <c r="HNP60" s="154"/>
      <c r="HNQ60" s="154"/>
      <c r="HNR60" s="154"/>
      <c r="HNS60" s="154"/>
      <c r="HNT60" s="154"/>
      <c r="HNU60" s="154"/>
      <c r="HNV60" s="154"/>
      <c r="HNW60" s="154"/>
      <c r="HNX60" s="154"/>
      <c r="HNY60" s="154"/>
      <c r="HNZ60" s="154"/>
      <c r="HOA60" s="154"/>
      <c r="HOB60" s="154"/>
      <c r="HOC60" s="154"/>
      <c r="HOD60" s="154"/>
      <c r="HOE60" s="154"/>
      <c r="HOF60" s="154"/>
      <c r="HOG60" s="154"/>
      <c r="HOH60" s="154"/>
      <c r="HOI60" s="154"/>
      <c r="HOJ60" s="154"/>
      <c r="HOK60" s="154"/>
      <c r="HOL60" s="154"/>
      <c r="HOM60" s="154"/>
      <c r="HON60" s="154"/>
      <c r="HOO60" s="154"/>
      <c r="HOP60" s="154"/>
      <c r="HOQ60" s="154"/>
      <c r="HOR60" s="154"/>
      <c r="HOS60" s="154"/>
      <c r="HOT60" s="154"/>
      <c r="HOU60" s="154"/>
      <c r="HOV60" s="154"/>
      <c r="HOW60" s="154"/>
      <c r="HOX60" s="154"/>
      <c r="HOY60" s="154"/>
      <c r="HOZ60" s="154"/>
      <c r="HPA60" s="154"/>
      <c r="HPB60" s="154"/>
      <c r="HPC60" s="154"/>
      <c r="HPD60" s="154"/>
      <c r="HPE60" s="154"/>
      <c r="HPF60" s="154"/>
      <c r="HPG60" s="154"/>
      <c r="HPH60" s="154"/>
      <c r="HPI60" s="154"/>
      <c r="HPJ60" s="154"/>
      <c r="HPK60" s="154"/>
      <c r="HPL60" s="154"/>
      <c r="HPM60" s="154"/>
      <c r="HPN60" s="154"/>
      <c r="HPO60" s="154"/>
      <c r="HPP60" s="154"/>
      <c r="HPQ60" s="154"/>
      <c r="HPR60" s="154"/>
      <c r="HPS60" s="154"/>
      <c r="HPT60" s="154"/>
      <c r="HPU60" s="154"/>
      <c r="HPV60" s="154"/>
      <c r="HPW60" s="154"/>
      <c r="HPX60" s="154"/>
      <c r="HPY60" s="154"/>
      <c r="HPZ60" s="154"/>
      <c r="HQA60" s="154"/>
      <c r="HQB60" s="154"/>
      <c r="HQC60" s="154"/>
      <c r="HQD60" s="154"/>
      <c r="HQE60" s="154"/>
      <c r="HQF60" s="154"/>
      <c r="HQG60" s="154"/>
      <c r="HQH60" s="154"/>
      <c r="HQI60" s="154"/>
      <c r="HQJ60" s="154"/>
      <c r="HQK60" s="154"/>
      <c r="HQL60" s="154"/>
      <c r="HQM60" s="154"/>
      <c r="HQN60" s="154"/>
      <c r="HQO60" s="154"/>
      <c r="HQP60" s="154"/>
      <c r="HQQ60" s="154"/>
      <c r="HQR60" s="154"/>
      <c r="HQS60" s="154"/>
      <c r="HQT60" s="154"/>
      <c r="HQU60" s="154"/>
      <c r="HQV60" s="154"/>
      <c r="HQW60" s="154"/>
      <c r="HQX60" s="154"/>
      <c r="HQY60" s="154"/>
      <c r="HQZ60" s="154"/>
      <c r="HRA60" s="154"/>
      <c r="HRB60" s="154"/>
      <c r="HRC60" s="154"/>
      <c r="HRD60" s="154"/>
      <c r="HRE60" s="154"/>
      <c r="HRF60" s="154"/>
      <c r="HRG60" s="154"/>
      <c r="HRH60" s="154"/>
      <c r="HRI60" s="154"/>
      <c r="HRJ60" s="154"/>
      <c r="HRK60" s="154"/>
      <c r="HRL60" s="154"/>
      <c r="HRM60" s="154"/>
      <c r="HRN60" s="154"/>
      <c r="HRO60" s="154"/>
      <c r="HRP60" s="154"/>
      <c r="HRQ60" s="154"/>
      <c r="HRR60" s="154"/>
      <c r="HRS60" s="154"/>
      <c r="HRT60" s="154"/>
      <c r="HRU60" s="154"/>
      <c r="HRV60" s="154"/>
      <c r="HRW60" s="154"/>
      <c r="HRX60" s="154"/>
      <c r="HRY60" s="154"/>
      <c r="HRZ60" s="154"/>
      <c r="HSA60" s="154"/>
      <c r="HSB60" s="154"/>
      <c r="HSC60" s="154"/>
      <c r="HSD60" s="154"/>
      <c r="HSE60" s="154"/>
      <c r="HSF60" s="154"/>
      <c r="HSG60" s="154"/>
      <c r="HSH60" s="154"/>
      <c r="HSI60" s="154"/>
      <c r="HSJ60" s="154"/>
      <c r="HSK60" s="154"/>
      <c r="HSL60" s="154"/>
      <c r="HSM60" s="154"/>
      <c r="HSN60" s="154"/>
      <c r="HSO60" s="154"/>
      <c r="HSP60" s="154"/>
      <c r="HSQ60" s="154"/>
      <c r="HSR60" s="154"/>
      <c r="HSS60" s="154"/>
      <c r="HST60" s="154"/>
      <c r="HSU60" s="154"/>
      <c r="HSV60" s="154"/>
      <c r="HSW60" s="154"/>
      <c r="HSX60" s="154"/>
      <c r="HSY60" s="154"/>
      <c r="HSZ60" s="154"/>
      <c r="HTA60" s="154"/>
      <c r="HTB60" s="154"/>
      <c r="HTC60" s="154"/>
      <c r="HTD60" s="154"/>
      <c r="HTE60" s="154"/>
      <c r="HTF60" s="154"/>
      <c r="HTG60" s="154"/>
      <c r="HTH60" s="154"/>
      <c r="HTI60" s="154"/>
      <c r="HTJ60" s="154"/>
      <c r="HTK60" s="154"/>
      <c r="HTL60" s="154"/>
      <c r="HTM60" s="154"/>
      <c r="HTN60" s="154"/>
      <c r="HTO60" s="154"/>
      <c r="HTP60" s="154"/>
      <c r="HTQ60" s="154"/>
      <c r="HTR60" s="154"/>
      <c r="HTS60" s="154"/>
      <c r="HTT60" s="154"/>
      <c r="HTU60" s="154"/>
      <c r="HTV60" s="154"/>
      <c r="HTW60" s="154"/>
      <c r="HTX60" s="154"/>
      <c r="HTY60" s="154"/>
      <c r="HTZ60" s="154"/>
      <c r="HUA60" s="154"/>
      <c r="HUB60" s="154"/>
      <c r="HUC60" s="154"/>
      <c r="HUD60" s="154"/>
      <c r="HUE60" s="154"/>
      <c r="HUF60" s="154"/>
      <c r="HUG60" s="154"/>
      <c r="HUH60" s="154"/>
      <c r="HUI60" s="154"/>
      <c r="HUJ60" s="154"/>
      <c r="HUK60" s="154"/>
      <c r="HUL60" s="154"/>
      <c r="HUM60" s="154"/>
      <c r="HUN60" s="154"/>
      <c r="HUO60" s="154"/>
      <c r="HUP60" s="154"/>
      <c r="HUQ60" s="154"/>
      <c r="HUR60" s="154"/>
      <c r="HUS60" s="154"/>
      <c r="HUT60" s="154"/>
      <c r="HUU60" s="154"/>
      <c r="HUV60" s="154"/>
      <c r="HUW60" s="154"/>
      <c r="HUX60" s="154"/>
      <c r="HUY60" s="154"/>
      <c r="HUZ60" s="154"/>
      <c r="HVA60" s="154"/>
      <c r="HVB60" s="154"/>
      <c r="HVC60" s="154"/>
      <c r="HVD60" s="154"/>
      <c r="HVE60" s="154"/>
      <c r="HVF60" s="154"/>
      <c r="HVG60" s="154"/>
      <c r="HVH60" s="154"/>
      <c r="HVI60" s="154"/>
      <c r="HVJ60" s="154"/>
      <c r="HVK60" s="154"/>
      <c r="HVL60" s="154"/>
      <c r="HVM60" s="154"/>
      <c r="HVN60" s="154"/>
      <c r="HVO60" s="154"/>
      <c r="HVP60" s="154"/>
      <c r="HVQ60" s="154"/>
      <c r="HVR60" s="154"/>
      <c r="HVS60" s="154"/>
      <c r="HVT60" s="154"/>
      <c r="HVU60" s="154"/>
      <c r="HVV60" s="154"/>
      <c r="HVW60" s="154"/>
      <c r="HVX60" s="154"/>
      <c r="HVY60" s="154"/>
      <c r="HVZ60" s="154"/>
      <c r="HWA60" s="154"/>
      <c r="HWB60" s="154"/>
      <c r="HWC60" s="154"/>
      <c r="HWD60" s="154"/>
      <c r="HWE60" s="154"/>
      <c r="HWF60" s="154"/>
      <c r="HWG60" s="154"/>
      <c r="HWH60" s="154"/>
      <c r="HWI60" s="154"/>
      <c r="HWJ60" s="154"/>
      <c r="HWK60" s="154"/>
      <c r="HWL60" s="154"/>
      <c r="HWM60" s="154"/>
      <c r="HWN60" s="154"/>
      <c r="HWO60" s="154"/>
      <c r="HWP60" s="154"/>
      <c r="HWQ60" s="154"/>
      <c r="HWR60" s="154"/>
      <c r="HWS60" s="154"/>
      <c r="HWT60" s="154"/>
      <c r="HWU60" s="154"/>
      <c r="HWV60" s="154"/>
      <c r="HWW60" s="154"/>
      <c r="HWX60" s="154"/>
      <c r="HWY60" s="154"/>
      <c r="HWZ60" s="154"/>
      <c r="HXA60" s="154"/>
      <c r="HXB60" s="154"/>
      <c r="HXC60" s="154"/>
      <c r="HXD60" s="154"/>
      <c r="HXE60" s="154"/>
      <c r="HXF60" s="154"/>
      <c r="HXG60" s="154"/>
      <c r="HXH60" s="154"/>
      <c r="HXI60" s="154"/>
      <c r="HXJ60" s="154"/>
      <c r="HXK60" s="154"/>
      <c r="HXL60" s="154"/>
      <c r="HXM60" s="154"/>
      <c r="HXN60" s="154"/>
      <c r="HXO60" s="154"/>
      <c r="HXP60" s="154"/>
      <c r="HXQ60" s="154"/>
      <c r="HXR60" s="154"/>
      <c r="HXS60" s="154"/>
      <c r="HXT60" s="154"/>
      <c r="HXU60" s="154"/>
      <c r="HXV60" s="154"/>
      <c r="HXW60" s="154"/>
      <c r="HXX60" s="154"/>
      <c r="HXY60" s="154"/>
      <c r="HXZ60" s="154"/>
      <c r="HYA60" s="154"/>
      <c r="HYB60" s="154"/>
      <c r="HYC60" s="154"/>
      <c r="HYD60" s="154"/>
      <c r="HYE60" s="154"/>
      <c r="HYF60" s="154"/>
      <c r="HYG60" s="154"/>
      <c r="HYH60" s="154"/>
      <c r="HYI60" s="154"/>
      <c r="HYJ60" s="154"/>
      <c r="HYK60" s="154"/>
      <c r="HYL60" s="154"/>
      <c r="HYM60" s="154"/>
      <c r="HYN60" s="154"/>
      <c r="HYO60" s="154"/>
      <c r="HYP60" s="154"/>
      <c r="HYQ60" s="154"/>
      <c r="HYR60" s="154"/>
      <c r="HYS60" s="154"/>
      <c r="HYT60" s="154"/>
      <c r="HYU60" s="154"/>
      <c r="HYV60" s="154"/>
      <c r="HYW60" s="154"/>
      <c r="HYX60" s="154"/>
      <c r="HYY60" s="154"/>
      <c r="HYZ60" s="154"/>
      <c r="HZA60" s="154"/>
      <c r="HZB60" s="154"/>
      <c r="HZC60" s="154"/>
      <c r="HZD60" s="154"/>
      <c r="HZE60" s="154"/>
      <c r="HZF60" s="154"/>
      <c r="HZG60" s="154"/>
      <c r="HZH60" s="154"/>
      <c r="HZI60" s="154"/>
      <c r="HZJ60" s="154"/>
      <c r="HZK60" s="154"/>
      <c r="HZL60" s="154"/>
      <c r="HZM60" s="154"/>
      <c r="HZN60" s="154"/>
      <c r="HZO60" s="154"/>
      <c r="HZP60" s="154"/>
      <c r="HZQ60" s="154"/>
      <c r="HZR60" s="154"/>
      <c r="HZS60" s="154"/>
      <c r="HZT60" s="154"/>
      <c r="HZU60" s="154"/>
      <c r="HZV60" s="154"/>
      <c r="HZW60" s="154"/>
      <c r="HZX60" s="154"/>
      <c r="HZY60" s="154"/>
      <c r="HZZ60" s="154"/>
      <c r="IAA60" s="154"/>
      <c r="IAB60" s="154"/>
      <c r="IAC60" s="154"/>
      <c r="IAD60" s="154"/>
      <c r="IAE60" s="154"/>
      <c r="IAF60" s="154"/>
      <c r="IAG60" s="154"/>
      <c r="IAH60" s="154"/>
      <c r="IAI60" s="154"/>
      <c r="IAJ60" s="154"/>
      <c r="IAK60" s="154"/>
      <c r="IAL60" s="154"/>
      <c r="IAM60" s="154"/>
      <c r="IAN60" s="154"/>
      <c r="IAO60" s="154"/>
      <c r="IAP60" s="154"/>
      <c r="IAQ60" s="154"/>
      <c r="IAR60" s="154"/>
      <c r="IAS60" s="154"/>
      <c r="IAT60" s="154"/>
      <c r="IAU60" s="154"/>
      <c r="IAV60" s="154"/>
      <c r="IAW60" s="154"/>
      <c r="IAX60" s="154"/>
      <c r="IAY60" s="154"/>
      <c r="IAZ60" s="154"/>
      <c r="IBA60" s="154"/>
      <c r="IBB60" s="154"/>
      <c r="IBC60" s="154"/>
      <c r="IBD60" s="154"/>
      <c r="IBE60" s="154"/>
      <c r="IBF60" s="154"/>
      <c r="IBG60" s="154"/>
      <c r="IBH60" s="154"/>
      <c r="IBI60" s="154"/>
      <c r="IBJ60" s="154"/>
      <c r="IBK60" s="154"/>
      <c r="IBL60" s="154"/>
      <c r="IBM60" s="154"/>
      <c r="IBN60" s="154"/>
      <c r="IBO60" s="154"/>
      <c r="IBP60" s="154"/>
      <c r="IBQ60" s="154"/>
      <c r="IBR60" s="154"/>
      <c r="IBS60" s="154"/>
      <c r="IBT60" s="154"/>
      <c r="IBU60" s="154"/>
      <c r="IBV60" s="154"/>
      <c r="IBW60" s="154"/>
      <c r="IBX60" s="154"/>
      <c r="IBY60" s="154"/>
      <c r="IBZ60" s="154"/>
      <c r="ICA60" s="154"/>
      <c r="ICB60" s="154"/>
      <c r="ICC60" s="154"/>
      <c r="ICD60" s="154"/>
      <c r="ICE60" s="154"/>
      <c r="ICF60" s="154"/>
      <c r="ICG60" s="154"/>
      <c r="ICH60" s="154"/>
      <c r="ICI60" s="154"/>
      <c r="ICJ60" s="154"/>
      <c r="ICK60" s="154"/>
      <c r="ICL60" s="154"/>
      <c r="ICM60" s="154"/>
      <c r="ICN60" s="154"/>
      <c r="ICO60" s="154"/>
      <c r="ICP60" s="154"/>
      <c r="ICQ60" s="154"/>
      <c r="ICR60" s="154"/>
      <c r="ICS60" s="154"/>
      <c r="ICT60" s="154"/>
      <c r="ICU60" s="154"/>
      <c r="ICV60" s="154"/>
      <c r="ICW60" s="154"/>
      <c r="ICX60" s="154"/>
      <c r="ICY60" s="154"/>
      <c r="ICZ60" s="154"/>
      <c r="IDA60" s="154"/>
      <c r="IDB60" s="154"/>
      <c r="IDC60" s="154"/>
      <c r="IDD60" s="154"/>
      <c r="IDE60" s="154"/>
      <c r="IDF60" s="154"/>
      <c r="IDG60" s="154"/>
      <c r="IDH60" s="154"/>
      <c r="IDI60" s="154"/>
      <c r="IDJ60" s="154"/>
      <c r="IDK60" s="154"/>
      <c r="IDL60" s="154"/>
      <c r="IDM60" s="154"/>
      <c r="IDN60" s="154"/>
      <c r="IDO60" s="154"/>
      <c r="IDP60" s="154"/>
      <c r="IDQ60" s="154"/>
      <c r="IDR60" s="154"/>
      <c r="IDS60" s="154"/>
      <c r="IDT60" s="154"/>
      <c r="IDU60" s="154"/>
      <c r="IDV60" s="154"/>
      <c r="IDW60" s="154"/>
      <c r="IDX60" s="154"/>
      <c r="IDY60" s="154"/>
      <c r="IDZ60" s="154"/>
      <c r="IEA60" s="154"/>
      <c r="IEB60" s="154"/>
      <c r="IEC60" s="154"/>
      <c r="IED60" s="154"/>
      <c r="IEE60" s="154"/>
      <c r="IEF60" s="154"/>
      <c r="IEG60" s="154"/>
      <c r="IEH60" s="154"/>
      <c r="IEI60" s="154"/>
      <c r="IEJ60" s="154"/>
      <c r="IEK60" s="154"/>
      <c r="IEL60" s="154"/>
      <c r="IEM60" s="154"/>
      <c r="IEN60" s="154"/>
      <c r="IEO60" s="154"/>
      <c r="IEP60" s="154"/>
      <c r="IEQ60" s="154"/>
      <c r="IER60" s="154"/>
      <c r="IES60" s="154"/>
      <c r="IET60" s="154"/>
      <c r="IEU60" s="154"/>
      <c r="IEV60" s="154"/>
      <c r="IEW60" s="154"/>
      <c r="IEX60" s="154"/>
      <c r="IEY60" s="154"/>
      <c r="IEZ60" s="154"/>
      <c r="IFA60" s="154"/>
      <c r="IFB60" s="154"/>
      <c r="IFC60" s="154"/>
      <c r="IFD60" s="154"/>
      <c r="IFE60" s="154"/>
      <c r="IFF60" s="154"/>
      <c r="IFG60" s="154"/>
      <c r="IFH60" s="154"/>
      <c r="IFI60" s="154"/>
      <c r="IFJ60" s="154"/>
      <c r="IFK60" s="154"/>
      <c r="IFL60" s="154"/>
      <c r="IFM60" s="154"/>
      <c r="IFN60" s="154"/>
      <c r="IFO60" s="154"/>
      <c r="IFP60" s="154"/>
      <c r="IFQ60" s="154"/>
      <c r="IFR60" s="154"/>
      <c r="IFS60" s="154"/>
      <c r="IFT60" s="154"/>
      <c r="IFU60" s="154"/>
      <c r="IFV60" s="154"/>
      <c r="IFW60" s="154"/>
      <c r="IFX60" s="154"/>
      <c r="IFY60" s="154"/>
      <c r="IFZ60" s="154"/>
      <c r="IGA60" s="154"/>
      <c r="IGB60" s="154"/>
      <c r="IGC60" s="154"/>
      <c r="IGD60" s="154"/>
      <c r="IGE60" s="154"/>
      <c r="IGF60" s="154"/>
      <c r="IGG60" s="154"/>
      <c r="IGH60" s="154"/>
      <c r="IGI60" s="154"/>
      <c r="IGJ60" s="154"/>
      <c r="IGK60" s="154"/>
      <c r="IGL60" s="154"/>
      <c r="IGM60" s="154"/>
      <c r="IGN60" s="154"/>
      <c r="IGO60" s="154"/>
      <c r="IGP60" s="154"/>
      <c r="IGQ60" s="154"/>
      <c r="IGR60" s="154"/>
      <c r="IGS60" s="154"/>
      <c r="IGT60" s="154"/>
      <c r="IGU60" s="154"/>
      <c r="IGV60" s="154"/>
      <c r="IGW60" s="154"/>
      <c r="IGX60" s="154"/>
      <c r="IGY60" s="154"/>
      <c r="IGZ60" s="154"/>
      <c r="IHA60" s="154"/>
      <c r="IHB60" s="154"/>
      <c r="IHC60" s="154"/>
      <c r="IHD60" s="154"/>
      <c r="IHE60" s="154"/>
      <c r="IHF60" s="154"/>
      <c r="IHG60" s="154"/>
      <c r="IHH60" s="154"/>
      <c r="IHI60" s="154"/>
      <c r="IHJ60" s="154"/>
      <c r="IHK60" s="154"/>
      <c r="IHL60" s="154"/>
      <c r="IHM60" s="154"/>
      <c r="IHN60" s="154"/>
      <c r="IHO60" s="154"/>
      <c r="IHP60" s="154"/>
      <c r="IHQ60" s="154"/>
      <c r="IHR60" s="154"/>
      <c r="IHS60" s="154"/>
      <c r="IHT60" s="154"/>
      <c r="IHU60" s="154"/>
      <c r="IHV60" s="154"/>
      <c r="IHW60" s="154"/>
      <c r="IHX60" s="154"/>
      <c r="IHY60" s="154"/>
      <c r="IHZ60" s="154"/>
      <c r="IIA60" s="154"/>
      <c r="IIB60" s="154"/>
      <c r="IIC60" s="154"/>
      <c r="IID60" s="154"/>
      <c r="IIE60" s="154"/>
      <c r="IIF60" s="154"/>
      <c r="IIG60" s="154"/>
      <c r="IIH60" s="154"/>
      <c r="III60" s="154"/>
      <c r="IIJ60" s="154"/>
      <c r="IIK60" s="154"/>
      <c r="IIL60" s="154"/>
      <c r="IIM60" s="154"/>
      <c r="IIN60" s="154"/>
      <c r="IIO60" s="154"/>
      <c r="IIP60" s="154"/>
      <c r="IIQ60" s="154"/>
      <c r="IIR60" s="154"/>
      <c r="IIS60" s="154"/>
      <c r="IIT60" s="154"/>
      <c r="IIU60" s="154"/>
      <c r="IIV60" s="154"/>
      <c r="IIW60" s="154"/>
      <c r="IIX60" s="154"/>
      <c r="IIY60" s="154"/>
      <c r="IIZ60" s="154"/>
      <c r="IJA60" s="154"/>
      <c r="IJB60" s="154"/>
      <c r="IJC60" s="154"/>
      <c r="IJD60" s="154"/>
      <c r="IJE60" s="154"/>
      <c r="IJF60" s="154"/>
      <c r="IJG60" s="154"/>
      <c r="IJH60" s="154"/>
      <c r="IJI60" s="154"/>
      <c r="IJJ60" s="154"/>
      <c r="IJK60" s="154"/>
      <c r="IJL60" s="154"/>
      <c r="IJM60" s="154"/>
      <c r="IJN60" s="154"/>
      <c r="IJO60" s="154"/>
      <c r="IJP60" s="154"/>
      <c r="IJQ60" s="154"/>
      <c r="IJR60" s="154"/>
      <c r="IJS60" s="154"/>
      <c r="IJT60" s="154"/>
      <c r="IJU60" s="154"/>
      <c r="IJV60" s="154"/>
      <c r="IJW60" s="154"/>
      <c r="IJX60" s="154"/>
      <c r="IJY60" s="154"/>
      <c r="IJZ60" s="154"/>
      <c r="IKA60" s="154"/>
      <c r="IKB60" s="154"/>
      <c r="IKC60" s="154"/>
      <c r="IKD60" s="154"/>
      <c r="IKE60" s="154"/>
      <c r="IKF60" s="154"/>
      <c r="IKG60" s="154"/>
      <c r="IKH60" s="154"/>
      <c r="IKI60" s="154"/>
      <c r="IKJ60" s="154"/>
      <c r="IKK60" s="154"/>
      <c r="IKL60" s="154"/>
      <c r="IKM60" s="154"/>
      <c r="IKN60" s="154"/>
      <c r="IKO60" s="154"/>
      <c r="IKP60" s="154"/>
      <c r="IKQ60" s="154"/>
      <c r="IKR60" s="154"/>
      <c r="IKS60" s="154"/>
      <c r="IKT60" s="154"/>
      <c r="IKU60" s="154"/>
      <c r="IKV60" s="154"/>
      <c r="IKW60" s="154"/>
      <c r="IKX60" s="154"/>
      <c r="IKY60" s="154"/>
      <c r="IKZ60" s="154"/>
      <c r="ILA60" s="154"/>
      <c r="ILB60" s="154"/>
      <c r="ILC60" s="154"/>
      <c r="ILD60" s="154"/>
      <c r="ILE60" s="154"/>
      <c r="ILF60" s="154"/>
      <c r="ILG60" s="154"/>
      <c r="ILH60" s="154"/>
      <c r="ILI60" s="154"/>
      <c r="ILJ60" s="154"/>
      <c r="ILK60" s="154"/>
      <c r="ILL60" s="154"/>
      <c r="ILM60" s="154"/>
      <c r="ILN60" s="154"/>
      <c r="ILO60" s="154"/>
      <c r="ILP60" s="154"/>
      <c r="ILQ60" s="154"/>
      <c r="ILR60" s="154"/>
      <c r="ILS60" s="154"/>
      <c r="ILT60" s="154"/>
      <c r="ILU60" s="154"/>
      <c r="ILV60" s="154"/>
      <c r="ILW60" s="154"/>
      <c r="ILX60" s="154"/>
      <c r="ILY60" s="154"/>
      <c r="ILZ60" s="154"/>
      <c r="IMA60" s="154"/>
      <c r="IMB60" s="154"/>
      <c r="IMC60" s="154"/>
      <c r="IMD60" s="154"/>
      <c r="IME60" s="154"/>
      <c r="IMF60" s="154"/>
      <c r="IMG60" s="154"/>
      <c r="IMH60" s="154"/>
      <c r="IMI60" s="154"/>
      <c r="IMJ60" s="154"/>
      <c r="IMK60" s="154"/>
      <c r="IML60" s="154"/>
      <c r="IMM60" s="154"/>
      <c r="IMN60" s="154"/>
      <c r="IMO60" s="154"/>
      <c r="IMP60" s="154"/>
      <c r="IMQ60" s="154"/>
      <c r="IMR60" s="154"/>
      <c r="IMS60" s="154"/>
      <c r="IMT60" s="154"/>
      <c r="IMU60" s="154"/>
      <c r="IMV60" s="154"/>
      <c r="IMW60" s="154"/>
      <c r="IMX60" s="154"/>
      <c r="IMY60" s="154"/>
      <c r="IMZ60" s="154"/>
      <c r="INA60" s="154"/>
      <c r="INB60" s="154"/>
      <c r="INC60" s="154"/>
      <c r="IND60" s="154"/>
      <c r="INE60" s="154"/>
      <c r="INF60" s="154"/>
      <c r="ING60" s="154"/>
      <c r="INH60" s="154"/>
      <c r="INI60" s="154"/>
      <c r="INJ60" s="154"/>
      <c r="INK60" s="154"/>
      <c r="INL60" s="154"/>
      <c r="INM60" s="154"/>
      <c r="INN60" s="154"/>
      <c r="INO60" s="154"/>
      <c r="INP60" s="154"/>
      <c r="INQ60" s="154"/>
      <c r="INR60" s="154"/>
      <c r="INS60" s="154"/>
      <c r="INT60" s="154"/>
      <c r="INU60" s="154"/>
      <c r="INV60" s="154"/>
      <c r="INW60" s="154"/>
      <c r="INX60" s="154"/>
      <c r="INY60" s="154"/>
      <c r="INZ60" s="154"/>
      <c r="IOA60" s="154"/>
      <c r="IOB60" s="154"/>
      <c r="IOC60" s="154"/>
      <c r="IOD60" s="154"/>
      <c r="IOE60" s="154"/>
      <c r="IOF60" s="154"/>
      <c r="IOG60" s="154"/>
      <c r="IOH60" s="154"/>
      <c r="IOI60" s="154"/>
      <c r="IOJ60" s="154"/>
      <c r="IOK60" s="154"/>
      <c r="IOL60" s="154"/>
      <c r="IOM60" s="154"/>
      <c r="ION60" s="154"/>
      <c r="IOO60" s="154"/>
      <c r="IOP60" s="154"/>
      <c r="IOQ60" s="154"/>
      <c r="IOR60" s="154"/>
      <c r="IOS60" s="154"/>
      <c r="IOT60" s="154"/>
      <c r="IOU60" s="154"/>
      <c r="IOV60" s="154"/>
      <c r="IOW60" s="154"/>
      <c r="IOX60" s="154"/>
      <c r="IOY60" s="154"/>
      <c r="IOZ60" s="154"/>
      <c r="IPA60" s="154"/>
      <c r="IPB60" s="154"/>
      <c r="IPC60" s="154"/>
      <c r="IPD60" s="154"/>
      <c r="IPE60" s="154"/>
      <c r="IPF60" s="154"/>
      <c r="IPG60" s="154"/>
      <c r="IPH60" s="154"/>
      <c r="IPI60" s="154"/>
      <c r="IPJ60" s="154"/>
      <c r="IPK60" s="154"/>
      <c r="IPL60" s="154"/>
      <c r="IPM60" s="154"/>
      <c r="IPN60" s="154"/>
      <c r="IPO60" s="154"/>
      <c r="IPP60" s="154"/>
      <c r="IPQ60" s="154"/>
      <c r="IPR60" s="154"/>
      <c r="IPS60" s="154"/>
      <c r="IPT60" s="154"/>
      <c r="IPU60" s="154"/>
      <c r="IPV60" s="154"/>
      <c r="IPW60" s="154"/>
      <c r="IPX60" s="154"/>
      <c r="IPY60" s="154"/>
      <c r="IPZ60" s="154"/>
      <c r="IQA60" s="154"/>
      <c r="IQB60" s="154"/>
      <c r="IQC60" s="154"/>
      <c r="IQD60" s="154"/>
      <c r="IQE60" s="154"/>
      <c r="IQF60" s="154"/>
      <c r="IQG60" s="154"/>
      <c r="IQH60" s="154"/>
      <c r="IQI60" s="154"/>
      <c r="IQJ60" s="154"/>
      <c r="IQK60" s="154"/>
      <c r="IQL60" s="154"/>
      <c r="IQM60" s="154"/>
      <c r="IQN60" s="154"/>
      <c r="IQO60" s="154"/>
      <c r="IQP60" s="154"/>
      <c r="IQQ60" s="154"/>
      <c r="IQR60" s="154"/>
      <c r="IQS60" s="154"/>
      <c r="IQT60" s="154"/>
      <c r="IQU60" s="154"/>
      <c r="IQV60" s="154"/>
      <c r="IQW60" s="154"/>
      <c r="IQX60" s="154"/>
      <c r="IQY60" s="154"/>
      <c r="IQZ60" s="154"/>
      <c r="IRA60" s="154"/>
      <c r="IRB60" s="154"/>
      <c r="IRC60" s="154"/>
      <c r="IRD60" s="154"/>
      <c r="IRE60" s="154"/>
      <c r="IRF60" s="154"/>
      <c r="IRG60" s="154"/>
      <c r="IRH60" s="154"/>
      <c r="IRI60" s="154"/>
      <c r="IRJ60" s="154"/>
      <c r="IRK60" s="154"/>
      <c r="IRL60" s="154"/>
      <c r="IRM60" s="154"/>
      <c r="IRN60" s="154"/>
      <c r="IRO60" s="154"/>
      <c r="IRP60" s="154"/>
      <c r="IRQ60" s="154"/>
      <c r="IRR60" s="154"/>
      <c r="IRS60" s="154"/>
      <c r="IRT60" s="154"/>
      <c r="IRU60" s="154"/>
      <c r="IRV60" s="154"/>
      <c r="IRW60" s="154"/>
      <c r="IRX60" s="154"/>
      <c r="IRY60" s="154"/>
      <c r="IRZ60" s="154"/>
      <c r="ISA60" s="154"/>
      <c r="ISB60" s="154"/>
      <c r="ISC60" s="154"/>
      <c r="ISD60" s="154"/>
      <c r="ISE60" s="154"/>
      <c r="ISF60" s="154"/>
      <c r="ISG60" s="154"/>
      <c r="ISH60" s="154"/>
      <c r="ISI60" s="154"/>
      <c r="ISJ60" s="154"/>
      <c r="ISK60" s="154"/>
      <c r="ISL60" s="154"/>
      <c r="ISM60" s="154"/>
      <c r="ISN60" s="154"/>
      <c r="ISO60" s="154"/>
      <c r="ISP60" s="154"/>
      <c r="ISQ60" s="154"/>
      <c r="ISR60" s="154"/>
      <c r="ISS60" s="154"/>
      <c r="IST60" s="154"/>
      <c r="ISU60" s="154"/>
      <c r="ISV60" s="154"/>
      <c r="ISW60" s="154"/>
      <c r="ISX60" s="154"/>
      <c r="ISY60" s="154"/>
      <c r="ISZ60" s="154"/>
      <c r="ITA60" s="154"/>
      <c r="ITB60" s="154"/>
      <c r="ITC60" s="154"/>
      <c r="ITD60" s="154"/>
      <c r="ITE60" s="154"/>
      <c r="ITF60" s="154"/>
      <c r="ITG60" s="154"/>
      <c r="ITH60" s="154"/>
      <c r="ITI60" s="154"/>
      <c r="ITJ60" s="154"/>
      <c r="ITK60" s="154"/>
      <c r="ITL60" s="154"/>
      <c r="ITM60" s="154"/>
      <c r="ITN60" s="154"/>
      <c r="ITO60" s="154"/>
      <c r="ITP60" s="154"/>
      <c r="ITQ60" s="154"/>
      <c r="ITR60" s="154"/>
      <c r="ITS60" s="154"/>
      <c r="ITT60" s="154"/>
      <c r="ITU60" s="154"/>
      <c r="ITV60" s="154"/>
      <c r="ITW60" s="154"/>
      <c r="ITX60" s="154"/>
      <c r="ITY60" s="154"/>
      <c r="ITZ60" s="154"/>
      <c r="IUA60" s="154"/>
      <c r="IUB60" s="154"/>
      <c r="IUC60" s="154"/>
      <c r="IUD60" s="154"/>
      <c r="IUE60" s="154"/>
      <c r="IUF60" s="154"/>
      <c r="IUG60" s="154"/>
      <c r="IUH60" s="154"/>
      <c r="IUI60" s="154"/>
      <c r="IUJ60" s="154"/>
      <c r="IUK60" s="154"/>
      <c r="IUL60" s="154"/>
      <c r="IUM60" s="154"/>
      <c r="IUN60" s="154"/>
      <c r="IUO60" s="154"/>
      <c r="IUP60" s="154"/>
      <c r="IUQ60" s="154"/>
      <c r="IUR60" s="154"/>
      <c r="IUS60" s="154"/>
      <c r="IUT60" s="154"/>
      <c r="IUU60" s="154"/>
      <c r="IUV60" s="154"/>
      <c r="IUW60" s="154"/>
      <c r="IUX60" s="154"/>
      <c r="IUY60" s="154"/>
      <c r="IUZ60" s="154"/>
      <c r="IVA60" s="154"/>
      <c r="IVB60" s="154"/>
      <c r="IVC60" s="154"/>
      <c r="IVD60" s="154"/>
      <c r="IVE60" s="154"/>
      <c r="IVF60" s="154"/>
      <c r="IVG60" s="154"/>
      <c r="IVH60" s="154"/>
      <c r="IVI60" s="154"/>
      <c r="IVJ60" s="154"/>
      <c r="IVK60" s="154"/>
      <c r="IVL60" s="154"/>
      <c r="IVM60" s="154"/>
      <c r="IVN60" s="154"/>
      <c r="IVO60" s="154"/>
      <c r="IVP60" s="154"/>
      <c r="IVQ60" s="154"/>
      <c r="IVR60" s="154"/>
      <c r="IVS60" s="154"/>
      <c r="IVT60" s="154"/>
      <c r="IVU60" s="154"/>
      <c r="IVV60" s="154"/>
      <c r="IVW60" s="154"/>
      <c r="IVX60" s="154"/>
      <c r="IVY60" s="154"/>
      <c r="IVZ60" s="154"/>
      <c r="IWA60" s="154"/>
      <c r="IWB60" s="154"/>
      <c r="IWC60" s="154"/>
      <c r="IWD60" s="154"/>
      <c r="IWE60" s="154"/>
      <c r="IWF60" s="154"/>
      <c r="IWG60" s="154"/>
      <c r="IWH60" s="154"/>
      <c r="IWI60" s="154"/>
      <c r="IWJ60" s="154"/>
      <c r="IWK60" s="154"/>
      <c r="IWL60" s="154"/>
      <c r="IWM60" s="154"/>
      <c r="IWN60" s="154"/>
      <c r="IWO60" s="154"/>
      <c r="IWP60" s="154"/>
      <c r="IWQ60" s="154"/>
      <c r="IWR60" s="154"/>
      <c r="IWS60" s="154"/>
      <c r="IWT60" s="154"/>
      <c r="IWU60" s="154"/>
      <c r="IWV60" s="154"/>
      <c r="IWW60" s="154"/>
      <c r="IWX60" s="154"/>
      <c r="IWY60" s="154"/>
      <c r="IWZ60" s="154"/>
      <c r="IXA60" s="154"/>
      <c r="IXB60" s="154"/>
      <c r="IXC60" s="154"/>
      <c r="IXD60" s="154"/>
      <c r="IXE60" s="154"/>
      <c r="IXF60" s="154"/>
      <c r="IXG60" s="154"/>
      <c r="IXH60" s="154"/>
      <c r="IXI60" s="154"/>
      <c r="IXJ60" s="154"/>
      <c r="IXK60" s="154"/>
      <c r="IXL60" s="154"/>
      <c r="IXM60" s="154"/>
      <c r="IXN60" s="154"/>
      <c r="IXO60" s="154"/>
      <c r="IXP60" s="154"/>
      <c r="IXQ60" s="154"/>
      <c r="IXR60" s="154"/>
      <c r="IXS60" s="154"/>
      <c r="IXT60" s="154"/>
      <c r="IXU60" s="154"/>
      <c r="IXV60" s="154"/>
      <c r="IXW60" s="154"/>
      <c r="IXX60" s="154"/>
      <c r="IXY60" s="154"/>
      <c r="IXZ60" s="154"/>
      <c r="IYA60" s="154"/>
      <c r="IYB60" s="154"/>
      <c r="IYC60" s="154"/>
      <c r="IYD60" s="154"/>
      <c r="IYE60" s="154"/>
      <c r="IYF60" s="154"/>
      <c r="IYG60" s="154"/>
      <c r="IYH60" s="154"/>
      <c r="IYI60" s="154"/>
      <c r="IYJ60" s="154"/>
      <c r="IYK60" s="154"/>
      <c r="IYL60" s="154"/>
      <c r="IYM60" s="154"/>
      <c r="IYN60" s="154"/>
      <c r="IYO60" s="154"/>
      <c r="IYP60" s="154"/>
      <c r="IYQ60" s="154"/>
      <c r="IYR60" s="154"/>
      <c r="IYS60" s="154"/>
      <c r="IYT60" s="154"/>
      <c r="IYU60" s="154"/>
      <c r="IYV60" s="154"/>
      <c r="IYW60" s="154"/>
      <c r="IYX60" s="154"/>
      <c r="IYY60" s="154"/>
      <c r="IYZ60" s="154"/>
      <c r="IZA60" s="154"/>
      <c r="IZB60" s="154"/>
      <c r="IZC60" s="154"/>
      <c r="IZD60" s="154"/>
      <c r="IZE60" s="154"/>
      <c r="IZF60" s="154"/>
      <c r="IZG60" s="154"/>
      <c r="IZH60" s="154"/>
      <c r="IZI60" s="154"/>
      <c r="IZJ60" s="154"/>
      <c r="IZK60" s="154"/>
      <c r="IZL60" s="154"/>
      <c r="IZM60" s="154"/>
      <c r="IZN60" s="154"/>
      <c r="IZO60" s="154"/>
      <c r="IZP60" s="154"/>
      <c r="IZQ60" s="154"/>
      <c r="IZR60" s="154"/>
      <c r="IZS60" s="154"/>
      <c r="IZT60" s="154"/>
      <c r="IZU60" s="154"/>
      <c r="IZV60" s="154"/>
      <c r="IZW60" s="154"/>
      <c r="IZX60" s="154"/>
      <c r="IZY60" s="154"/>
      <c r="IZZ60" s="154"/>
      <c r="JAA60" s="154"/>
      <c r="JAB60" s="154"/>
      <c r="JAC60" s="154"/>
      <c r="JAD60" s="154"/>
      <c r="JAE60" s="154"/>
      <c r="JAF60" s="154"/>
      <c r="JAG60" s="154"/>
      <c r="JAH60" s="154"/>
      <c r="JAI60" s="154"/>
      <c r="JAJ60" s="154"/>
      <c r="JAK60" s="154"/>
      <c r="JAL60" s="154"/>
      <c r="JAM60" s="154"/>
      <c r="JAN60" s="154"/>
      <c r="JAO60" s="154"/>
      <c r="JAP60" s="154"/>
      <c r="JAQ60" s="154"/>
      <c r="JAR60" s="154"/>
      <c r="JAS60" s="154"/>
      <c r="JAT60" s="154"/>
      <c r="JAU60" s="154"/>
      <c r="JAV60" s="154"/>
      <c r="JAW60" s="154"/>
      <c r="JAX60" s="154"/>
      <c r="JAY60" s="154"/>
      <c r="JAZ60" s="154"/>
      <c r="JBA60" s="154"/>
      <c r="JBB60" s="154"/>
      <c r="JBC60" s="154"/>
      <c r="JBD60" s="154"/>
      <c r="JBE60" s="154"/>
      <c r="JBF60" s="154"/>
      <c r="JBG60" s="154"/>
      <c r="JBH60" s="154"/>
      <c r="JBI60" s="154"/>
      <c r="JBJ60" s="154"/>
      <c r="JBK60" s="154"/>
      <c r="JBL60" s="154"/>
      <c r="JBM60" s="154"/>
      <c r="JBN60" s="154"/>
      <c r="JBO60" s="154"/>
      <c r="JBP60" s="154"/>
      <c r="JBQ60" s="154"/>
      <c r="JBR60" s="154"/>
      <c r="JBS60" s="154"/>
      <c r="JBT60" s="154"/>
      <c r="JBU60" s="154"/>
      <c r="JBV60" s="154"/>
      <c r="JBW60" s="154"/>
      <c r="JBX60" s="154"/>
      <c r="JBY60" s="154"/>
      <c r="JBZ60" s="154"/>
      <c r="JCA60" s="154"/>
      <c r="JCB60" s="154"/>
      <c r="JCC60" s="154"/>
      <c r="JCD60" s="154"/>
      <c r="JCE60" s="154"/>
      <c r="JCF60" s="154"/>
      <c r="JCG60" s="154"/>
      <c r="JCH60" s="154"/>
      <c r="JCI60" s="154"/>
      <c r="JCJ60" s="154"/>
      <c r="JCK60" s="154"/>
      <c r="JCL60" s="154"/>
      <c r="JCM60" s="154"/>
      <c r="JCN60" s="154"/>
      <c r="JCO60" s="154"/>
      <c r="JCP60" s="154"/>
      <c r="JCQ60" s="154"/>
      <c r="JCR60" s="154"/>
      <c r="JCS60" s="154"/>
      <c r="JCT60" s="154"/>
      <c r="JCU60" s="154"/>
      <c r="JCV60" s="154"/>
      <c r="JCW60" s="154"/>
      <c r="JCX60" s="154"/>
      <c r="JCY60" s="154"/>
      <c r="JCZ60" s="154"/>
      <c r="JDA60" s="154"/>
      <c r="JDB60" s="154"/>
      <c r="JDC60" s="154"/>
      <c r="JDD60" s="154"/>
      <c r="JDE60" s="154"/>
      <c r="JDF60" s="154"/>
      <c r="JDG60" s="154"/>
      <c r="JDH60" s="154"/>
      <c r="JDI60" s="154"/>
      <c r="JDJ60" s="154"/>
      <c r="JDK60" s="154"/>
      <c r="JDL60" s="154"/>
      <c r="JDM60" s="154"/>
      <c r="JDN60" s="154"/>
      <c r="JDO60" s="154"/>
      <c r="JDP60" s="154"/>
      <c r="JDQ60" s="154"/>
      <c r="JDR60" s="154"/>
      <c r="JDS60" s="154"/>
      <c r="JDT60" s="154"/>
      <c r="JDU60" s="154"/>
      <c r="JDV60" s="154"/>
      <c r="JDW60" s="154"/>
      <c r="JDX60" s="154"/>
      <c r="JDY60" s="154"/>
      <c r="JDZ60" s="154"/>
      <c r="JEA60" s="154"/>
      <c r="JEB60" s="154"/>
      <c r="JEC60" s="154"/>
      <c r="JED60" s="154"/>
      <c r="JEE60" s="154"/>
      <c r="JEF60" s="154"/>
      <c r="JEG60" s="154"/>
      <c r="JEH60" s="154"/>
      <c r="JEI60" s="154"/>
      <c r="JEJ60" s="154"/>
      <c r="JEK60" s="154"/>
      <c r="JEL60" s="154"/>
      <c r="JEM60" s="154"/>
      <c r="JEN60" s="154"/>
      <c r="JEO60" s="154"/>
      <c r="JEP60" s="154"/>
      <c r="JEQ60" s="154"/>
      <c r="JER60" s="154"/>
      <c r="JES60" s="154"/>
      <c r="JET60" s="154"/>
      <c r="JEU60" s="154"/>
      <c r="JEV60" s="154"/>
      <c r="JEW60" s="154"/>
      <c r="JEX60" s="154"/>
      <c r="JEY60" s="154"/>
      <c r="JEZ60" s="154"/>
      <c r="JFA60" s="154"/>
      <c r="JFB60" s="154"/>
      <c r="JFC60" s="154"/>
      <c r="JFD60" s="154"/>
      <c r="JFE60" s="154"/>
      <c r="JFF60" s="154"/>
      <c r="JFG60" s="154"/>
      <c r="JFH60" s="154"/>
      <c r="JFI60" s="154"/>
      <c r="JFJ60" s="154"/>
      <c r="JFK60" s="154"/>
      <c r="JFL60" s="154"/>
      <c r="JFM60" s="154"/>
      <c r="JFN60" s="154"/>
      <c r="JFO60" s="154"/>
      <c r="JFP60" s="154"/>
      <c r="JFQ60" s="154"/>
      <c r="JFR60" s="154"/>
      <c r="JFS60" s="154"/>
      <c r="JFT60" s="154"/>
      <c r="JFU60" s="154"/>
      <c r="JFV60" s="154"/>
      <c r="JFW60" s="154"/>
      <c r="JFX60" s="154"/>
      <c r="JFY60" s="154"/>
      <c r="JFZ60" s="154"/>
      <c r="JGA60" s="154"/>
      <c r="JGB60" s="154"/>
      <c r="JGC60" s="154"/>
      <c r="JGD60" s="154"/>
      <c r="JGE60" s="154"/>
      <c r="JGF60" s="154"/>
      <c r="JGG60" s="154"/>
      <c r="JGH60" s="154"/>
      <c r="JGI60" s="154"/>
      <c r="JGJ60" s="154"/>
      <c r="JGK60" s="154"/>
      <c r="JGL60" s="154"/>
      <c r="JGM60" s="154"/>
      <c r="JGN60" s="154"/>
      <c r="JGO60" s="154"/>
      <c r="JGP60" s="154"/>
      <c r="JGQ60" s="154"/>
      <c r="JGR60" s="154"/>
      <c r="JGS60" s="154"/>
      <c r="JGT60" s="154"/>
      <c r="JGU60" s="154"/>
      <c r="JGV60" s="154"/>
      <c r="JGW60" s="154"/>
      <c r="JGX60" s="154"/>
      <c r="JGY60" s="154"/>
      <c r="JGZ60" s="154"/>
      <c r="JHA60" s="154"/>
      <c r="JHB60" s="154"/>
      <c r="JHC60" s="154"/>
      <c r="JHD60" s="154"/>
      <c r="JHE60" s="154"/>
      <c r="JHF60" s="154"/>
      <c r="JHG60" s="154"/>
      <c r="JHH60" s="154"/>
      <c r="JHI60" s="154"/>
      <c r="JHJ60" s="154"/>
      <c r="JHK60" s="154"/>
      <c r="JHL60" s="154"/>
      <c r="JHM60" s="154"/>
      <c r="JHN60" s="154"/>
      <c r="JHO60" s="154"/>
      <c r="JHP60" s="154"/>
      <c r="JHQ60" s="154"/>
      <c r="JHR60" s="154"/>
      <c r="JHS60" s="154"/>
      <c r="JHT60" s="154"/>
      <c r="JHU60" s="154"/>
      <c r="JHV60" s="154"/>
      <c r="JHW60" s="154"/>
      <c r="JHX60" s="154"/>
      <c r="JHY60" s="154"/>
      <c r="JHZ60" s="154"/>
      <c r="JIA60" s="154"/>
      <c r="JIB60" s="154"/>
      <c r="JIC60" s="154"/>
      <c r="JID60" s="154"/>
      <c r="JIE60" s="154"/>
      <c r="JIF60" s="154"/>
      <c r="JIG60" s="154"/>
      <c r="JIH60" s="154"/>
      <c r="JII60" s="154"/>
      <c r="JIJ60" s="154"/>
      <c r="JIK60" s="154"/>
      <c r="JIL60" s="154"/>
      <c r="JIM60" s="154"/>
      <c r="JIN60" s="154"/>
      <c r="JIO60" s="154"/>
      <c r="JIP60" s="154"/>
      <c r="JIQ60" s="154"/>
      <c r="JIR60" s="154"/>
      <c r="JIS60" s="154"/>
      <c r="JIT60" s="154"/>
      <c r="JIU60" s="154"/>
      <c r="JIV60" s="154"/>
      <c r="JIW60" s="154"/>
      <c r="JIX60" s="154"/>
      <c r="JIY60" s="154"/>
      <c r="JIZ60" s="154"/>
      <c r="JJA60" s="154"/>
      <c r="JJB60" s="154"/>
      <c r="JJC60" s="154"/>
      <c r="JJD60" s="154"/>
      <c r="JJE60" s="154"/>
      <c r="JJF60" s="154"/>
      <c r="JJG60" s="154"/>
      <c r="JJH60" s="154"/>
      <c r="JJI60" s="154"/>
      <c r="JJJ60" s="154"/>
      <c r="JJK60" s="154"/>
      <c r="JJL60" s="154"/>
      <c r="JJM60" s="154"/>
      <c r="JJN60" s="154"/>
      <c r="JJO60" s="154"/>
      <c r="JJP60" s="154"/>
      <c r="JJQ60" s="154"/>
      <c r="JJR60" s="154"/>
      <c r="JJS60" s="154"/>
      <c r="JJT60" s="154"/>
      <c r="JJU60" s="154"/>
      <c r="JJV60" s="154"/>
      <c r="JJW60" s="154"/>
      <c r="JJX60" s="154"/>
      <c r="JJY60" s="154"/>
      <c r="JJZ60" s="154"/>
      <c r="JKA60" s="154"/>
      <c r="JKB60" s="154"/>
      <c r="JKC60" s="154"/>
      <c r="JKD60" s="154"/>
      <c r="JKE60" s="154"/>
      <c r="JKF60" s="154"/>
      <c r="JKG60" s="154"/>
      <c r="JKH60" s="154"/>
      <c r="JKI60" s="154"/>
      <c r="JKJ60" s="154"/>
      <c r="JKK60" s="154"/>
      <c r="JKL60" s="154"/>
      <c r="JKM60" s="154"/>
      <c r="JKN60" s="154"/>
      <c r="JKO60" s="154"/>
      <c r="JKP60" s="154"/>
      <c r="JKQ60" s="154"/>
      <c r="JKR60" s="154"/>
      <c r="JKS60" s="154"/>
      <c r="JKT60" s="154"/>
      <c r="JKU60" s="154"/>
      <c r="JKV60" s="154"/>
      <c r="JKW60" s="154"/>
      <c r="JKX60" s="154"/>
      <c r="JKY60" s="154"/>
      <c r="JKZ60" s="154"/>
      <c r="JLA60" s="154"/>
      <c r="JLB60" s="154"/>
      <c r="JLC60" s="154"/>
      <c r="JLD60" s="154"/>
      <c r="JLE60" s="154"/>
      <c r="JLF60" s="154"/>
      <c r="JLG60" s="154"/>
      <c r="JLH60" s="154"/>
      <c r="JLI60" s="154"/>
      <c r="JLJ60" s="154"/>
      <c r="JLK60" s="154"/>
      <c r="JLL60" s="154"/>
      <c r="JLM60" s="154"/>
      <c r="JLN60" s="154"/>
      <c r="JLO60" s="154"/>
      <c r="JLP60" s="154"/>
      <c r="JLQ60" s="154"/>
      <c r="JLR60" s="154"/>
      <c r="JLS60" s="154"/>
      <c r="JLT60" s="154"/>
      <c r="JLU60" s="154"/>
      <c r="JLV60" s="154"/>
      <c r="JLW60" s="154"/>
      <c r="JLX60" s="154"/>
      <c r="JLY60" s="154"/>
      <c r="JLZ60" s="154"/>
      <c r="JMA60" s="154"/>
      <c r="JMB60" s="154"/>
      <c r="JMC60" s="154"/>
      <c r="JMD60" s="154"/>
      <c r="JME60" s="154"/>
      <c r="JMF60" s="154"/>
      <c r="JMG60" s="154"/>
      <c r="JMH60" s="154"/>
      <c r="JMI60" s="154"/>
      <c r="JMJ60" s="154"/>
      <c r="JMK60" s="154"/>
      <c r="JML60" s="154"/>
      <c r="JMM60" s="154"/>
      <c r="JMN60" s="154"/>
      <c r="JMO60" s="154"/>
      <c r="JMP60" s="154"/>
      <c r="JMQ60" s="154"/>
      <c r="JMR60" s="154"/>
      <c r="JMS60" s="154"/>
      <c r="JMT60" s="154"/>
      <c r="JMU60" s="154"/>
      <c r="JMV60" s="154"/>
      <c r="JMW60" s="154"/>
      <c r="JMX60" s="154"/>
      <c r="JMY60" s="154"/>
      <c r="JMZ60" s="154"/>
      <c r="JNA60" s="154"/>
      <c r="JNB60" s="154"/>
      <c r="JNC60" s="154"/>
      <c r="JND60" s="154"/>
      <c r="JNE60" s="154"/>
      <c r="JNF60" s="154"/>
      <c r="JNG60" s="154"/>
      <c r="JNH60" s="154"/>
      <c r="JNI60" s="154"/>
      <c r="JNJ60" s="154"/>
      <c r="JNK60" s="154"/>
      <c r="JNL60" s="154"/>
      <c r="JNM60" s="154"/>
      <c r="JNN60" s="154"/>
      <c r="JNO60" s="154"/>
      <c r="JNP60" s="154"/>
      <c r="JNQ60" s="154"/>
      <c r="JNR60" s="154"/>
      <c r="JNS60" s="154"/>
      <c r="JNT60" s="154"/>
      <c r="JNU60" s="154"/>
      <c r="JNV60" s="154"/>
      <c r="JNW60" s="154"/>
      <c r="JNX60" s="154"/>
      <c r="JNY60" s="154"/>
      <c r="JNZ60" s="154"/>
      <c r="JOA60" s="154"/>
      <c r="JOB60" s="154"/>
      <c r="JOC60" s="154"/>
      <c r="JOD60" s="154"/>
      <c r="JOE60" s="154"/>
      <c r="JOF60" s="154"/>
      <c r="JOG60" s="154"/>
      <c r="JOH60" s="154"/>
      <c r="JOI60" s="154"/>
      <c r="JOJ60" s="154"/>
      <c r="JOK60" s="154"/>
      <c r="JOL60" s="154"/>
      <c r="JOM60" s="154"/>
      <c r="JON60" s="154"/>
      <c r="JOO60" s="154"/>
      <c r="JOP60" s="154"/>
      <c r="JOQ60" s="154"/>
      <c r="JOR60" s="154"/>
      <c r="JOS60" s="154"/>
      <c r="JOT60" s="154"/>
      <c r="JOU60" s="154"/>
      <c r="JOV60" s="154"/>
      <c r="JOW60" s="154"/>
      <c r="JOX60" s="154"/>
      <c r="JOY60" s="154"/>
      <c r="JOZ60" s="154"/>
      <c r="JPA60" s="154"/>
      <c r="JPB60" s="154"/>
      <c r="JPC60" s="154"/>
      <c r="JPD60" s="154"/>
      <c r="JPE60" s="154"/>
      <c r="JPF60" s="154"/>
      <c r="JPG60" s="154"/>
      <c r="JPH60" s="154"/>
      <c r="JPI60" s="154"/>
      <c r="JPJ60" s="154"/>
      <c r="JPK60" s="154"/>
      <c r="JPL60" s="154"/>
      <c r="JPM60" s="154"/>
      <c r="JPN60" s="154"/>
      <c r="JPO60" s="154"/>
      <c r="JPP60" s="154"/>
      <c r="JPQ60" s="154"/>
      <c r="JPR60" s="154"/>
      <c r="JPS60" s="154"/>
      <c r="JPT60" s="154"/>
      <c r="JPU60" s="154"/>
      <c r="JPV60" s="154"/>
      <c r="JPW60" s="154"/>
      <c r="JPX60" s="154"/>
      <c r="JPY60" s="154"/>
      <c r="JPZ60" s="154"/>
      <c r="JQA60" s="154"/>
      <c r="JQB60" s="154"/>
      <c r="JQC60" s="154"/>
      <c r="JQD60" s="154"/>
      <c r="JQE60" s="154"/>
      <c r="JQF60" s="154"/>
      <c r="JQG60" s="154"/>
      <c r="JQH60" s="154"/>
      <c r="JQI60" s="154"/>
      <c r="JQJ60" s="154"/>
      <c r="JQK60" s="154"/>
      <c r="JQL60" s="154"/>
      <c r="JQM60" s="154"/>
      <c r="JQN60" s="154"/>
      <c r="JQO60" s="154"/>
      <c r="JQP60" s="154"/>
      <c r="JQQ60" s="154"/>
      <c r="JQR60" s="154"/>
      <c r="JQS60" s="154"/>
      <c r="JQT60" s="154"/>
      <c r="JQU60" s="154"/>
      <c r="JQV60" s="154"/>
      <c r="JQW60" s="154"/>
      <c r="JQX60" s="154"/>
      <c r="JQY60" s="154"/>
      <c r="JQZ60" s="154"/>
      <c r="JRA60" s="154"/>
      <c r="JRB60" s="154"/>
      <c r="JRC60" s="154"/>
      <c r="JRD60" s="154"/>
      <c r="JRE60" s="154"/>
      <c r="JRF60" s="154"/>
      <c r="JRG60" s="154"/>
      <c r="JRH60" s="154"/>
      <c r="JRI60" s="154"/>
      <c r="JRJ60" s="154"/>
      <c r="JRK60" s="154"/>
      <c r="JRL60" s="154"/>
      <c r="JRM60" s="154"/>
      <c r="JRN60" s="154"/>
      <c r="JRO60" s="154"/>
      <c r="JRP60" s="154"/>
      <c r="JRQ60" s="154"/>
      <c r="JRR60" s="154"/>
      <c r="JRS60" s="154"/>
      <c r="JRT60" s="154"/>
      <c r="JRU60" s="154"/>
      <c r="JRV60" s="154"/>
      <c r="JRW60" s="154"/>
      <c r="JRX60" s="154"/>
      <c r="JRY60" s="154"/>
      <c r="JRZ60" s="154"/>
      <c r="JSA60" s="154"/>
      <c r="JSB60" s="154"/>
      <c r="JSC60" s="154"/>
      <c r="JSD60" s="154"/>
      <c r="JSE60" s="154"/>
      <c r="JSF60" s="154"/>
      <c r="JSG60" s="154"/>
      <c r="JSH60" s="154"/>
      <c r="JSI60" s="154"/>
      <c r="JSJ60" s="154"/>
      <c r="JSK60" s="154"/>
      <c r="JSL60" s="154"/>
      <c r="JSM60" s="154"/>
      <c r="JSN60" s="154"/>
      <c r="JSO60" s="154"/>
      <c r="JSP60" s="154"/>
      <c r="JSQ60" s="154"/>
      <c r="JSR60" s="154"/>
      <c r="JSS60" s="154"/>
      <c r="JST60" s="154"/>
      <c r="JSU60" s="154"/>
      <c r="JSV60" s="154"/>
      <c r="JSW60" s="154"/>
      <c r="JSX60" s="154"/>
      <c r="JSY60" s="154"/>
      <c r="JSZ60" s="154"/>
      <c r="JTA60" s="154"/>
      <c r="JTB60" s="154"/>
      <c r="JTC60" s="154"/>
      <c r="JTD60" s="154"/>
      <c r="JTE60" s="154"/>
      <c r="JTF60" s="154"/>
      <c r="JTG60" s="154"/>
      <c r="JTH60" s="154"/>
      <c r="JTI60" s="154"/>
      <c r="JTJ60" s="154"/>
      <c r="JTK60" s="154"/>
      <c r="JTL60" s="154"/>
      <c r="JTM60" s="154"/>
      <c r="JTN60" s="154"/>
      <c r="JTO60" s="154"/>
      <c r="JTP60" s="154"/>
      <c r="JTQ60" s="154"/>
      <c r="JTR60" s="154"/>
      <c r="JTS60" s="154"/>
      <c r="JTT60" s="154"/>
      <c r="JTU60" s="154"/>
      <c r="JTV60" s="154"/>
      <c r="JTW60" s="154"/>
      <c r="JTX60" s="154"/>
      <c r="JTY60" s="154"/>
      <c r="JTZ60" s="154"/>
      <c r="JUA60" s="154"/>
      <c r="JUB60" s="154"/>
      <c r="JUC60" s="154"/>
      <c r="JUD60" s="154"/>
      <c r="JUE60" s="154"/>
      <c r="JUF60" s="154"/>
      <c r="JUG60" s="154"/>
      <c r="JUH60" s="154"/>
      <c r="JUI60" s="154"/>
      <c r="JUJ60" s="154"/>
      <c r="JUK60" s="154"/>
      <c r="JUL60" s="154"/>
      <c r="JUM60" s="154"/>
      <c r="JUN60" s="154"/>
      <c r="JUO60" s="154"/>
      <c r="JUP60" s="154"/>
      <c r="JUQ60" s="154"/>
      <c r="JUR60" s="154"/>
      <c r="JUS60" s="154"/>
      <c r="JUT60" s="154"/>
      <c r="JUU60" s="154"/>
      <c r="JUV60" s="154"/>
      <c r="JUW60" s="154"/>
      <c r="JUX60" s="154"/>
      <c r="JUY60" s="154"/>
      <c r="JUZ60" s="154"/>
      <c r="JVA60" s="154"/>
      <c r="JVB60" s="154"/>
      <c r="JVC60" s="154"/>
      <c r="JVD60" s="154"/>
      <c r="JVE60" s="154"/>
      <c r="JVF60" s="154"/>
      <c r="JVG60" s="154"/>
      <c r="JVH60" s="154"/>
      <c r="JVI60" s="154"/>
      <c r="JVJ60" s="154"/>
      <c r="JVK60" s="154"/>
      <c r="JVL60" s="154"/>
      <c r="JVM60" s="154"/>
      <c r="JVN60" s="154"/>
      <c r="JVO60" s="154"/>
      <c r="JVP60" s="154"/>
      <c r="JVQ60" s="154"/>
      <c r="JVR60" s="154"/>
      <c r="JVS60" s="154"/>
      <c r="JVT60" s="154"/>
      <c r="JVU60" s="154"/>
      <c r="JVV60" s="154"/>
      <c r="JVW60" s="154"/>
      <c r="JVX60" s="154"/>
      <c r="JVY60" s="154"/>
      <c r="JVZ60" s="154"/>
      <c r="JWA60" s="154"/>
      <c r="JWB60" s="154"/>
      <c r="JWC60" s="154"/>
      <c r="JWD60" s="154"/>
      <c r="JWE60" s="154"/>
      <c r="JWF60" s="154"/>
      <c r="JWG60" s="154"/>
      <c r="JWH60" s="154"/>
      <c r="JWI60" s="154"/>
      <c r="JWJ60" s="154"/>
      <c r="JWK60" s="154"/>
      <c r="JWL60" s="154"/>
      <c r="JWM60" s="154"/>
      <c r="JWN60" s="154"/>
      <c r="JWO60" s="154"/>
      <c r="JWP60" s="154"/>
      <c r="JWQ60" s="154"/>
      <c r="JWR60" s="154"/>
      <c r="JWS60" s="154"/>
      <c r="JWT60" s="154"/>
      <c r="JWU60" s="154"/>
      <c r="JWV60" s="154"/>
      <c r="JWW60" s="154"/>
      <c r="JWX60" s="154"/>
      <c r="JWY60" s="154"/>
      <c r="JWZ60" s="154"/>
      <c r="JXA60" s="154"/>
      <c r="JXB60" s="154"/>
      <c r="JXC60" s="154"/>
      <c r="JXD60" s="154"/>
      <c r="JXE60" s="154"/>
      <c r="JXF60" s="154"/>
      <c r="JXG60" s="154"/>
      <c r="JXH60" s="154"/>
      <c r="JXI60" s="154"/>
      <c r="JXJ60" s="154"/>
      <c r="JXK60" s="154"/>
      <c r="JXL60" s="154"/>
      <c r="JXM60" s="154"/>
      <c r="JXN60" s="154"/>
      <c r="JXO60" s="154"/>
      <c r="JXP60" s="154"/>
      <c r="JXQ60" s="154"/>
      <c r="JXR60" s="154"/>
      <c r="JXS60" s="154"/>
      <c r="JXT60" s="154"/>
      <c r="JXU60" s="154"/>
      <c r="JXV60" s="154"/>
      <c r="JXW60" s="154"/>
      <c r="JXX60" s="154"/>
      <c r="JXY60" s="154"/>
      <c r="JXZ60" s="154"/>
      <c r="JYA60" s="154"/>
      <c r="JYB60" s="154"/>
      <c r="JYC60" s="154"/>
      <c r="JYD60" s="154"/>
      <c r="JYE60" s="154"/>
      <c r="JYF60" s="154"/>
      <c r="JYG60" s="154"/>
      <c r="JYH60" s="154"/>
      <c r="JYI60" s="154"/>
      <c r="JYJ60" s="154"/>
      <c r="JYK60" s="154"/>
      <c r="JYL60" s="154"/>
      <c r="JYM60" s="154"/>
      <c r="JYN60" s="154"/>
      <c r="JYO60" s="154"/>
      <c r="JYP60" s="154"/>
      <c r="JYQ60" s="154"/>
      <c r="JYR60" s="154"/>
      <c r="JYS60" s="154"/>
      <c r="JYT60" s="154"/>
      <c r="JYU60" s="154"/>
      <c r="JYV60" s="154"/>
      <c r="JYW60" s="154"/>
      <c r="JYX60" s="154"/>
      <c r="JYY60" s="154"/>
      <c r="JYZ60" s="154"/>
      <c r="JZA60" s="154"/>
      <c r="JZB60" s="154"/>
      <c r="JZC60" s="154"/>
      <c r="JZD60" s="154"/>
      <c r="JZE60" s="154"/>
      <c r="JZF60" s="154"/>
      <c r="JZG60" s="154"/>
      <c r="JZH60" s="154"/>
      <c r="JZI60" s="154"/>
      <c r="JZJ60" s="154"/>
      <c r="JZK60" s="154"/>
      <c r="JZL60" s="154"/>
      <c r="JZM60" s="154"/>
      <c r="JZN60" s="154"/>
      <c r="JZO60" s="154"/>
      <c r="JZP60" s="154"/>
      <c r="JZQ60" s="154"/>
      <c r="JZR60" s="154"/>
      <c r="JZS60" s="154"/>
      <c r="JZT60" s="154"/>
      <c r="JZU60" s="154"/>
      <c r="JZV60" s="154"/>
      <c r="JZW60" s="154"/>
      <c r="JZX60" s="154"/>
      <c r="JZY60" s="154"/>
      <c r="JZZ60" s="154"/>
      <c r="KAA60" s="154"/>
      <c r="KAB60" s="154"/>
      <c r="KAC60" s="154"/>
      <c r="KAD60" s="154"/>
      <c r="KAE60" s="154"/>
      <c r="KAF60" s="154"/>
      <c r="KAG60" s="154"/>
      <c r="KAH60" s="154"/>
      <c r="KAI60" s="154"/>
      <c r="KAJ60" s="154"/>
      <c r="KAK60" s="154"/>
      <c r="KAL60" s="154"/>
      <c r="KAM60" s="154"/>
      <c r="KAN60" s="154"/>
      <c r="KAO60" s="154"/>
      <c r="KAP60" s="154"/>
      <c r="KAQ60" s="154"/>
      <c r="KAR60" s="154"/>
      <c r="KAS60" s="154"/>
      <c r="KAT60" s="154"/>
      <c r="KAU60" s="154"/>
      <c r="KAV60" s="154"/>
      <c r="KAW60" s="154"/>
      <c r="KAX60" s="154"/>
      <c r="KAY60" s="154"/>
      <c r="KAZ60" s="154"/>
      <c r="KBA60" s="154"/>
      <c r="KBB60" s="154"/>
      <c r="KBC60" s="154"/>
      <c r="KBD60" s="154"/>
      <c r="KBE60" s="154"/>
      <c r="KBF60" s="154"/>
      <c r="KBG60" s="154"/>
      <c r="KBH60" s="154"/>
      <c r="KBI60" s="154"/>
      <c r="KBJ60" s="154"/>
      <c r="KBK60" s="154"/>
      <c r="KBL60" s="154"/>
      <c r="KBM60" s="154"/>
      <c r="KBN60" s="154"/>
      <c r="KBO60" s="154"/>
      <c r="KBP60" s="154"/>
      <c r="KBQ60" s="154"/>
      <c r="KBR60" s="154"/>
      <c r="KBS60" s="154"/>
      <c r="KBT60" s="154"/>
      <c r="KBU60" s="154"/>
      <c r="KBV60" s="154"/>
      <c r="KBW60" s="154"/>
      <c r="KBX60" s="154"/>
      <c r="KBY60" s="154"/>
      <c r="KBZ60" s="154"/>
      <c r="KCA60" s="154"/>
      <c r="KCB60" s="154"/>
      <c r="KCC60" s="154"/>
      <c r="KCD60" s="154"/>
      <c r="KCE60" s="154"/>
      <c r="KCF60" s="154"/>
      <c r="KCG60" s="154"/>
      <c r="KCH60" s="154"/>
      <c r="KCI60" s="154"/>
      <c r="KCJ60" s="154"/>
      <c r="KCK60" s="154"/>
      <c r="KCL60" s="154"/>
      <c r="KCM60" s="154"/>
      <c r="KCN60" s="154"/>
      <c r="KCO60" s="154"/>
      <c r="KCP60" s="154"/>
      <c r="KCQ60" s="154"/>
      <c r="KCR60" s="154"/>
      <c r="KCS60" s="154"/>
      <c r="KCT60" s="154"/>
      <c r="KCU60" s="154"/>
      <c r="KCV60" s="154"/>
      <c r="KCW60" s="154"/>
      <c r="KCX60" s="154"/>
      <c r="KCY60" s="154"/>
      <c r="KCZ60" s="154"/>
      <c r="KDA60" s="154"/>
      <c r="KDB60" s="154"/>
      <c r="KDC60" s="154"/>
      <c r="KDD60" s="154"/>
      <c r="KDE60" s="154"/>
      <c r="KDF60" s="154"/>
      <c r="KDG60" s="154"/>
      <c r="KDH60" s="154"/>
      <c r="KDI60" s="154"/>
      <c r="KDJ60" s="154"/>
      <c r="KDK60" s="154"/>
      <c r="KDL60" s="154"/>
      <c r="KDM60" s="154"/>
      <c r="KDN60" s="154"/>
      <c r="KDO60" s="154"/>
      <c r="KDP60" s="154"/>
      <c r="KDQ60" s="154"/>
      <c r="KDR60" s="154"/>
      <c r="KDS60" s="154"/>
      <c r="KDT60" s="154"/>
      <c r="KDU60" s="154"/>
      <c r="KDV60" s="154"/>
      <c r="KDW60" s="154"/>
      <c r="KDX60" s="154"/>
      <c r="KDY60" s="154"/>
      <c r="KDZ60" s="154"/>
      <c r="KEA60" s="154"/>
      <c r="KEB60" s="154"/>
      <c r="KEC60" s="154"/>
      <c r="KED60" s="154"/>
      <c r="KEE60" s="154"/>
      <c r="KEF60" s="154"/>
      <c r="KEG60" s="154"/>
      <c r="KEH60" s="154"/>
      <c r="KEI60" s="154"/>
      <c r="KEJ60" s="154"/>
      <c r="KEK60" s="154"/>
      <c r="KEL60" s="154"/>
      <c r="KEM60" s="154"/>
      <c r="KEN60" s="154"/>
      <c r="KEO60" s="154"/>
      <c r="KEP60" s="154"/>
      <c r="KEQ60" s="154"/>
      <c r="KER60" s="154"/>
      <c r="KES60" s="154"/>
      <c r="KET60" s="154"/>
      <c r="KEU60" s="154"/>
      <c r="KEV60" s="154"/>
      <c r="KEW60" s="154"/>
      <c r="KEX60" s="154"/>
      <c r="KEY60" s="154"/>
      <c r="KEZ60" s="154"/>
      <c r="KFA60" s="154"/>
      <c r="KFB60" s="154"/>
      <c r="KFC60" s="154"/>
      <c r="KFD60" s="154"/>
      <c r="KFE60" s="154"/>
      <c r="KFF60" s="154"/>
      <c r="KFG60" s="154"/>
      <c r="KFH60" s="154"/>
      <c r="KFI60" s="154"/>
      <c r="KFJ60" s="154"/>
      <c r="KFK60" s="154"/>
      <c r="KFL60" s="154"/>
      <c r="KFM60" s="154"/>
      <c r="KFN60" s="154"/>
      <c r="KFO60" s="154"/>
      <c r="KFP60" s="154"/>
      <c r="KFQ60" s="154"/>
      <c r="KFR60" s="154"/>
      <c r="KFS60" s="154"/>
      <c r="KFT60" s="154"/>
      <c r="KFU60" s="154"/>
      <c r="KFV60" s="154"/>
      <c r="KFW60" s="154"/>
      <c r="KFX60" s="154"/>
      <c r="KFY60" s="154"/>
      <c r="KFZ60" s="154"/>
      <c r="KGA60" s="154"/>
      <c r="KGB60" s="154"/>
      <c r="KGC60" s="154"/>
      <c r="KGD60" s="154"/>
      <c r="KGE60" s="154"/>
      <c r="KGF60" s="154"/>
      <c r="KGG60" s="154"/>
      <c r="KGH60" s="154"/>
      <c r="KGI60" s="154"/>
      <c r="KGJ60" s="154"/>
      <c r="KGK60" s="154"/>
      <c r="KGL60" s="154"/>
      <c r="KGM60" s="154"/>
      <c r="KGN60" s="154"/>
      <c r="KGO60" s="154"/>
      <c r="KGP60" s="154"/>
      <c r="KGQ60" s="154"/>
      <c r="KGR60" s="154"/>
      <c r="KGS60" s="154"/>
      <c r="KGT60" s="154"/>
      <c r="KGU60" s="154"/>
      <c r="KGV60" s="154"/>
      <c r="KGW60" s="154"/>
      <c r="KGX60" s="154"/>
      <c r="KGY60" s="154"/>
      <c r="KGZ60" s="154"/>
      <c r="KHA60" s="154"/>
      <c r="KHB60" s="154"/>
      <c r="KHC60" s="154"/>
      <c r="KHD60" s="154"/>
      <c r="KHE60" s="154"/>
      <c r="KHF60" s="154"/>
      <c r="KHG60" s="154"/>
      <c r="KHH60" s="154"/>
      <c r="KHI60" s="154"/>
      <c r="KHJ60" s="154"/>
      <c r="KHK60" s="154"/>
      <c r="KHL60" s="154"/>
      <c r="KHM60" s="154"/>
      <c r="KHN60" s="154"/>
      <c r="KHO60" s="154"/>
      <c r="KHP60" s="154"/>
      <c r="KHQ60" s="154"/>
      <c r="KHR60" s="154"/>
      <c r="KHS60" s="154"/>
      <c r="KHT60" s="154"/>
      <c r="KHU60" s="154"/>
      <c r="KHV60" s="154"/>
      <c r="KHW60" s="154"/>
      <c r="KHX60" s="154"/>
      <c r="KHY60" s="154"/>
      <c r="KHZ60" s="154"/>
      <c r="KIA60" s="154"/>
      <c r="KIB60" s="154"/>
      <c r="KIC60" s="154"/>
      <c r="KID60" s="154"/>
      <c r="KIE60" s="154"/>
      <c r="KIF60" s="154"/>
      <c r="KIG60" s="154"/>
      <c r="KIH60" s="154"/>
      <c r="KII60" s="154"/>
      <c r="KIJ60" s="154"/>
      <c r="KIK60" s="154"/>
      <c r="KIL60" s="154"/>
      <c r="KIM60" s="154"/>
      <c r="KIN60" s="154"/>
      <c r="KIO60" s="154"/>
      <c r="KIP60" s="154"/>
      <c r="KIQ60" s="154"/>
      <c r="KIR60" s="154"/>
      <c r="KIS60" s="154"/>
      <c r="KIT60" s="154"/>
      <c r="KIU60" s="154"/>
      <c r="KIV60" s="154"/>
      <c r="KIW60" s="154"/>
      <c r="KIX60" s="154"/>
      <c r="KIY60" s="154"/>
      <c r="KIZ60" s="154"/>
      <c r="KJA60" s="154"/>
      <c r="KJB60" s="154"/>
      <c r="KJC60" s="154"/>
      <c r="KJD60" s="154"/>
      <c r="KJE60" s="154"/>
      <c r="KJF60" s="154"/>
      <c r="KJG60" s="154"/>
      <c r="KJH60" s="154"/>
      <c r="KJI60" s="154"/>
      <c r="KJJ60" s="154"/>
      <c r="KJK60" s="154"/>
      <c r="KJL60" s="154"/>
      <c r="KJM60" s="154"/>
      <c r="KJN60" s="154"/>
      <c r="KJO60" s="154"/>
      <c r="KJP60" s="154"/>
      <c r="KJQ60" s="154"/>
      <c r="KJR60" s="154"/>
      <c r="KJS60" s="154"/>
      <c r="KJT60" s="154"/>
      <c r="KJU60" s="154"/>
      <c r="KJV60" s="154"/>
      <c r="KJW60" s="154"/>
      <c r="KJX60" s="154"/>
      <c r="KJY60" s="154"/>
      <c r="KJZ60" s="154"/>
      <c r="KKA60" s="154"/>
      <c r="KKB60" s="154"/>
      <c r="KKC60" s="154"/>
      <c r="KKD60" s="154"/>
      <c r="KKE60" s="154"/>
      <c r="KKF60" s="154"/>
      <c r="KKG60" s="154"/>
      <c r="KKH60" s="154"/>
      <c r="KKI60" s="154"/>
      <c r="KKJ60" s="154"/>
      <c r="KKK60" s="154"/>
      <c r="KKL60" s="154"/>
      <c r="KKM60" s="154"/>
      <c r="KKN60" s="154"/>
      <c r="KKO60" s="154"/>
      <c r="KKP60" s="154"/>
      <c r="KKQ60" s="154"/>
      <c r="KKR60" s="154"/>
      <c r="KKS60" s="154"/>
      <c r="KKT60" s="154"/>
      <c r="KKU60" s="154"/>
      <c r="KKV60" s="154"/>
      <c r="KKW60" s="154"/>
      <c r="KKX60" s="154"/>
      <c r="KKY60" s="154"/>
      <c r="KKZ60" s="154"/>
      <c r="KLA60" s="154"/>
      <c r="KLB60" s="154"/>
      <c r="KLC60" s="154"/>
      <c r="KLD60" s="154"/>
      <c r="KLE60" s="154"/>
      <c r="KLF60" s="154"/>
      <c r="KLG60" s="154"/>
      <c r="KLH60" s="154"/>
      <c r="KLI60" s="154"/>
      <c r="KLJ60" s="154"/>
      <c r="KLK60" s="154"/>
      <c r="KLL60" s="154"/>
      <c r="KLM60" s="154"/>
      <c r="KLN60" s="154"/>
      <c r="KLO60" s="154"/>
      <c r="KLP60" s="154"/>
      <c r="KLQ60" s="154"/>
      <c r="KLR60" s="154"/>
      <c r="KLS60" s="154"/>
      <c r="KLT60" s="154"/>
      <c r="KLU60" s="154"/>
      <c r="KLV60" s="154"/>
      <c r="KLW60" s="154"/>
      <c r="KLX60" s="154"/>
      <c r="KLY60" s="154"/>
      <c r="KLZ60" s="154"/>
      <c r="KMA60" s="154"/>
      <c r="KMB60" s="154"/>
      <c r="KMC60" s="154"/>
      <c r="KMD60" s="154"/>
      <c r="KME60" s="154"/>
      <c r="KMF60" s="154"/>
      <c r="KMG60" s="154"/>
      <c r="KMH60" s="154"/>
      <c r="KMI60" s="154"/>
      <c r="KMJ60" s="154"/>
      <c r="KMK60" s="154"/>
      <c r="KML60" s="154"/>
      <c r="KMM60" s="154"/>
      <c r="KMN60" s="154"/>
      <c r="KMO60" s="154"/>
      <c r="KMP60" s="154"/>
      <c r="KMQ60" s="154"/>
      <c r="KMR60" s="154"/>
      <c r="KMS60" s="154"/>
      <c r="KMT60" s="154"/>
      <c r="KMU60" s="154"/>
      <c r="KMV60" s="154"/>
      <c r="KMW60" s="154"/>
      <c r="KMX60" s="154"/>
      <c r="KMY60" s="154"/>
      <c r="KMZ60" s="154"/>
      <c r="KNA60" s="154"/>
      <c r="KNB60" s="154"/>
      <c r="KNC60" s="154"/>
      <c r="KND60" s="154"/>
      <c r="KNE60" s="154"/>
      <c r="KNF60" s="154"/>
      <c r="KNG60" s="154"/>
      <c r="KNH60" s="154"/>
      <c r="KNI60" s="154"/>
      <c r="KNJ60" s="154"/>
      <c r="KNK60" s="154"/>
      <c r="KNL60" s="154"/>
      <c r="KNM60" s="154"/>
      <c r="KNN60" s="154"/>
      <c r="KNO60" s="154"/>
      <c r="KNP60" s="154"/>
      <c r="KNQ60" s="154"/>
      <c r="KNR60" s="154"/>
      <c r="KNS60" s="154"/>
      <c r="KNT60" s="154"/>
      <c r="KNU60" s="154"/>
      <c r="KNV60" s="154"/>
      <c r="KNW60" s="154"/>
      <c r="KNX60" s="154"/>
      <c r="KNY60" s="154"/>
      <c r="KNZ60" s="154"/>
      <c r="KOA60" s="154"/>
      <c r="KOB60" s="154"/>
      <c r="KOC60" s="154"/>
      <c r="KOD60" s="154"/>
      <c r="KOE60" s="154"/>
      <c r="KOF60" s="154"/>
      <c r="KOG60" s="154"/>
      <c r="KOH60" s="154"/>
      <c r="KOI60" s="154"/>
      <c r="KOJ60" s="154"/>
      <c r="KOK60" s="154"/>
      <c r="KOL60" s="154"/>
      <c r="KOM60" s="154"/>
      <c r="KON60" s="154"/>
      <c r="KOO60" s="154"/>
      <c r="KOP60" s="154"/>
      <c r="KOQ60" s="154"/>
      <c r="KOR60" s="154"/>
      <c r="KOS60" s="154"/>
      <c r="KOT60" s="154"/>
      <c r="KOU60" s="154"/>
      <c r="KOV60" s="154"/>
      <c r="KOW60" s="154"/>
      <c r="KOX60" s="154"/>
      <c r="KOY60" s="154"/>
      <c r="KOZ60" s="154"/>
      <c r="KPA60" s="154"/>
      <c r="KPB60" s="154"/>
      <c r="KPC60" s="154"/>
      <c r="KPD60" s="154"/>
      <c r="KPE60" s="154"/>
      <c r="KPF60" s="154"/>
      <c r="KPG60" s="154"/>
      <c r="KPH60" s="154"/>
      <c r="KPI60" s="154"/>
      <c r="KPJ60" s="154"/>
      <c r="KPK60" s="154"/>
      <c r="KPL60" s="154"/>
      <c r="KPM60" s="154"/>
      <c r="KPN60" s="154"/>
      <c r="KPO60" s="154"/>
      <c r="KPP60" s="154"/>
      <c r="KPQ60" s="154"/>
      <c r="KPR60" s="154"/>
      <c r="KPS60" s="154"/>
      <c r="KPT60" s="154"/>
      <c r="KPU60" s="154"/>
      <c r="KPV60" s="154"/>
      <c r="KPW60" s="154"/>
      <c r="KPX60" s="154"/>
      <c r="KPY60" s="154"/>
      <c r="KPZ60" s="154"/>
      <c r="KQA60" s="154"/>
      <c r="KQB60" s="154"/>
      <c r="KQC60" s="154"/>
      <c r="KQD60" s="154"/>
      <c r="KQE60" s="154"/>
      <c r="KQF60" s="154"/>
      <c r="KQG60" s="154"/>
      <c r="KQH60" s="154"/>
      <c r="KQI60" s="154"/>
      <c r="KQJ60" s="154"/>
      <c r="KQK60" s="154"/>
      <c r="KQL60" s="154"/>
      <c r="KQM60" s="154"/>
      <c r="KQN60" s="154"/>
      <c r="KQO60" s="154"/>
      <c r="KQP60" s="154"/>
      <c r="KQQ60" s="154"/>
      <c r="KQR60" s="154"/>
      <c r="KQS60" s="154"/>
      <c r="KQT60" s="154"/>
      <c r="KQU60" s="154"/>
      <c r="KQV60" s="154"/>
      <c r="KQW60" s="154"/>
      <c r="KQX60" s="154"/>
      <c r="KQY60" s="154"/>
      <c r="KQZ60" s="154"/>
      <c r="KRA60" s="154"/>
      <c r="KRB60" s="154"/>
      <c r="KRC60" s="154"/>
      <c r="KRD60" s="154"/>
      <c r="KRE60" s="154"/>
      <c r="KRF60" s="154"/>
      <c r="KRG60" s="154"/>
      <c r="KRH60" s="154"/>
      <c r="KRI60" s="154"/>
      <c r="KRJ60" s="154"/>
      <c r="KRK60" s="154"/>
      <c r="KRL60" s="154"/>
      <c r="KRM60" s="154"/>
      <c r="KRN60" s="154"/>
      <c r="KRO60" s="154"/>
      <c r="KRP60" s="154"/>
      <c r="KRQ60" s="154"/>
      <c r="KRR60" s="154"/>
      <c r="KRS60" s="154"/>
      <c r="KRT60" s="154"/>
      <c r="KRU60" s="154"/>
      <c r="KRV60" s="154"/>
      <c r="KRW60" s="154"/>
      <c r="KRX60" s="154"/>
      <c r="KRY60" s="154"/>
      <c r="KRZ60" s="154"/>
      <c r="KSA60" s="154"/>
      <c r="KSB60" s="154"/>
      <c r="KSC60" s="154"/>
      <c r="KSD60" s="154"/>
      <c r="KSE60" s="154"/>
      <c r="KSF60" s="154"/>
      <c r="KSG60" s="154"/>
      <c r="KSH60" s="154"/>
      <c r="KSI60" s="154"/>
      <c r="KSJ60" s="154"/>
      <c r="KSK60" s="154"/>
      <c r="KSL60" s="154"/>
      <c r="KSM60" s="154"/>
      <c r="KSN60" s="154"/>
      <c r="KSO60" s="154"/>
      <c r="KSP60" s="154"/>
      <c r="KSQ60" s="154"/>
      <c r="KSR60" s="154"/>
      <c r="KSS60" s="154"/>
      <c r="KST60" s="154"/>
      <c r="KSU60" s="154"/>
      <c r="KSV60" s="154"/>
      <c r="KSW60" s="154"/>
      <c r="KSX60" s="154"/>
      <c r="KSY60" s="154"/>
      <c r="KSZ60" s="154"/>
      <c r="KTA60" s="154"/>
      <c r="KTB60" s="154"/>
      <c r="KTC60" s="154"/>
      <c r="KTD60" s="154"/>
      <c r="KTE60" s="154"/>
      <c r="KTF60" s="154"/>
      <c r="KTG60" s="154"/>
      <c r="KTH60" s="154"/>
      <c r="KTI60" s="154"/>
      <c r="KTJ60" s="154"/>
      <c r="KTK60" s="154"/>
      <c r="KTL60" s="154"/>
      <c r="KTM60" s="154"/>
      <c r="KTN60" s="154"/>
      <c r="KTO60" s="154"/>
      <c r="KTP60" s="154"/>
      <c r="KTQ60" s="154"/>
      <c r="KTR60" s="154"/>
      <c r="KTS60" s="154"/>
      <c r="KTT60" s="154"/>
      <c r="KTU60" s="154"/>
      <c r="KTV60" s="154"/>
      <c r="KTW60" s="154"/>
      <c r="KTX60" s="154"/>
      <c r="KTY60" s="154"/>
      <c r="KTZ60" s="154"/>
      <c r="KUA60" s="154"/>
      <c r="KUB60" s="154"/>
      <c r="KUC60" s="154"/>
      <c r="KUD60" s="154"/>
      <c r="KUE60" s="154"/>
      <c r="KUF60" s="154"/>
      <c r="KUG60" s="154"/>
      <c r="KUH60" s="154"/>
      <c r="KUI60" s="154"/>
      <c r="KUJ60" s="154"/>
      <c r="KUK60" s="154"/>
      <c r="KUL60" s="154"/>
      <c r="KUM60" s="154"/>
      <c r="KUN60" s="154"/>
      <c r="KUO60" s="154"/>
      <c r="KUP60" s="154"/>
      <c r="KUQ60" s="154"/>
      <c r="KUR60" s="154"/>
      <c r="KUS60" s="154"/>
      <c r="KUT60" s="154"/>
      <c r="KUU60" s="154"/>
      <c r="KUV60" s="154"/>
      <c r="KUW60" s="154"/>
      <c r="KUX60" s="154"/>
      <c r="KUY60" s="154"/>
      <c r="KUZ60" s="154"/>
      <c r="KVA60" s="154"/>
      <c r="KVB60" s="154"/>
      <c r="KVC60" s="154"/>
      <c r="KVD60" s="154"/>
      <c r="KVE60" s="154"/>
      <c r="KVF60" s="154"/>
      <c r="KVG60" s="154"/>
      <c r="KVH60" s="154"/>
      <c r="KVI60" s="154"/>
      <c r="KVJ60" s="154"/>
      <c r="KVK60" s="154"/>
      <c r="KVL60" s="154"/>
      <c r="KVM60" s="154"/>
      <c r="KVN60" s="154"/>
      <c r="KVO60" s="154"/>
      <c r="KVP60" s="154"/>
      <c r="KVQ60" s="154"/>
      <c r="KVR60" s="154"/>
      <c r="KVS60" s="154"/>
      <c r="KVT60" s="154"/>
      <c r="KVU60" s="154"/>
      <c r="KVV60" s="154"/>
      <c r="KVW60" s="154"/>
      <c r="KVX60" s="154"/>
      <c r="KVY60" s="154"/>
      <c r="KVZ60" s="154"/>
      <c r="KWA60" s="154"/>
      <c r="KWB60" s="154"/>
      <c r="KWC60" s="154"/>
      <c r="KWD60" s="154"/>
      <c r="KWE60" s="154"/>
      <c r="KWF60" s="154"/>
      <c r="KWG60" s="154"/>
      <c r="KWH60" s="154"/>
      <c r="KWI60" s="154"/>
      <c r="KWJ60" s="154"/>
      <c r="KWK60" s="154"/>
      <c r="KWL60" s="154"/>
      <c r="KWM60" s="154"/>
      <c r="KWN60" s="154"/>
      <c r="KWO60" s="154"/>
      <c r="KWP60" s="154"/>
      <c r="KWQ60" s="154"/>
      <c r="KWR60" s="154"/>
      <c r="KWS60" s="154"/>
      <c r="KWT60" s="154"/>
      <c r="KWU60" s="154"/>
      <c r="KWV60" s="154"/>
      <c r="KWW60" s="154"/>
      <c r="KWX60" s="154"/>
      <c r="KWY60" s="154"/>
      <c r="KWZ60" s="154"/>
      <c r="KXA60" s="154"/>
      <c r="KXB60" s="154"/>
      <c r="KXC60" s="154"/>
      <c r="KXD60" s="154"/>
      <c r="KXE60" s="154"/>
      <c r="KXF60" s="154"/>
      <c r="KXG60" s="154"/>
      <c r="KXH60" s="154"/>
      <c r="KXI60" s="154"/>
      <c r="KXJ60" s="154"/>
      <c r="KXK60" s="154"/>
      <c r="KXL60" s="154"/>
      <c r="KXM60" s="154"/>
      <c r="KXN60" s="154"/>
      <c r="KXO60" s="154"/>
      <c r="KXP60" s="154"/>
      <c r="KXQ60" s="154"/>
      <c r="KXR60" s="154"/>
      <c r="KXS60" s="154"/>
      <c r="KXT60" s="154"/>
      <c r="KXU60" s="154"/>
      <c r="KXV60" s="154"/>
      <c r="KXW60" s="154"/>
      <c r="KXX60" s="154"/>
      <c r="KXY60" s="154"/>
      <c r="KXZ60" s="154"/>
      <c r="KYA60" s="154"/>
      <c r="KYB60" s="154"/>
      <c r="KYC60" s="154"/>
      <c r="KYD60" s="154"/>
      <c r="KYE60" s="154"/>
      <c r="KYF60" s="154"/>
      <c r="KYG60" s="154"/>
      <c r="KYH60" s="154"/>
      <c r="KYI60" s="154"/>
      <c r="KYJ60" s="154"/>
      <c r="KYK60" s="154"/>
      <c r="KYL60" s="154"/>
      <c r="KYM60" s="154"/>
      <c r="KYN60" s="154"/>
      <c r="KYO60" s="154"/>
      <c r="KYP60" s="154"/>
      <c r="KYQ60" s="154"/>
      <c r="KYR60" s="154"/>
      <c r="KYS60" s="154"/>
      <c r="KYT60" s="154"/>
      <c r="KYU60" s="154"/>
      <c r="KYV60" s="154"/>
      <c r="KYW60" s="154"/>
      <c r="KYX60" s="154"/>
      <c r="KYY60" s="154"/>
      <c r="KYZ60" s="154"/>
      <c r="KZA60" s="154"/>
      <c r="KZB60" s="154"/>
      <c r="KZC60" s="154"/>
      <c r="KZD60" s="154"/>
      <c r="KZE60" s="154"/>
      <c r="KZF60" s="154"/>
      <c r="KZG60" s="154"/>
      <c r="KZH60" s="154"/>
      <c r="KZI60" s="154"/>
      <c r="KZJ60" s="154"/>
      <c r="KZK60" s="154"/>
      <c r="KZL60" s="154"/>
      <c r="KZM60" s="154"/>
      <c r="KZN60" s="154"/>
      <c r="KZO60" s="154"/>
      <c r="KZP60" s="154"/>
      <c r="KZQ60" s="154"/>
      <c r="KZR60" s="154"/>
      <c r="KZS60" s="154"/>
      <c r="KZT60" s="154"/>
      <c r="KZU60" s="154"/>
      <c r="KZV60" s="154"/>
      <c r="KZW60" s="154"/>
      <c r="KZX60" s="154"/>
      <c r="KZY60" s="154"/>
      <c r="KZZ60" s="154"/>
      <c r="LAA60" s="154"/>
      <c r="LAB60" s="154"/>
      <c r="LAC60" s="154"/>
      <c r="LAD60" s="154"/>
      <c r="LAE60" s="154"/>
      <c r="LAF60" s="154"/>
      <c r="LAG60" s="154"/>
      <c r="LAH60" s="154"/>
      <c r="LAI60" s="154"/>
      <c r="LAJ60" s="154"/>
      <c r="LAK60" s="154"/>
      <c r="LAL60" s="154"/>
      <c r="LAM60" s="154"/>
      <c r="LAN60" s="154"/>
      <c r="LAO60" s="154"/>
      <c r="LAP60" s="154"/>
      <c r="LAQ60" s="154"/>
      <c r="LAR60" s="154"/>
      <c r="LAS60" s="154"/>
      <c r="LAT60" s="154"/>
      <c r="LAU60" s="154"/>
      <c r="LAV60" s="154"/>
      <c r="LAW60" s="154"/>
      <c r="LAX60" s="154"/>
      <c r="LAY60" s="154"/>
      <c r="LAZ60" s="154"/>
      <c r="LBA60" s="154"/>
      <c r="LBB60" s="154"/>
      <c r="LBC60" s="154"/>
      <c r="LBD60" s="154"/>
      <c r="LBE60" s="154"/>
      <c r="LBF60" s="154"/>
      <c r="LBG60" s="154"/>
      <c r="LBH60" s="154"/>
      <c r="LBI60" s="154"/>
      <c r="LBJ60" s="154"/>
      <c r="LBK60" s="154"/>
      <c r="LBL60" s="154"/>
      <c r="LBM60" s="154"/>
      <c r="LBN60" s="154"/>
      <c r="LBO60" s="154"/>
      <c r="LBP60" s="154"/>
      <c r="LBQ60" s="154"/>
      <c r="LBR60" s="154"/>
      <c r="LBS60" s="154"/>
      <c r="LBT60" s="154"/>
      <c r="LBU60" s="154"/>
      <c r="LBV60" s="154"/>
      <c r="LBW60" s="154"/>
      <c r="LBX60" s="154"/>
      <c r="LBY60" s="154"/>
      <c r="LBZ60" s="154"/>
      <c r="LCA60" s="154"/>
      <c r="LCB60" s="154"/>
      <c r="LCC60" s="154"/>
      <c r="LCD60" s="154"/>
      <c r="LCE60" s="154"/>
      <c r="LCF60" s="154"/>
      <c r="LCG60" s="154"/>
      <c r="LCH60" s="154"/>
      <c r="LCI60" s="154"/>
      <c r="LCJ60" s="154"/>
      <c r="LCK60" s="154"/>
      <c r="LCL60" s="154"/>
      <c r="LCM60" s="154"/>
      <c r="LCN60" s="154"/>
      <c r="LCO60" s="154"/>
      <c r="LCP60" s="154"/>
      <c r="LCQ60" s="154"/>
      <c r="LCR60" s="154"/>
      <c r="LCS60" s="154"/>
      <c r="LCT60" s="154"/>
      <c r="LCU60" s="154"/>
      <c r="LCV60" s="154"/>
      <c r="LCW60" s="154"/>
      <c r="LCX60" s="154"/>
      <c r="LCY60" s="154"/>
      <c r="LCZ60" s="154"/>
      <c r="LDA60" s="154"/>
      <c r="LDB60" s="154"/>
      <c r="LDC60" s="154"/>
      <c r="LDD60" s="154"/>
      <c r="LDE60" s="154"/>
      <c r="LDF60" s="154"/>
      <c r="LDG60" s="154"/>
      <c r="LDH60" s="154"/>
      <c r="LDI60" s="154"/>
      <c r="LDJ60" s="154"/>
      <c r="LDK60" s="154"/>
      <c r="LDL60" s="154"/>
      <c r="LDM60" s="154"/>
      <c r="LDN60" s="154"/>
      <c r="LDO60" s="154"/>
      <c r="LDP60" s="154"/>
      <c r="LDQ60" s="154"/>
      <c r="LDR60" s="154"/>
      <c r="LDS60" s="154"/>
      <c r="LDT60" s="154"/>
      <c r="LDU60" s="154"/>
      <c r="LDV60" s="154"/>
      <c r="LDW60" s="154"/>
      <c r="LDX60" s="154"/>
      <c r="LDY60" s="154"/>
      <c r="LDZ60" s="154"/>
      <c r="LEA60" s="154"/>
      <c r="LEB60" s="154"/>
      <c r="LEC60" s="154"/>
      <c r="LED60" s="154"/>
      <c r="LEE60" s="154"/>
      <c r="LEF60" s="154"/>
      <c r="LEG60" s="154"/>
      <c r="LEH60" s="154"/>
      <c r="LEI60" s="154"/>
      <c r="LEJ60" s="154"/>
      <c r="LEK60" s="154"/>
      <c r="LEL60" s="154"/>
      <c r="LEM60" s="154"/>
      <c r="LEN60" s="154"/>
      <c r="LEO60" s="154"/>
      <c r="LEP60" s="154"/>
      <c r="LEQ60" s="154"/>
      <c r="LER60" s="154"/>
      <c r="LES60" s="154"/>
      <c r="LET60" s="154"/>
      <c r="LEU60" s="154"/>
      <c r="LEV60" s="154"/>
      <c r="LEW60" s="154"/>
      <c r="LEX60" s="154"/>
      <c r="LEY60" s="154"/>
      <c r="LEZ60" s="154"/>
      <c r="LFA60" s="154"/>
      <c r="LFB60" s="154"/>
      <c r="LFC60" s="154"/>
      <c r="LFD60" s="154"/>
      <c r="LFE60" s="154"/>
      <c r="LFF60" s="154"/>
      <c r="LFG60" s="154"/>
      <c r="LFH60" s="154"/>
      <c r="LFI60" s="154"/>
      <c r="LFJ60" s="154"/>
      <c r="LFK60" s="154"/>
      <c r="LFL60" s="154"/>
      <c r="LFM60" s="154"/>
      <c r="LFN60" s="154"/>
      <c r="LFO60" s="154"/>
      <c r="LFP60" s="154"/>
      <c r="LFQ60" s="154"/>
      <c r="LFR60" s="154"/>
      <c r="LFS60" s="154"/>
      <c r="LFT60" s="154"/>
      <c r="LFU60" s="154"/>
      <c r="LFV60" s="154"/>
      <c r="LFW60" s="154"/>
      <c r="LFX60" s="154"/>
      <c r="LFY60" s="154"/>
      <c r="LFZ60" s="154"/>
      <c r="LGA60" s="154"/>
      <c r="LGB60" s="154"/>
      <c r="LGC60" s="154"/>
      <c r="LGD60" s="154"/>
      <c r="LGE60" s="154"/>
      <c r="LGF60" s="154"/>
      <c r="LGG60" s="154"/>
      <c r="LGH60" s="154"/>
      <c r="LGI60" s="154"/>
      <c r="LGJ60" s="154"/>
      <c r="LGK60" s="154"/>
      <c r="LGL60" s="154"/>
      <c r="LGM60" s="154"/>
      <c r="LGN60" s="154"/>
      <c r="LGO60" s="154"/>
      <c r="LGP60" s="154"/>
      <c r="LGQ60" s="154"/>
      <c r="LGR60" s="154"/>
      <c r="LGS60" s="154"/>
      <c r="LGT60" s="154"/>
      <c r="LGU60" s="154"/>
      <c r="LGV60" s="154"/>
      <c r="LGW60" s="154"/>
      <c r="LGX60" s="154"/>
      <c r="LGY60" s="154"/>
      <c r="LGZ60" s="154"/>
      <c r="LHA60" s="154"/>
      <c r="LHB60" s="154"/>
      <c r="LHC60" s="154"/>
      <c r="LHD60" s="154"/>
      <c r="LHE60" s="154"/>
      <c r="LHF60" s="154"/>
      <c r="LHG60" s="154"/>
      <c r="LHH60" s="154"/>
      <c r="LHI60" s="154"/>
      <c r="LHJ60" s="154"/>
      <c r="LHK60" s="154"/>
      <c r="LHL60" s="154"/>
      <c r="LHM60" s="154"/>
      <c r="LHN60" s="154"/>
      <c r="LHO60" s="154"/>
      <c r="LHP60" s="154"/>
      <c r="LHQ60" s="154"/>
      <c r="LHR60" s="154"/>
      <c r="LHS60" s="154"/>
      <c r="LHT60" s="154"/>
      <c r="LHU60" s="154"/>
      <c r="LHV60" s="154"/>
      <c r="LHW60" s="154"/>
      <c r="LHX60" s="154"/>
      <c r="LHY60" s="154"/>
      <c r="LHZ60" s="154"/>
      <c r="LIA60" s="154"/>
      <c r="LIB60" s="154"/>
      <c r="LIC60" s="154"/>
      <c r="LID60" s="154"/>
      <c r="LIE60" s="154"/>
      <c r="LIF60" s="154"/>
      <c r="LIG60" s="154"/>
      <c r="LIH60" s="154"/>
      <c r="LII60" s="154"/>
      <c r="LIJ60" s="154"/>
      <c r="LIK60" s="154"/>
      <c r="LIL60" s="154"/>
      <c r="LIM60" s="154"/>
      <c r="LIN60" s="154"/>
      <c r="LIO60" s="154"/>
      <c r="LIP60" s="154"/>
      <c r="LIQ60" s="154"/>
      <c r="LIR60" s="154"/>
      <c r="LIS60" s="154"/>
      <c r="LIT60" s="154"/>
      <c r="LIU60" s="154"/>
      <c r="LIV60" s="154"/>
      <c r="LIW60" s="154"/>
      <c r="LIX60" s="154"/>
      <c r="LIY60" s="154"/>
      <c r="LIZ60" s="154"/>
      <c r="LJA60" s="154"/>
      <c r="LJB60" s="154"/>
      <c r="LJC60" s="154"/>
      <c r="LJD60" s="154"/>
      <c r="LJE60" s="154"/>
      <c r="LJF60" s="154"/>
      <c r="LJG60" s="154"/>
      <c r="LJH60" s="154"/>
      <c r="LJI60" s="154"/>
      <c r="LJJ60" s="154"/>
      <c r="LJK60" s="154"/>
      <c r="LJL60" s="154"/>
      <c r="LJM60" s="154"/>
      <c r="LJN60" s="154"/>
      <c r="LJO60" s="154"/>
      <c r="LJP60" s="154"/>
      <c r="LJQ60" s="154"/>
      <c r="LJR60" s="154"/>
      <c r="LJS60" s="154"/>
      <c r="LJT60" s="154"/>
      <c r="LJU60" s="154"/>
      <c r="LJV60" s="154"/>
      <c r="LJW60" s="154"/>
      <c r="LJX60" s="154"/>
      <c r="LJY60" s="154"/>
      <c r="LJZ60" s="154"/>
      <c r="LKA60" s="154"/>
      <c r="LKB60" s="154"/>
      <c r="LKC60" s="154"/>
      <c r="LKD60" s="154"/>
      <c r="LKE60" s="154"/>
      <c r="LKF60" s="154"/>
      <c r="LKG60" s="154"/>
      <c r="LKH60" s="154"/>
      <c r="LKI60" s="154"/>
      <c r="LKJ60" s="154"/>
      <c r="LKK60" s="154"/>
      <c r="LKL60" s="154"/>
      <c r="LKM60" s="154"/>
      <c r="LKN60" s="154"/>
      <c r="LKO60" s="154"/>
      <c r="LKP60" s="154"/>
      <c r="LKQ60" s="154"/>
      <c r="LKR60" s="154"/>
      <c r="LKS60" s="154"/>
      <c r="LKT60" s="154"/>
      <c r="LKU60" s="154"/>
      <c r="LKV60" s="154"/>
      <c r="LKW60" s="154"/>
      <c r="LKX60" s="154"/>
      <c r="LKY60" s="154"/>
      <c r="LKZ60" s="154"/>
      <c r="LLA60" s="154"/>
      <c r="LLB60" s="154"/>
      <c r="LLC60" s="154"/>
      <c r="LLD60" s="154"/>
      <c r="LLE60" s="154"/>
      <c r="LLF60" s="154"/>
      <c r="LLG60" s="154"/>
      <c r="LLH60" s="154"/>
      <c r="LLI60" s="154"/>
      <c r="LLJ60" s="154"/>
      <c r="LLK60" s="154"/>
      <c r="LLL60" s="154"/>
      <c r="LLM60" s="154"/>
      <c r="LLN60" s="154"/>
      <c r="LLO60" s="154"/>
      <c r="LLP60" s="154"/>
      <c r="LLQ60" s="154"/>
      <c r="LLR60" s="154"/>
      <c r="LLS60" s="154"/>
      <c r="LLT60" s="154"/>
      <c r="LLU60" s="154"/>
      <c r="LLV60" s="154"/>
      <c r="LLW60" s="154"/>
      <c r="LLX60" s="154"/>
      <c r="LLY60" s="154"/>
      <c r="LLZ60" s="154"/>
      <c r="LMA60" s="154"/>
      <c r="LMB60" s="154"/>
      <c r="LMC60" s="154"/>
      <c r="LMD60" s="154"/>
      <c r="LME60" s="154"/>
      <c r="LMF60" s="154"/>
      <c r="LMG60" s="154"/>
      <c r="LMH60" s="154"/>
      <c r="LMI60" s="154"/>
      <c r="LMJ60" s="154"/>
      <c r="LMK60" s="154"/>
      <c r="LML60" s="154"/>
      <c r="LMM60" s="154"/>
      <c r="LMN60" s="154"/>
      <c r="LMO60" s="154"/>
      <c r="LMP60" s="154"/>
      <c r="LMQ60" s="154"/>
      <c r="LMR60" s="154"/>
      <c r="LMS60" s="154"/>
      <c r="LMT60" s="154"/>
      <c r="LMU60" s="154"/>
      <c r="LMV60" s="154"/>
      <c r="LMW60" s="154"/>
      <c r="LMX60" s="154"/>
      <c r="LMY60" s="154"/>
      <c r="LMZ60" s="154"/>
      <c r="LNA60" s="154"/>
      <c r="LNB60" s="154"/>
      <c r="LNC60" s="154"/>
      <c r="LND60" s="154"/>
      <c r="LNE60" s="154"/>
      <c r="LNF60" s="154"/>
      <c r="LNG60" s="154"/>
      <c r="LNH60" s="154"/>
      <c r="LNI60" s="154"/>
      <c r="LNJ60" s="154"/>
      <c r="LNK60" s="154"/>
      <c r="LNL60" s="154"/>
      <c r="LNM60" s="154"/>
      <c r="LNN60" s="154"/>
      <c r="LNO60" s="154"/>
      <c r="LNP60" s="154"/>
      <c r="LNQ60" s="154"/>
      <c r="LNR60" s="154"/>
      <c r="LNS60" s="154"/>
      <c r="LNT60" s="154"/>
      <c r="LNU60" s="154"/>
      <c r="LNV60" s="154"/>
      <c r="LNW60" s="154"/>
      <c r="LNX60" s="154"/>
      <c r="LNY60" s="154"/>
      <c r="LNZ60" s="154"/>
      <c r="LOA60" s="154"/>
      <c r="LOB60" s="154"/>
      <c r="LOC60" s="154"/>
      <c r="LOD60" s="154"/>
      <c r="LOE60" s="154"/>
      <c r="LOF60" s="154"/>
      <c r="LOG60" s="154"/>
      <c r="LOH60" s="154"/>
      <c r="LOI60" s="154"/>
      <c r="LOJ60" s="154"/>
      <c r="LOK60" s="154"/>
      <c r="LOL60" s="154"/>
      <c r="LOM60" s="154"/>
      <c r="LON60" s="154"/>
      <c r="LOO60" s="154"/>
      <c r="LOP60" s="154"/>
      <c r="LOQ60" s="154"/>
      <c r="LOR60" s="154"/>
      <c r="LOS60" s="154"/>
      <c r="LOT60" s="154"/>
      <c r="LOU60" s="154"/>
      <c r="LOV60" s="154"/>
      <c r="LOW60" s="154"/>
      <c r="LOX60" s="154"/>
      <c r="LOY60" s="154"/>
      <c r="LOZ60" s="154"/>
      <c r="LPA60" s="154"/>
      <c r="LPB60" s="154"/>
      <c r="LPC60" s="154"/>
      <c r="LPD60" s="154"/>
      <c r="LPE60" s="154"/>
      <c r="LPF60" s="154"/>
      <c r="LPG60" s="154"/>
      <c r="LPH60" s="154"/>
      <c r="LPI60" s="154"/>
      <c r="LPJ60" s="154"/>
      <c r="LPK60" s="154"/>
      <c r="LPL60" s="154"/>
      <c r="LPM60" s="154"/>
      <c r="LPN60" s="154"/>
      <c r="LPO60" s="154"/>
      <c r="LPP60" s="154"/>
      <c r="LPQ60" s="154"/>
      <c r="LPR60" s="154"/>
      <c r="LPS60" s="154"/>
      <c r="LPT60" s="154"/>
      <c r="LPU60" s="154"/>
      <c r="LPV60" s="154"/>
      <c r="LPW60" s="154"/>
      <c r="LPX60" s="154"/>
      <c r="LPY60" s="154"/>
      <c r="LPZ60" s="154"/>
      <c r="LQA60" s="154"/>
      <c r="LQB60" s="154"/>
      <c r="LQC60" s="154"/>
      <c r="LQD60" s="154"/>
      <c r="LQE60" s="154"/>
      <c r="LQF60" s="154"/>
      <c r="LQG60" s="154"/>
      <c r="LQH60" s="154"/>
      <c r="LQI60" s="154"/>
      <c r="LQJ60" s="154"/>
      <c r="LQK60" s="154"/>
      <c r="LQL60" s="154"/>
      <c r="LQM60" s="154"/>
      <c r="LQN60" s="154"/>
      <c r="LQO60" s="154"/>
      <c r="LQP60" s="154"/>
      <c r="LQQ60" s="154"/>
      <c r="LQR60" s="154"/>
      <c r="LQS60" s="154"/>
      <c r="LQT60" s="154"/>
      <c r="LQU60" s="154"/>
      <c r="LQV60" s="154"/>
      <c r="LQW60" s="154"/>
      <c r="LQX60" s="154"/>
      <c r="LQY60" s="154"/>
      <c r="LQZ60" s="154"/>
      <c r="LRA60" s="154"/>
      <c r="LRB60" s="154"/>
      <c r="LRC60" s="154"/>
      <c r="LRD60" s="154"/>
      <c r="LRE60" s="154"/>
      <c r="LRF60" s="154"/>
      <c r="LRG60" s="154"/>
      <c r="LRH60" s="154"/>
      <c r="LRI60" s="154"/>
      <c r="LRJ60" s="154"/>
      <c r="LRK60" s="154"/>
      <c r="LRL60" s="154"/>
      <c r="LRM60" s="154"/>
      <c r="LRN60" s="154"/>
      <c r="LRO60" s="154"/>
      <c r="LRP60" s="154"/>
      <c r="LRQ60" s="154"/>
      <c r="LRR60" s="154"/>
      <c r="LRS60" s="154"/>
      <c r="LRT60" s="154"/>
      <c r="LRU60" s="154"/>
      <c r="LRV60" s="154"/>
      <c r="LRW60" s="154"/>
      <c r="LRX60" s="154"/>
      <c r="LRY60" s="154"/>
      <c r="LRZ60" s="154"/>
      <c r="LSA60" s="154"/>
      <c r="LSB60" s="154"/>
      <c r="LSC60" s="154"/>
      <c r="LSD60" s="154"/>
      <c r="LSE60" s="154"/>
      <c r="LSF60" s="154"/>
      <c r="LSG60" s="154"/>
      <c r="LSH60" s="154"/>
      <c r="LSI60" s="154"/>
      <c r="LSJ60" s="154"/>
      <c r="LSK60" s="154"/>
      <c r="LSL60" s="154"/>
      <c r="LSM60" s="154"/>
      <c r="LSN60" s="154"/>
      <c r="LSO60" s="154"/>
      <c r="LSP60" s="154"/>
      <c r="LSQ60" s="154"/>
      <c r="LSR60" s="154"/>
      <c r="LSS60" s="154"/>
      <c r="LST60" s="154"/>
      <c r="LSU60" s="154"/>
      <c r="LSV60" s="154"/>
      <c r="LSW60" s="154"/>
      <c r="LSX60" s="154"/>
      <c r="LSY60" s="154"/>
      <c r="LSZ60" s="154"/>
      <c r="LTA60" s="154"/>
      <c r="LTB60" s="154"/>
      <c r="LTC60" s="154"/>
      <c r="LTD60" s="154"/>
      <c r="LTE60" s="154"/>
      <c r="LTF60" s="154"/>
      <c r="LTG60" s="154"/>
      <c r="LTH60" s="154"/>
      <c r="LTI60" s="154"/>
      <c r="LTJ60" s="154"/>
      <c r="LTK60" s="154"/>
      <c r="LTL60" s="154"/>
      <c r="LTM60" s="154"/>
      <c r="LTN60" s="154"/>
      <c r="LTO60" s="154"/>
      <c r="LTP60" s="154"/>
      <c r="LTQ60" s="154"/>
      <c r="LTR60" s="154"/>
      <c r="LTS60" s="154"/>
      <c r="LTT60" s="154"/>
      <c r="LTU60" s="154"/>
      <c r="LTV60" s="154"/>
      <c r="LTW60" s="154"/>
      <c r="LTX60" s="154"/>
      <c r="LTY60" s="154"/>
      <c r="LTZ60" s="154"/>
      <c r="LUA60" s="154"/>
      <c r="LUB60" s="154"/>
      <c r="LUC60" s="154"/>
      <c r="LUD60" s="154"/>
      <c r="LUE60" s="154"/>
      <c r="LUF60" s="154"/>
      <c r="LUG60" s="154"/>
      <c r="LUH60" s="154"/>
      <c r="LUI60" s="154"/>
      <c r="LUJ60" s="154"/>
      <c r="LUK60" s="154"/>
      <c r="LUL60" s="154"/>
      <c r="LUM60" s="154"/>
      <c r="LUN60" s="154"/>
      <c r="LUO60" s="154"/>
      <c r="LUP60" s="154"/>
      <c r="LUQ60" s="154"/>
      <c r="LUR60" s="154"/>
      <c r="LUS60" s="154"/>
      <c r="LUT60" s="154"/>
      <c r="LUU60" s="154"/>
      <c r="LUV60" s="154"/>
      <c r="LUW60" s="154"/>
      <c r="LUX60" s="154"/>
      <c r="LUY60" s="154"/>
      <c r="LUZ60" s="154"/>
      <c r="LVA60" s="154"/>
      <c r="LVB60" s="154"/>
      <c r="LVC60" s="154"/>
      <c r="LVD60" s="154"/>
      <c r="LVE60" s="154"/>
      <c r="LVF60" s="154"/>
      <c r="LVG60" s="154"/>
      <c r="LVH60" s="154"/>
      <c r="LVI60" s="154"/>
      <c r="LVJ60" s="154"/>
      <c r="LVK60" s="154"/>
      <c r="LVL60" s="154"/>
      <c r="LVM60" s="154"/>
      <c r="LVN60" s="154"/>
      <c r="LVO60" s="154"/>
      <c r="LVP60" s="154"/>
      <c r="LVQ60" s="154"/>
      <c r="LVR60" s="154"/>
      <c r="LVS60" s="154"/>
      <c r="LVT60" s="154"/>
      <c r="LVU60" s="154"/>
      <c r="LVV60" s="154"/>
      <c r="LVW60" s="154"/>
      <c r="LVX60" s="154"/>
      <c r="LVY60" s="154"/>
      <c r="LVZ60" s="154"/>
      <c r="LWA60" s="154"/>
      <c r="LWB60" s="154"/>
      <c r="LWC60" s="154"/>
      <c r="LWD60" s="154"/>
      <c r="LWE60" s="154"/>
      <c r="LWF60" s="154"/>
      <c r="LWG60" s="154"/>
      <c r="LWH60" s="154"/>
      <c r="LWI60" s="154"/>
      <c r="LWJ60" s="154"/>
      <c r="LWK60" s="154"/>
      <c r="LWL60" s="154"/>
      <c r="LWM60" s="154"/>
      <c r="LWN60" s="154"/>
      <c r="LWO60" s="154"/>
      <c r="LWP60" s="154"/>
      <c r="LWQ60" s="154"/>
      <c r="LWR60" s="154"/>
      <c r="LWS60" s="154"/>
      <c r="LWT60" s="154"/>
      <c r="LWU60" s="154"/>
      <c r="LWV60" s="154"/>
      <c r="LWW60" s="154"/>
      <c r="LWX60" s="154"/>
      <c r="LWY60" s="154"/>
      <c r="LWZ60" s="154"/>
      <c r="LXA60" s="154"/>
      <c r="LXB60" s="154"/>
      <c r="LXC60" s="154"/>
      <c r="LXD60" s="154"/>
      <c r="LXE60" s="154"/>
      <c r="LXF60" s="154"/>
      <c r="LXG60" s="154"/>
      <c r="LXH60" s="154"/>
      <c r="LXI60" s="154"/>
      <c r="LXJ60" s="154"/>
      <c r="LXK60" s="154"/>
      <c r="LXL60" s="154"/>
      <c r="LXM60" s="154"/>
      <c r="LXN60" s="154"/>
      <c r="LXO60" s="154"/>
      <c r="LXP60" s="154"/>
      <c r="LXQ60" s="154"/>
      <c r="LXR60" s="154"/>
      <c r="LXS60" s="154"/>
      <c r="LXT60" s="154"/>
      <c r="LXU60" s="154"/>
      <c r="LXV60" s="154"/>
      <c r="LXW60" s="154"/>
      <c r="LXX60" s="154"/>
      <c r="LXY60" s="154"/>
      <c r="LXZ60" s="154"/>
      <c r="LYA60" s="154"/>
      <c r="LYB60" s="154"/>
      <c r="LYC60" s="154"/>
      <c r="LYD60" s="154"/>
      <c r="LYE60" s="154"/>
      <c r="LYF60" s="154"/>
      <c r="LYG60" s="154"/>
      <c r="LYH60" s="154"/>
      <c r="LYI60" s="154"/>
      <c r="LYJ60" s="154"/>
      <c r="LYK60" s="154"/>
      <c r="LYL60" s="154"/>
      <c r="LYM60" s="154"/>
      <c r="LYN60" s="154"/>
      <c r="LYO60" s="154"/>
      <c r="LYP60" s="154"/>
      <c r="LYQ60" s="154"/>
      <c r="LYR60" s="154"/>
      <c r="LYS60" s="154"/>
      <c r="LYT60" s="154"/>
      <c r="LYU60" s="154"/>
      <c r="LYV60" s="154"/>
      <c r="LYW60" s="154"/>
      <c r="LYX60" s="154"/>
      <c r="LYY60" s="154"/>
      <c r="LYZ60" s="154"/>
      <c r="LZA60" s="154"/>
      <c r="LZB60" s="154"/>
      <c r="LZC60" s="154"/>
      <c r="LZD60" s="154"/>
      <c r="LZE60" s="154"/>
      <c r="LZF60" s="154"/>
      <c r="LZG60" s="154"/>
      <c r="LZH60" s="154"/>
      <c r="LZI60" s="154"/>
      <c r="LZJ60" s="154"/>
      <c r="LZK60" s="154"/>
      <c r="LZL60" s="154"/>
      <c r="LZM60" s="154"/>
      <c r="LZN60" s="154"/>
      <c r="LZO60" s="154"/>
      <c r="LZP60" s="154"/>
      <c r="LZQ60" s="154"/>
      <c r="LZR60" s="154"/>
      <c r="LZS60" s="154"/>
      <c r="LZT60" s="154"/>
      <c r="LZU60" s="154"/>
      <c r="LZV60" s="154"/>
      <c r="LZW60" s="154"/>
      <c r="LZX60" s="154"/>
      <c r="LZY60" s="154"/>
      <c r="LZZ60" s="154"/>
      <c r="MAA60" s="154"/>
      <c r="MAB60" s="154"/>
      <c r="MAC60" s="154"/>
      <c r="MAD60" s="154"/>
      <c r="MAE60" s="154"/>
      <c r="MAF60" s="154"/>
      <c r="MAG60" s="154"/>
      <c r="MAH60" s="154"/>
      <c r="MAI60" s="154"/>
      <c r="MAJ60" s="154"/>
      <c r="MAK60" s="154"/>
      <c r="MAL60" s="154"/>
      <c r="MAM60" s="154"/>
      <c r="MAN60" s="154"/>
      <c r="MAO60" s="154"/>
      <c r="MAP60" s="154"/>
      <c r="MAQ60" s="154"/>
      <c r="MAR60" s="154"/>
      <c r="MAS60" s="154"/>
      <c r="MAT60" s="154"/>
      <c r="MAU60" s="154"/>
      <c r="MAV60" s="154"/>
      <c r="MAW60" s="154"/>
      <c r="MAX60" s="154"/>
      <c r="MAY60" s="154"/>
      <c r="MAZ60" s="154"/>
      <c r="MBA60" s="154"/>
      <c r="MBB60" s="154"/>
      <c r="MBC60" s="154"/>
      <c r="MBD60" s="154"/>
      <c r="MBE60" s="154"/>
      <c r="MBF60" s="154"/>
      <c r="MBG60" s="154"/>
      <c r="MBH60" s="154"/>
      <c r="MBI60" s="154"/>
      <c r="MBJ60" s="154"/>
      <c r="MBK60" s="154"/>
      <c r="MBL60" s="154"/>
      <c r="MBM60" s="154"/>
      <c r="MBN60" s="154"/>
      <c r="MBO60" s="154"/>
      <c r="MBP60" s="154"/>
      <c r="MBQ60" s="154"/>
      <c r="MBR60" s="154"/>
      <c r="MBS60" s="154"/>
      <c r="MBT60" s="154"/>
      <c r="MBU60" s="154"/>
      <c r="MBV60" s="154"/>
      <c r="MBW60" s="154"/>
      <c r="MBX60" s="154"/>
      <c r="MBY60" s="154"/>
      <c r="MBZ60" s="154"/>
      <c r="MCA60" s="154"/>
      <c r="MCB60" s="154"/>
      <c r="MCC60" s="154"/>
      <c r="MCD60" s="154"/>
      <c r="MCE60" s="154"/>
      <c r="MCF60" s="154"/>
      <c r="MCG60" s="154"/>
      <c r="MCH60" s="154"/>
      <c r="MCI60" s="154"/>
      <c r="MCJ60" s="154"/>
      <c r="MCK60" s="154"/>
      <c r="MCL60" s="154"/>
      <c r="MCM60" s="154"/>
      <c r="MCN60" s="154"/>
      <c r="MCO60" s="154"/>
      <c r="MCP60" s="154"/>
      <c r="MCQ60" s="154"/>
      <c r="MCR60" s="154"/>
      <c r="MCS60" s="154"/>
      <c r="MCT60" s="154"/>
      <c r="MCU60" s="154"/>
      <c r="MCV60" s="154"/>
      <c r="MCW60" s="154"/>
      <c r="MCX60" s="154"/>
      <c r="MCY60" s="154"/>
      <c r="MCZ60" s="154"/>
      <c r="MDA60" s="154"/>
      <c r="MDB60" s="154"/>
      <c r="MDC60" s="154"/>
      <c r="MDD60" s="154"/>
      <c r="MDE60" s="154"/>
      <c r="MDF60" s="154"/>
      <c r="MDG60" s="154"/>
      <c r="MDH60" s="154"/>
      <c r="MDI60" s="154"/>
      <c r="MDJ60" s="154"/>
      <c r="MDK60" s="154"/>
      <c r="MDL60" s="154"/>
      <c r="MDM60" s="154"/>
      <c r="MDN60" s="154"/>
      <c r="MDO60" s="154"/>
      <c r="MDP60" s="154"/>
      <c r="MDQ60" s="154"/>
      <c r="MDR60" s="154"/>
      <c r="MDS60" s="154"/>
      <c r="MDT60" s="154"/>
      <c r="MDU60" s="154"/>
      <c r="MDV60" s="154"/>
      <c r="MDW60" s="154"/>
      <c r="MDX60" s="154"/>
      <c r="MDY60" s="154"/>
      <c r="MDZ60" s="154"/>
      <c r="MEA60" s="154"/>
      <c r="MEB60" s="154"/>
      <c r="MEC60" s="154"/>
      <c r="MED60" s="154"/>
      <c r="MEE60" s="154"/>
      <c r="MEF60" s="154"/>
      <c r="MEG60" s="154"/>
      <c r="MEH60" s="154"/>
      <c r="MEI60" s="154"/>
      <c r="MEJ60" s="154"/>
      <c r="MEK60" s="154"/>
      <c r="MEL60" s="154"/>
      <c r="MEM60" s="154"/>
      <c r="MEN60" s="154"/>
      <c r="MEO60" s="154"/>
      <c r="MEP60" s="154"/>
      <c r="MEQ60" s="154"/>
      <c r="MER60" s="154"/>
      <c r="MES60" s="154"/>
      <c r="MET60" s="154"/>
      <c r="MEU60" s="154"/>
      <c r="MEV60" s="154"/>
      <c r="MEW60" s="154"/>
      <c r="MEX60" s="154"/>
      <c r="MEY60" s="154"/>
      <c r="MEZ60" s="154"/>
      <c r="MFA60" s="154"/>
      <c r="MFB60" s="154"/>
      <c r="MFC60" s="154"/>
      <c r="MFD60" s="154"/>
      <c r="MFE60" s="154"/>
      <c r="MFF60" s="154"/>
      <c r="MFG60" s="154"/>
      <c r="MFH60" s="154"/>
      <c r="MFI60" s="154"/>
      <c r="MFJ60" s="154"/>
      <c r="MFK60" s="154"/>
      <c r="MFL60" s="154"/>
      <c r="MFM60" s="154"/>
      <c r="MFN60" s="154"/>
      <c r="MFO60" s="154"/>
      <c r="MFP60" s="154"/>
      <c r="MFQ60" s="154"/>
      <c r="MFR60" s="154"/>
      <c r="MFS60" s="154"/>
      <c r="MFT60" s="154"/>
      <c r="MFU60" s="154"/>
      <c r="MFV60" s="154"/>
      <c r="MFW60" s="154"/>
      <c r="MFX60" s="154"/>
      <c r="MFY60" s="154"/>
      <c r="MFZ60" s="154"/>
      <c r="MGA60" s="154"/>
      <c r="MGB60" s="154"/>
      <c r="MGC60" s="154"/>
      <c r="MGD60" s="154"/>
      <c r="MGE60" s="154"/>
      <c r="MGF60" s="154"/>
      <c r="MGG60" s="154"/>
      <c r="MGH60" s="154"/>
      <c r="MGI60" s="154"/>
      <c r="MGJ60" s="154"/>
      <c r="MGK60" s="154"/>
      <c r="MGL60" s="154"/>
      <c r="MGM60" s="154"/>
      <c r="MGN60" s="154"/>
      <c r="MGO60" s="154"/>
      <c r="MGP60" s="154"/>
      <c r="MGQ60" s="154"/>
      <c r="MGR60" s="154"/>
      <c r="MGS60" s="154"/>
      <c r="MGT60" s="154"/>
      <c r="MGU60" s="154"/>
      <c r="MGV60" s="154"/>
      <c r="MGW60" s="154"/>
      <c r="MGX60" s="154"/>
      <c r="MGY60" s="154"/>
      <c r="MGZ60" s="154"/>
      <c r="MHA60" s="154"/>
      <c r="MHB60" s="154"/>
      <c r="MHC60" s="154"/>
      <c r="MHD60" s="154"/>
      <c r="MHE60" s="154"/>
      <c r="MHF60" s="154"/>
      <c r="MHG60" s="154"/>
      <c r="MHH60" s="154"/>
      <c r="MHI60" s="154"/>
      <c r="MHJ60" s="154"/>
      <c r="MHK60" s="154"/>
      <c r="MHL60" s="154"/>
      <c r="MHM60" s="154"/>
      <c r="MHN60" s="154"/>
      <c r="MHO60" s="154"/>
      <c r="MHP60" s="154"/>
      <c r="MHQ60" s="154"/>
      <c r="MHR60" s="154"/>
      <c r="MHS60" s="154"/>
      <c r="MHT60" s="154"/>
      <c r="MHU60" s="154"/>
      <c r="MHV60" s="154"/>
      <c r="MHW60" s="154"/>
      <c r="MHX60" s="154"/>
      <c r="MHY60" s="154"/>
      <c r="MHZ60" s="154"/>
      <c r="MIA60" s="154"/>
      <c r="MIB60" s="154"/>
      <c r="MIC60" s="154"/>
      <c r="MID60" s="154"/>
      <c r="MIE60" s="154"/>
      <c r="MIF60" s="154"/>
      <c r="MIG60" s="154"/>
      <c r="MIH60" s="154"/>
      <c r="MII60" s="154"/>
      <c r="MIJ60" s="154"/>
      <c r="MIK60" s="154"/>
      <c r="MIL60" s="154"/>
      <c r="MIM60" s="154"/>
      <c r="MIN60" s="154"/>
      <c r="MIO60" s="154"/>
      <c r="MIP60" s="154"/>
      <c r="MIQ60" s="154"/>
      <c r="MIR60" s="154"/>
      <c r="MIS60" s="154"/>
      <c r="MIT60" s="154"/>
      <c r="MIU60" s="154"/>
      <c r="MIV60" s="154"/>
      <c r="MIW60" s="154"/>
      <c r="MIX60" s="154"/>
      <c r="MIY60" s="154"/>
      <c r="MIZ60" s="154"/>
      <c r="MJA60" s="154"/>
      <c r="MJB60" s="154"/>
      <c r="MJC60" s="154"/>
      <c r="MJD60" s="154"/>
      <c r="MJE60" s="154"/>
      <c r="MJF60" s="154"/>
      <c r="MJG60" s="154"/>
      <c r="MJH60" s="154"/>
      <c r="MJI60" s="154"/>
      <c r="MJJ60" s="154"/>
      <c r="MJK60" s="154"/>
      <c r="MJL60" s="154"/>
      <c r="MJM60" s="154"/>
      <c r="MJN60" s="154"/>
      <c r="MJO60" s="154"/>
      <c r="MJP60" s="154"/>
      <c r="MJQ60" s="154"/>
      <c r="MJR60" s="154"/>
      <c r="MJS60" s="154"/>
      <c r="MJT60" s="154"/>
      <c r="MJU60" s="154"/>
      <c r="MJV60" s="154"/>
      <c r="MJW60" s="154"/>
      <c r="MJX60" s="154"/>
      <c r="MJY60" s="154"/>
      <c r="MJZ60" s="154"/>
      <c r="MKA60" s="154"/>
      <c r="MKB60" s="154"/>
      <c r="MKC60" s="154"/>
      <c r="MKD60" s="154"/>
      <c r="MKE60" s="154"/>
      <c r="MKF60" s="154"/>
      <c r="MKG60" s="154"/>
      <c r="MKH60" s="154"/>
      <c r="MKI60" s="154"/>
      <c r="MKJ60" s="154"/>
      <c r="MKK60" s="154"/>
      <c r="MKL60" s="154"/>
      <c r="MKM60" s="154"/>
      <c r="MKN60" s="154"/>
      <c r="MKO60" s="154"/>
      <c r="MKP60" s="154"/>
      <c r="MKQ60" s="154"/>
      <c r="MKR60" s="154"/>
      <c r="MKS60" s="154"/>
      <c r="MKT60" s="154"/>
      <c r="MKU60" s="154"/>
      <c r="MKV60" s="154"/>
      <c r="MKW60" s="154"/>
      <c r="MKX60" s="154"/>
      <c r="MKY60" s="154"/>
      <c r="MKZ60" s="154"/>
      <c r="MLA60" s="154"/>
      <c r="MLB60" s="154"/>
      <c r="MLC60" s="154"/>
      <c r="MLD60" s="154"/>
      <c r="MLE60" s="154"/>
      <c r="MLF60" s="154"/>
      <c r="MLG60" s="154"/>
      <c r="MLH60" s="154"/>
      <c r="MLI60" s="154"/>
      <c r="MLJ60" s="154"/>
      <c r="MLK60" s="154"/>
      <c r="MLL60" s="154"/>
      <c r="MLM60" s="154"/>
      <c r="MLN60" s="154"/>
      <c r="MLO60" s="154"/>
      <c r="MLP60" s="154"/>
      <c r="MLQ60" s="154"/>
      <c r="MLR60" s="154"/>
      <c r="MLS60" s="154"/>
      <c r="MLT60" s="154"/>
      <c r="MLU60" s="154"/>
      <c r="MLV60" s="154"/>
      <c r="MLW60" s="154"/>
      <c r="MLX60" s="154"/>
      <c r="MLY60" s="154"/>
      <c r="MLZ60" s="154"/>
      <c r="MMA60" s="154"/>
      <c r="MMB60" s="154"/>
      <c r="MMC60" s="154"/>
      <c r="MMD60" s="154"/>
      <c r="MME60" s="154"/>
      <c r="MMF60" s="154"/>
      <c r="MMG60" s="154"/>
      <c r="MMH60" s="154"/>
      <c r="MMI60" s="154"/>
      <c r="MMJ60" s="154"/>
      <c r="MMK60" s="154"/>
      <c r="MML60" s="154"/>
      <c r="MMM60" s="154"/>
      <c r="MMN60" s="154"/>
      <c r="MMO60" s="154"/>
      <c r="MMP60" s="154"/>
      <c r="MMQ60" s="154"/>
      <c r="MMR60" s="154"/>
      <c r="MMS60" s="154"/>
      <c r="MMT60" s="154"/>
      <c r="MMU60" s="154"/>
      <c r="MMV60" s="154"/>
      <c r="MMW60" s="154"/>
      <c r="MMX60" s="154"/>
      <c r="MMY60" s="154"/>
      <c r="MMZ60" s="154"/>
      <c r="MNA60" s="154"/>
      <c r="MNB60" s="154"/>
      <c r="MNC60" s="154"/>
      <c r="MND60" s="154"/>
      <c r="MNE60" s="154"/>
      <c r="MNF60" s="154"/>
      <c r="MNG60" s="154"/>
      <c r="MNH60" s="154"/>
      <c r="MNI60" s="154"/>
      <c r="MNJ60" s="154"/>
      <c r="MNK60" s="154"/>
      <c r="MNL60" s="154"/>
      <c r="MNM60" s="154"/>
      <c r="MNN60" s="154"/>
      <c r="MNO60" s="154"/>
      <c r="MNP60" s="154"/>
      <c r="MNQ60" s="154"/>
      <c r="MNR60" s="154"/>
      <c r="MNS60" s="154"/>
      <c r="MNT60" s="154"/>
      <c r="MNU60" s="154"/>
      <c r="MNV60" s="154"/>
      <c r="MNW60" s="154"/>
      <c r="MNX60" s="154"/>
      <c r="MNY60" s="154"/>
      <c r="MNZ60" s="154"/>
      <c r="MOA60" s="154"/>
      <c r="MOB60" s="154"/>
      <c r="MOC60" s="154"/>
      <c r="MOD60" s="154"/>
      <c r="MOE60" s="154"/>
      <c r="MOF60" s="154"/>
      <c r="MOG60" s="154"/>
      <c r="MOH60" s="154"/>
      <c r="MOI60" s="154"/>
      <c r="MOJ60" s="154"/>
      <c r="MOK60" s="154"/>
      <c r="MOL60" s="154"/>
      <c r="MOM60" s="154"/>
      <c r="MON60" s="154"/>
      <c r="MOO60" s="154"/>
      <c r="MOP60" s="154"/>
      <c r="MOQ60" s="154"/>
      <c r="MOR60" s="154"/>
      <c r="MOS60" s="154"/>
      <c r="MOT60" s="154"/>
      <c r="MOU60" s="154"/>
      <c r="MOV60" s="154"/>
      <c r="MOW60" s="154"/>
      <c r="MOX60" s="154"/>
      <c r="MOY60" s="154"/>
      <c r="MOZ60" s="154"/>
      <c r="MPA60" s="154"/>
      <c r="MPB60" s="154"/>
      <c r="MPC60" s="154"/>
      <c r="MPD60" s="154"/>
      <c r="MPE60" s="154"/>
      <c r="MPF60" s="154"/>
      <c r="MPG60" s="154"/>
      <c r="MPH60" s="154"/>
      <c r="MPI60" s="154"/>
      <c r="MPJ60" s="154"/>
      <c r="MPK60" s="154"/>
      <c r="MPL60" s="154"/>
      <c r="MPM60" s="154"/>
      <c r="MPN60" s="154"/>
      <c r="MPO60" s="154"/>
      <c r="MPP60" s="154"/>
      <c r="MPQ60" s="154"/>
      <c r="MPR60" s="154"/>
      <c r="MPS60" s="154"/>
      <c r="MPT60" s="154"/>
      <c r="MPU60" s="154"/>
      <c r="MPV60" s="154"/>
      <c r="MPW60" s="154"/>
      <c r="MPX60" s="154"/>
      <c r="MPY60" s="154"/>
      <c r="MPZ60" s="154"/>
      <c r="MQA60" s="154"/>
      <c r="MQB60" s="154"/>
      <c r="MQC60" s="154"/>
      <c r="MQD60" s="154"/>
      <c r="MQE60" s="154"/>
      <c r="MQF60" s="154"/>
      <c r="MQG60" s="154"/>
      <c r="MQH60" s="154"/>
      <c r="MQI60" s="154"/>
      <c r="MQJ60" s="154"/>
      <c r="MQK60" s="154"/>
      <c r="MQL60" s="154"/>
      <c r="MQM60" s="154"/>
      <c r="MQN60" s="154"/>
      <c r="MQO60" s="154"/>
      <c r="MQP60" s="154"/>
      <c r="MQQ60" s="154"/>
      <c r="MQR60" s="154"/>
      <c r="MQS60" s="154"/>
      <c r="MQT60" s="154"/>
      <c r="MQU60" s="154"/>
      <c r="MQV60" s="154"/>
      <c r="MQW60" s="154"/>
      <c r="MQX60" s="154"/>
      <c r="MQY60" s="154"/>
      <c r="MQZ60" s="154"/>
      <c r="MRA60" s="154"/>
      <c r="MRB60" s="154"/>
      <c r="MRC60" s="154"/>
      <c r="MRD60" s="154"/>
      <c r="MRE60" s="154"/>
      <c r="MRF60" s="154"/>
      <c r="MRG60" s="154"/>
      <c r="MRH60" s="154"/>
      <c r="MRI60" s="154"/>
      <c r="MRJ60" s="154"/>
      <c r="MRK60" s="154"/>
      <c r="MRL60" s="154"/>
      <c r="MRM60" s="154"/>
      <c r="MRN60" s="154"/>
      <c r="MRO60" s="154"/>
      <c r="MRP60" s="154"/>
      <c r="MRQ60" s="154"/>
      <c r="MRR60" s="154"/>
      <c r="MRS60" s="154"/>
      <c r="MRT60" s="154"/>
      <c r="MRU60" s="154"/>
      <c r="MRV60" s="154"/>
      <c r="MRW60" s="154"/>
      <c r="MRX60" s="154"/>
      <c r="MRY60" s="154"/>
      <c r="MRZ60" s="154"/>
      <c r="MSA60" s="154"/>
      <c r="MSB60" s="154"/>
      <c r="MSC60" s="154"/>
      <c r="MSD60" s="154"/>
      <c r="MSE60" s="154"/>
      <c r="MSF60" s="154"/>
      <c r="MSG60" s="154"/>
      <c r="MSH60" s="154"/>
      <c r="MSI60" s="154"/>
      <c r="MSJ60" s="154"/>
      <c r="MSK60" s="154"/>
      <c r="MSL60" s="154"/>
      <c r="MSM60" s="154"/>
      <c r="MSN60" s="154"/>
      <c r="MSO60" s="154"/>
      <c r="MSP60" s="154"/>
      <c r="MSQ60" s="154"/>
      <c r="MSR60" s="154"/>
      <c r="MSS60" s="154"/>
      <c r="MST60" s="154"/>
      <c r="MSU60" s="154"/>
      <c r="MSV60" s="154"/>
      <c r="MSW60" s="154"/>
      <c r="MSX60" s="154"/>
      <c r="MSY60" s="154"/>
      <c r="MSZ60" s="154"/>
      <c r="MTA60" s="154"/>
      <c r="MTB60" s="154"/>
      <c r="MTC60" s="154"/>
      <c r="MTD60" s="154"/>
      <c r="MTE60" s="154"/>
      <c r="MTF60" s="154"/>
      <c r="MTG60" s="154"/>
      <c r="MTH60" s="154"/>
      <c r="MTI60" s="154"/>
      <c r="MTJ60" s="154"/>
      <c r="MTK60" s="154"/>
      <c r="MTL60" s="154"/>
      <c r="MTM60" s="154"/>
      <c r="MTN60" s="154"/>
      <c r="MTO60" s="154"/>
      <c r="MTP60" s="154"/>
      <c r="MTQ60" s="154"/>
      <c r="MTR60" s="154"/>
      <c r="MTS60" s="154"/>
      <c r="MTT60" s="154"/>
      <c r="MTU60" s="154"/>
      <c r="MTV60" s="154"/>
      <c r="MTW60" s="154"/>
      <c r="MTX60" s="154"/>
      <c r="MTY60" s="154"/>
      <c r="MTZ60" s="154"/>
      <c r="MUA60" s="154"/>
      <c r="MUB60" s="154"/>
      <c r="MUC60" s="154"/>
      <c r="MUD60" s="154"/>
      <c r="MUE60" s="154"/>
      <c r="MUF60" s="154"/>
      <c r="MUG60" s="154"/>
      <c r="MUH60" s="154"/>
      <c r="MUI60" s="154"/>
      <c r="MUJ60" s="154"/>
      <c r="MUK60" s="154"/>
      <c r="MUL60" s="154"/>
      <c r="MUM60" s="154"/>
      <c r="MUN60" s="154"/>
      <c r="MUO60" s="154"/>
      <c r="MUP60" s="154"/>
      <c r="MUQ60" s="154"/>
      <c r="MUR60" s="154"/>
      <c r="MUS60" s="154"/>
      <c r="MUT60" s="154"/>
      <c r="MUU60" s="154"/>
      <c r="MUV60" s="154"/>
      <c r="MUW60" s="154"/>
      <c r="MUX60" s="154"/>
      <c r="MUY60" s="154"/>
      <c r="MUZ60" s="154"/>
      <c r="MVA60" s="154"/>
      <c r="MVB60" s="154"/>
      <c r="MVC60" s="154"/>
      <c r="MVD60" s="154"/>
      <c r="MVE60" s="154"/>
      <c r="MVF60" s="154"/>
      <c r="MVG60" s="154"/>
      <c r="MVH60" s="154"/>
      <c r="MVI60" s="154"/>
      <c r="MVJ60" s="154"/>
      <c r="MVK60" s="154"/>
      <c r="MVL60" s="154"/>
      <c r="MVM60" s="154"/>
      <c r="MVN60" s="154"/>
      <c r="MVO60" s="154"/>
      <c r="MVP60" s="154"/>
      <c r="MVQ60" s="154"/>
      <c r="MVR60" s="154"/>
      <c r="MVS60" s="154"/>
      <c r="MVT60" s="154"/>
      <c r="MVU60" s="154"/>
      <c r="MVV60" s="154"/>
      <c r="MVW60" s="154"/>
      <c r="MVX60" s="154"/>
      <c r="MVY60" s="154"/>
      <c r="MVZ60" s="154"/>
      <c r="MWA60" s="154"/>
      <c r="MWB60" s="154"/>
      <c r="MWC60" s="154"/>
      <c r="MWD60" s="154"/>
      <c r="MWE60" s="154"/>
      <c r="MWF60" s="154"/>
      <c r="MWG60" s="154"/>
      <c r="MWH60" s="154"/>
      <c r="MWI60" s="154"/>
      <c r="MWJ60" s="154"/>
      <c r="MWK60" s="154"/>
      <c r="MWL60" s="154"/>
      <c r="MWM60" s="154"/>
      <c r="MWN60" s="154"/>
      <c r="MWO60" s="154"/>
      <c r="MWP60" s="154"/>
      <c r="MWQ60" s="154"/>
      <c r="MWR60" s="154"/>
      <c r="MWS60" s="154"/>
      <c r="MWT60" s="154"/>
      <c r="MWU60" s="154"/>
      <c r="MWV60" s="154"/>
      <c r="MWW60" s="154"/>
      <c r="MWX60" s="154"/>
      <c r="MWY60" s="154"/>
      <c r="MWZ60" s="154"/>
      <c r="MXA60" s="154"/>
      <c r="MXB60" s="154"/>
      <c r="MXC60" s="154"/>
      <c r="MXD60" s="154"/>
      <c r="MXE60" s="154"/>
      <c r="MXF60" s="154"/>
      <c r="MXG60" s="154"/>
      <c r="MXH60" s="154"/>
      <c r="MXI60" s="154"/>
      <c r="MXJ60" s="154"/>
      <c r="MXK60" s="154"/>
      <c r="MXL60" s="154"/>
      <c r="MXM60" s="154"/>
      <c r="MXN60" s="154"/>
      <c r="MXO60" s="154"/>
      <c r="MXP60" s="154"/>
      <c r="MXQ60" s="154"/>
      <c r="MXR60" s="154"/>
      <c r="MXS60" s="154"/>
      <c r="MXT60" s="154"/>
      <c r="MXU60" s="154"/>
      <c r="MXV60" s="154"/>
      <c r="MXW60" s="154"/>
      <c r="MXX60" s="154"/>
      <c r="MXY60" s="154"/>
      <c r="MXZ60" s="154"/>
      <c r="MYA60" s="154"/>
      <c r="MYB60" s="154"/>
      <c r="MYC60" s="154"/>
      <c r="MYD60" s="154"/>
      <c r="MYE60" s="154"/>
      <c r="MYF60" s="154"/>
      <c r="MYG60" s="154"/>
      <c r="MYH60" s="154"/>
      <c r="MYI60" s="154"/>
      <c r="MYJ60" s="154"/>
      <c r="MYK60" s="154"/>
      <c r="MYL60" s="154"/>
      <c r="MYM60" s="154"/>
      <c r="MYN60" s="154"/>
      <c r="MYO60" s="154"/>
      <c r="MYP60" s="154"/>
      <c r="MYQ60" s="154"/>
      <c r="MYR60" s="154"/>
      <c r="MYS60" s="154"/>
      <c r="MYT60" s="154"/>
      <c r="MYU60" s="154"/>
      <c r="MYV60" s="154"/>
      <c r="MYW60" s="154"/>
      <c r="MYX60" s="154"/>
      <c r="MYY60" s="154"/>
      <c r="MYZ60" s="154"/>
      <c r="MZA60" s="154"/>
      <c r="MZB60" s="154"/>
      <c r="MZC60" s="154"/>
      <c r="MZD60" s="154"/>
      <c r="MZE60" s="154"/>
      <c r="MZF60" s="154"/>
      <c r="MZG60" s="154"/>
      <c r="MZH60" s="154"/>
      <c r="MZI60" s="154"/>
      <c r="MZJ60" s="154"/>
      <c r="MZK60" s="154"/>
      <c r="MZL60" s="154"/>
      <c r="MZM60" s="154"/>
      <c r="MZN60" s="154"/>
      <c r="MZO60" s="154"/>
      <c r="MZP60" s="154"/>
      <c r="MZQ60" s="154"/>
      <c r="MZR60" s="154"/>
      <c r="MZS60" s="154"/>
      <c r="MZT60" s="154"/>
      <c r="MZU60" s="154"/>
      <c r="MZV60" s="154"/>
      <c r="MZW60" s="154"/>
      <c r="MZX60" s="154"/>
      <c r="MZY60" s="154"/>
      <c r="MZZ60" s="154"/>
      <c r="NAA60" s="154"/>
      <c r="NAB60" s="154"/>
      <c r="NAC60" s="154"/>
      <c r="NAD60" s="154"/>
      <c r="NAE60" s="154"/>
      <c r="NAF60" s="154"/>
      <c r="NAG60" s="154"/>
      <c r="NAH60" s="154"/>
      <c r="NAI60" s="154"/>
      <c r="NAJ60" s="154"/>
      <c r="NAK60" s="154"/>
      <c r="NAL60" s="154"/>
      <c r="NAM60" s="154"/>
      <c r="NAN60" s="154"/>
      <c r="NAO60" s="154"/>
      <c r="NAP60" s="154"/>
      <c r="NAQ60" s="154"/>
      <c r="NAR60" s="154"/>
      <c r="NAS60" s="154"/>
      <c r="NAT60" s="154"/>
      <c r="NAU60" s="154"/>
      <c r="NAV60" s="154"/>
      <c r="NAW60" s="154"/>
      <c r="NAX60" s="154"/>
      <c r="NAY60" s="154"/>
      <c r="NAZ60" s="154"/>
      <c r="NBA60" s="154"/>
      <c r="NBB60" s="154"/>
      <c r="NBC60" s="154"/>
      <c r="NBD60" s="154"/>
      <c r="NBE60" s="154"/>
      <c r="NBF60" s="154"/>
      <c r="NBG60" s="154"/>
      <c r="NBH60" s="154"/>
      <c r="NBI60" s="154"/>
      <c r="NBJ60" s="154"/>
      <c r="NBK60" s="154"/>
      <c r="NBL60" s="154"/>
      <c r="NBM60" s="154"/>
      <c r="NBN60" s="154"/>
      <c r="NBO60" s="154"/>
      <c r="NBP60" s="154"/>
      <c r="NBQ60" s="154"/>
      <c r="NBR60" s="154"/>
      <c r="NBS60" s="154"/>
      <c r="NBT60" s="154"/>
      <c r="NBU60" s="154"/>
      <c r="NBV60" s="154"/>
      <c r="NBW60" s="154"/>
      <c r="NBX60" s="154"/>
      <c r="NBY60" s="154"/>
      <c r="NBZ60" s="154"/>
      <c r="NCA60" s="154"/>
      <c r="NCB60" s="154"/>
      <c r="NCC60" s="154"/>
      <c r="NCD60" s="154"/>
      <c r="NCE60" s="154"/>
      <c r="NCF60" s="154"/>
      <c r="NCG60" s="154"/>
      <c r="NCH60" s="154"/>
      <c r="NCI60" s="154"/>
      <c r="NCJ60" s="154"/>
      <c r="NCK60" s="154"/>
      <c r="NCL60" s="154"/>
      <c r="NCM60" s="154"/>
      <c r="NCN60" s="154"/>
      <c r="NCO60" s="154"/>
      <c r="NCP60" s="154"/>
      <c r="NCQ60" s="154"/>
      <c r="NCR60" s="154"/>
      <c r="NCS60" s="154"/>
      <c r="NCT60" s="154"/>
      <c r="NCU60" s="154"/>
      <c r="NCV60" s="154"/>
      <c r="NCW60" s="154"/>
      <c r="NCX60" s="154"/>
      <c r="NCY60" s="154"/>
      <c r="NCZ60" s="154"/>
      <c r="NDA60" s="154"/>
      <c r="NDB60" s="154"/>
      <c r="NDC60" s="154"/>
      <c r="NDD60" s="154"/>
      <c r="NDE60" s="154"/>
      <c r="NDF60" s="154"/>
      <c r="NDG60" s="154"/>
      <c r="NDH60" s="154"/>
      <c r="NDI60" s="154"/>
      <c r="NDJ60" s="154"/>
      <c r="NDK60" s="154"/>
      <c r="NDL60" s="154"/>
      <c r="NDM60" s="154"/>
      <c r="NDN60" s="154"/>
      <c r="NDO60" s="154"/>
      <c r="NDP60" s="154"/>
      <c r="NDQ60" s="154"/>
      <c r="NDR60" s="154"/>
      <c r="NDS60" s="154"/>
      <c r="NDT60" s="154"/>
      <c r="NDU60" s="154"/>
      <c r="NDV60" s="154"/>
      <c r="NDW60" s="154"/>
      <c r="NDX60" s="154"/>
      <c r="NDY60" s="154"/>
      <c r="NDZ60" s="154"/>
      <c r="NEA60" s="154"/>
      <c r="NEB60" s="154"/>
      <c r="NEC60" s="154"/>
      <c r="NED60" s="154"/>
      <c r="NEE60" s="154"/>
      <c r="NEF60" s="154"/>
      <c r="NEG60" s="154"/>
      <c r="NEH60" s="154"/>
      <c r="NEI60" s="154"/>
      <c r="NEJ60" s="154"/>
      <c r="NEK60" s="154"/>
      <c r="NEL60" s="154"/>
      <c r="NEM60" s="154"/>
      <c r="NEN60" s="154"/>
      <c r="NEO60" s="154"/>
      <c r="NEP60" s="154"/>
      <c r="NEQ60" s="154"/>
      <c r="NER60" s="154"/>
      <c r="NES60" s="154"/>
      <c r="NET60" s="154"/>
      <c r="NEU60" s="154"/>
      <c r="NEV60" s="154"/>
      <c r="NEW60" s="154"/>
      <c r="NEX60" s="154"/>
      <c r="NEY60" s="154"/>
      <c r="NEZ60" s="154"/>
      <c r="NFA60" s="154"/>
      <c r="NFB60" s="154"/>
      <c r="NFC60" s="154"/>
      <c r="NFD60" s="154"/>
      <c r="NFE60" s="154"/>
      <c r="NFF60" s="154"/>
      <c r="NFG60" s="154"/>
      <c r="NFH60" s="154"/>
      <c r="NFI60" s="154"/>
      <c r="NFJ60" s="154"/>
      <c r="NFK60" s="154"/>
      <c r="NFL60" s="154"/>
      <c r="NFM60" s="154"/>
      <c r="NFN60" s="154"/>
      <c r="NFO60" s="154"/>
      <c r="NFP60" s="154"/>
      <c r="NFQ60" s="154"/>
      <c r="NFR60" s="154"/>
      <c r="NFS60" s="154"/>
      <c r="NFT60" s="154"/>
      <c r="NFU60" s="154"/>
      <c r="NFV60" s="154"/>
      <c r="NFW60" s="154"/>
      <c r="NFX60" s="154"/>
      <c r="NFY60" s="154"/>
      <c r="NFZ60" s="154"/>
      <c r="NGA60" s="154"/>
      <c r="NGB60" s="154"/>
      <c r="NGC60" s="154"/>
      <c r="NGD60" s="154"/>
      <c r="NGE60" s="154"/>
      <c r="NGF60" s="154"/>
      <c r="NGG60" s="154"/>
      <c r="NGH60" s="154"/>
      <c r="NGI60" s="154"/>
      <c r="NGJ60" s="154"/>
      <c r="NGK60" s="154"/>
      <c r="NGL60" s="154"/>
      <c r="NGM60" s="154"/>
      <c r="NGN60" s="154"/>
      <c r="NGO60" s="154"/>
      <c r="NGP60" s="154"/>
      <c r="NGQ60" s="154"/>
      <c r="NGR60" s="154"/>
      <c r="NGS60" s="154"/>
      <c r="NGT60" s="154"/>
      <c r="NGU60" s="154"/>
      <c r="NGV60" s="154"/>
      <c r="NGW60" s="154"/>
      <c r="NGX60" s="154"/>
      <c r="NGY60" s="154"/>
      <c r="NGZ60" s="154"/>
      <c r="NHA60" s="154"/>
      <c r="NHB60" s="154"/>
      <c r="NHC60" s="154"/>
      <c r="NHD60" s="154"/>
      <c r="NHE60" s="154"/>
      <c r="NHF60" s="154"/>
      <c r="NHG60" s="154"/>
      <c r="NHH60" s="154"/>
      <c r="NHI60" s="154"/>
      <c r="NHJ60" s="154"/>
      <c r="NHK60" s="154"/>
      <c r="NHL60" s="154"/>
      <c r="NHM60" s="154"/>
      <c r="NHN60" s="154"/>
      <c r="NHO60" s="154"/>
      <c r="NHP60" s="154"/>
      <c r="NHQ60" s="154"/>
      <c r="NHR60" s="154"/>
      <c r="NHS60" s="154"/>
      <c r="NHT60" s="154"/>
      <c r="NHU60" s="154"/>
      <c r="NHV60" s="154"/>
      <c r="NHW60" s="154"/>
      <c r="NHX60" s="154"/>
      <c r="NHY60" s="154"/>
      <c r="NHZ60" s="154"/>
      <c r="NIA60" s="154"/>
      <c r="NIB60" s="154"/>
      <c r="NIC60" s="154"/>
      <c r="NID60" s="154"/>
      <c r="NIE60" s="154"/>
      <c r="NIF60" s="154"/>
      <c r="NIG60" s="154"/>
      <c r="NIH60" s="154"/>
      <c r="NII60" s="154"/>
      <c r="NIJ60" s="154"/>
      <c r="NIK60" s="154"/>
      <c r="NIL60" s="154"/>
      <c r="NIM60" s="154"/>
      <c r="NIN60" s="154"/>
      <c r="NIO60" s="154"/>
      <c r="NIP60" s="154"/>
      <c r="NIQ60" s="154"/>
      <c r="NIR60" s="154"/>
      <c r="NIS60" s="154"/>
      <c r="NIT60" s="154"/>
      <c r="NIU60" s="154"/>
      <c r="NIV60" s="154"/>
      <c r="NIW60" s="154"/>
      <c r="NIX60" s="154"/>
      <c r="NIY60" s="154"/>
      <c r="NIZ60" s="154"/>
      <c r="NJA60" s="154"/>
      <c r="NJB60" s="154"/>
      <c r="NJC60" s="154"/>
      <c r="NJD60" s="154"/>
      <c r="NJE60" s="154"/>
      <c r="NJF60" s="154"/>
      <c r="NJG60" s="154"/>
      <c r="NJH60" s="154"/>
      <c r="NJI60" s="154"/>
      <c r="NJJ60" s="154"/>
      <c r="NJK60" s="154"/>
      <c r="NJL60" s="154"/>
      <c r="NJM60" s="154"/>
      <c r="NJN60" s="154"/>
      <c r="NJO60" s="154"/>
      <c r="NJP60" s="154"/>
      <c r="NJQ60" s="154"/>
      <c r="NJR60" s="154"/>
      <c r="NJS60" s="154"/>
      <c r="NJT60" s="154"/>
      <c r="NJU60" s="154"/>
      <c r="NJV60" s="154"/>
      <c r="NJW60" s="154"/>
      <c r="NJX60" s="154"/>
      <c r="NJY60" s="154"/>
      <c r="NJZ60" s="154"/>
      <c r="NKA60" s="154"/>
      <c r="NKB60" s="154"/>
      <c r="NKC60" s="154"/>
      <c r="NKD60" s="154"/>
      <c r="NKE60" s="154"/>
      <c r="NKF60" s="154"/>
      <c r="NKG60" s="154"/>
      <c r="NKH60" s="154"/>
      <c r="NKI60" s="154"/>
      <c r="NKJ60" s="154"/>
      <c r="NKK60" s="154"/>
      <c r="NKL60" s="154"/>
      <c r="NKM60" s="154"/>
      <c r="NKN60" s="154"/>
      <c r="NKO60" s="154"/>
      <c r="NKP60" s="154"/>
      <c r="NKQ60" s="154"/>
      <c r="NKR60" s="154"/>
      <c r="NKS60" s="154"/>
      <c r="NKT60" s="154"/>
      <c r="NKU60" s="154"/>
      <c r="NKV60" s="154"/>
      <c r="NKW60" s="154"/>
      <c r="NKX60" s="154"/>
      <c r="NKY60" s="154"/>
      <c r="NKZ60" s="154"/>
      <c r="NLA60" s="154"/>
      <c r="NLB60" s="154"/>
      <c r="NLC60" s="154"/>
      <c r="NLD60" s="154"/>
      <c r="NLE60" s="154"/>
      <c r="NLF60" s="154"/>
      <c r="NLG60" s="154"/>
      <c r="NLH60" s="154"/>
      <c r="NLI60" s="154"/>
      <c r="NLJ60" s="154"/>
      <c r="NLK60" s="154"/>
      <c r="NLL60" s="154"/>
      <c r="NLM60" s="154"/>
      <c r="NLN60" s="154"/>
      <c r="NLO60" s="154"/>
      <c r="NLP60" s="154"/>
      <c r="NLQ60" s="154"/>
      <c r="NLR60" s="154"/>
      <c r="NLS60" s="154"/>
      <c r="NLT60" s="154"/>
      <c r="NLU60" s="154"/>
      <c r="NLV60" s="154"/>
      <c r="NLW60" s="154"/>
      <c r="NLX60" s="154"/>
      <c r="NLY60" s="154"/>
      <c r="NLZ60" s="154"/>
      <c r="NMA60" s="154"/>
      <c r="NMB60" s="154"/>
      <c r="NMC60" s="154"/>
      <c r="NMD60" s="154"/>
      <c r="NME60" s="154"/>
      <c r="NMF60" s="154"/>
      <c r="NMG60" s="154"/>
      <c r="NMH60" s="154"/>
      <c r="NMI60" s="154"/>
      <c r="NMJ60" s="154"/>
      <c r="NMK60" s="154"/>
      <c r="NML60" s="154"/>
      <c r="NMM60" s="154"/>
      <c r="NMN60" s="154"/>
      <c r="NMO60" s="154"/>
      <c r="NMP60" s="154"/>
      <c r="NMQ60" s="154"/>
      <c r="NMR60" s="154"/>
      <c r="NMS60" s="154"/>
      <c r="NMT60" s="154"/>
      <c r="NMU60" s="154"/>
      <c r="NMV60" s="154"/>
      <c r="NMW60" s="154"/>
      <c r="NMX60" s="154"/>
      <c r="NMY60" s="154"/>
      <c r="NMZ60" s="154"/>
      <c r="NNA60" s="154"/>
      <c r="NNB60" s="154"/>
      <c r="NNC60" s="154"/>
      <c r="NND60" s="154"/>
      <c r="NNE60" s="154"/>
      <c r="NNF60" s="154"/>
      <c r="NNG60" s="154"/>
      <c r="NNH60" s="154"/>
      <c r="NNI60" s="154"/>
      <c r="NNJ60" s="154"/>
      <c r="NNK60" s="154"/>
      <c r="NNL60" s="154"/>
      <c r="NNM60" s="154"/>
      <c r="NNN60" s="154"/>
      <c r="NNO60" s="154"/>
      <c r="NNP60" s="154"/>
      <c r="NNQ60" s="154"/>
      <c r="NNR60" s="154"/>
      <c r="NNS60" s="154"/>
      <c r="NNT60" s="154"/>
      <c r="NNU60" s="154"/>
      <c r="NNV60" s="154"/>
      <c r="NNW60" s="154"/>
      <c r="NNX60" s="154"/>
      <c r="NNY60" s="154"/>
      <c r="NNZ60" s="154"/>
      <c r="NOA60" s="154"/>
      <c r="NOB60" s="154"/>
      <c r="NOC60" s="154"/>
      <c r="NOD60" s="154"/>
      <c r="NOE60" s="154"/>
      <c r="NOF60" s="154"/>
      <c r="NOG60" s="154"/>
      <c r="NOH60" s="154"/>
      <c r="NOI60" s="154"/>
      <c r="NOJ60" s="154"/>
      <c r="NOK60" s="154"/>
      <c r="NOL60" s="154"/>
      <c r="NOM60" s="154"/>
      <c r="NON60" s="154"/>
      <c r="NOO60" s="154"/>
      <c r="NOP60" s="154"/>
      <c r="NOQ60" s="154"/>
      <c r="NOR60" s="154"/>
      <c r="NOS60" s="154"/>
      <c r="NOT60" s="154"/>
      <c r="NOU60" s="154"/>
      <c r="NOV60" s="154"/>
      <c r="NOW60" s="154"/>
      <c r="NOX60" s="154"/>
      <c r="NOY60" s="154"/>
      <c r="NOZ60" s="154"/>
      <c r="NPA60" s="154"/>
      <c r="NPB60" s="154"/>
      <c r="NPC60" s="154"/>
      <c r="NPD60" s="154"/>
      <c r="NPE60" s="154"/>
      <c r="NPF60" s="154"/>
      <c r="NPG60" s="154"/>
      <c r="NPH60" s="154"/>
      <c r="NPI60" s="154"/>
      <c r="NPJ60" s="154"/>
      <c r="NPK60" s="154"/>
      <c r="NPL60" s="154"/>
      <c r="NPM60" s="154"/>
      <c r="NPN60" s="154"/>
      <c r="NPO60" s="154"/>
      <c r="NPP60" s="154"/>
      <c r="NPQ60" s="154"/>
      <c r="NPR60" s="154"/>
      <c r="NPS60" s="154"/>
      <c r="NPT60" s="154"/>
      <c r="NPU60" s="154"/>
      <c r="NPV60" s="154"/>
      <c r="NPW60" s="154"/>
      <c r="NPX60" s="154"/>
      <c r="NPY60" s="154"/>
      <c r="NPZ60" s="154"/>
      <c r="NQA60" s="154"/>
      <c r="NQB60" s="154"/>
      <c r="NQC60" s="154"/>
      <c r="NQD60" s="154"/>
      <c r="NQE60" s="154"/>
      <c r="NQF60" s="154"/>
      <c r="NQG60" s="154"/>
      <c r="NQH60" s="154"/>
      <c r="NQI60" s="154"/>
      <c r="NQJ60" s="154"/>
      <c r="NQK60" s="154"/>
      <c r="NQL60" s="154"/>
      <c r="NQM60" s="154"/>
      <c r="NQN60" s="154"/>
      <c r="NQO60" s="154"/>
      <c r="NQP60" s="154"/>
      <c r="NQQ60" s="154"/>
      <c r="NQR60" s="154"/>
      <c r="NQS60" s="154"/>
      <c r="NQT60" s="154"/>
      <c r="NQU60" s="154"/>
      <c r="NQV60" s="154"/>
      <c r="NQW60" s="154"/>
      <c r="NQX60" s="154"/>
      <c r="NQY60" s="154"/>
      <c r="NQZ60" s="154"/>
      <c r="NRA60" s="154"/>
      <c r="NRB60" s="154"/>
      <c r="NRC60" s="154"/>
      <c r="NRD60" s="154"/>
      <c r="NRE60" s="154"/>
      <c r="NRF60" s="154"/>
      <c r="NRG60" s="154"/>
      <c r="NRH60" s="154"/>
      <c r="NRI60" s="154"/>
      <c r="NRJ60" s="154"/>
      <c r="NRK60" s="154"/>
      <c r="NRL60" s="154"/>
      <c r="NRM60" s="154"/>
      <c r="NRN60" s="154"/>
      <c r="NRO60" s="154"/>
      <c r="NRP60" s="154"/>
      <c r="NRQ60" s="154"/>
      <c r="NRR60" s="154"/>
      <c r="NRS60" s="154"/>
      <c r="NRT60" s="154"/>
      <c r="NRU60" s="154"/>
      <c r="NRV60" s="154"/>
      <c r="NRW60" s="154"/>
      <c r="NRX60" s="154"/>
      <c r="NRY60" s="154"/>
      <c r="NRZ60" s="154"/>
      <c r="NSA60" s="154"/>
      <c r="NSB60" s="154"/>
      <c r="NSC60" s="154"/>
      <c r="NSD60" s="154"/>
      <c r="NSE60" s="154"/>
      <c r="NSF60" s="154"/>
      <c r="NSG60" s="154"/>
      <c r="NSH60" s="154"/>
      <c r="NSI60" s="154"/>
      <c r="NSJ60" s="154"/>
      <c r="NSK60" s="154"/>
      <c r="NSL60" s="154"/>
      <c r="NSM60" s="154"/>
      <c r="NSN60" s="154"/>
      <c r="NSO60" s="154"/>
      <c r="NSP60" s="154"/>
      <c r="NSQ60" s="154"/>
      <c r="NSR60" s="154"/>
      <c r="NSS60" s="154"/>
      <c r="NST60" s="154"/>
      <c r="NSU60" s="154"/>
      <c r="NSV60" s="154"/>
      <c r="NSW60" s="154"/>
      <c r="NSX60" s="154"/>
      <c r="NSY60" s="154"/>
      <c r="NSZ60" s="154"/>
      <c r="NTA60" s="154"/>
      <c r="NTB60" s="154"/>
      <c r="NTC60" s="154"/>
      <c r="NTD60" s="154"/>
      <c r="NTE60" s="154"/>
      <c r="NTF60" s="154"/>
      <c r="NTG60" s="154"/>
      <c r="NTH60" s="154"/>
      <c r="NTI60" s="154"/>
      <c r="NTJ60" s="154"/>
      <c r="NTK60" s="154"/>
      <c r="NTL60" s="154"/>
      <c r="NTM60" s="154"/>
      <c r="NTN60" s="154"/>
      <c r="NTO60" s="154"/>
      <c r="NTP60" s="154"/>
      <c r="NTQ60" s="154"/>
      <c r="NTR60" s="154"/>
      <c r="NTS60" s="154"/>
      <c r="NTT60" s="154"/>
      <c r="NTU60" s="154"/>
      <c r="NTV60" s="154"/>
      <c r="NTW60" s="154"/>
      <c r="NTX60" s="154"/>
      <c r="NTY60" s="154"/>
      <c r="NTZ60" s="154"/>
      <c r="NUA60" s="154"/>
      <c r="NUB60" s="154"/>
      <c r="NUC60" s="154"/>
      <c r="NUD60" s="154"/>
      <c r="NUE60" s="154"/>
      <c r="NUF60" s="154"/>
      <c r="NUG60" s="154"/>
      <c r="NUH60" s="154"/>
      <c r="NUI60" s="154"/>
      <c r="NUJ60" s="154"/>
      <c r="NUK60" s="154"/>
      <c r="NUL60" s="154"/>
      <c r="NUM60" s="154"/>
      <c r="NUN60" s="154"/>
      <c r="NUO60" s="154"/>
      <c r="NUP60" s="154"/>
      <c r="NUQ60" s="154"/>
      <c r="NUR60" s="154"/>
      <c r="NUS60" s="154"/>
      <c r="NUT60" s="154"/>
      <c r="NUU60" s="154"/>
      <c r="NUV60" s="154"/>
      <c r="NUW60" s="154"/>
      <c r="NUX60" s="154"/>
      <c r="NUY60" s="154"/>
      <c r="NUZ60" s="154"/>
      <c r="NVA60" s="154"/>
      <c r="NVB60" s="154"/>
      <c r="NVC60" s="154"/>
      <c r="NVD60" s="154"/>
      <c r="NVE60" s="154"/>
      <c r="NVF60" s="154"/>
      <c r="NVG60" s="154"/>
      <c r="NVH60" s="154"/>
      <c r="NVI60" s="154"/>
      <c r="NVJ60" s="154"/>
      <c r="NVK60" s="154"/>
      <c r="NVL60" s="154"/>
      <c r="NVM60" s="154"/>
      <c r="NVN60" s="154"/>
      <c r="NVO60" s="154"/>
      <c r="NVP60" s="154"/>
      <c r="NVQ60" s="154"/>
      <c r="NVR60" s="154"/>
      <c r="NVS60" s="154"/>
      <c r="NVT60" s="154"/>
      <c r="NVU60" s="154"/>
      <c r="NVV60" s="154"/>
      <c r="NVW60" s="154"/>
      <c r="NVX60" s="154"/>
      <c r="NVY60" s="154"/>
      <c r="NVZ60" s="154"/>
      <c r="NWA60" s="154"/>
      <c r="NWB60" s="154"/>
      <c r="NWC60" s="154"/>
      <c r="NWD60" s="154"/>
      <c r="NWE60" s="154"/>
      <c r="NWF60" s="154"/>
      <c r="NWG60" s="154"/>
      <c r="NWH60" s="154"/>
      <c r="NWI60" s="154"/>
      <c r="NWJ60" s="154"/>
      <c r="NWK60" s="154"/>
      <c r="NWL60" s="154"/>
      <c r="NWM60" s="154"/>
      <c r="NWN60" s="154"/>
      <c r="NWO60" s="154"/>
      <c r="NWP60" s="154"/>
      <c r="NWQ60" s="154"/>
      <c r="NWR60" s="154"/>
      <c r="NWS60" s="154"/>
      <c r="NWT60" s="154"/>
      <c r="NWU60" s="154"/>
      <c r="NWV60" s="154"/>
      <c r="NWW60" s="154"/>
      <c r="NWX60" s="154"/>
      <c r="NWY60" s="154"/>
      <c r="NWZ60" s="154"/>
      <c r="NXA60" s="154"/>
      <c r="NXB60" s="154"/>
      <c r="NXC60" s="154"/>
      <c r="NXD60" s="154"/>
      <c r="NXE60" s="154"/>
      <c r="NXF60" s="154"/>
      <c r="NXG60" s="154"/>
      <c r="NXH60" s="154"/>
      <c r="NXI60" s="154"/>
      <c r="NXJ60" s="154"/>
      <c r="NXK60" s="154"/>
      <c r="NXL60" s="154"/>
      <c r="NXM60" s="154"/>
      <c r="NXN60" s="154"/>
      <c r="NXO60" s="154"/>
      <c r="NXP60" s="154"/>
      <c r="NXQ60" s="154"/>
      <c r="NXR60" s="154"/>
      <c r="NXS60" s="154"/>
      <c r="NXT60" s="154"/>
      <c r="NXU60" s="154"/>
      <c r="NXV60" s="154"/>
      <c r="NXW60" s="154"/>
      <c r="NXX60" s="154"/>
      <c r="NXY60" s="154"/>
      <c r="NXZ60" s="154"/>
      <c r="NYA60" s="154"/>
      <c r="NYB60" s="154"/>
      <c r="NYC60" s="154"/>
      <c r="NYD60" s="154"/>
      <c r="NYE60" s="154"/>
      <c r="NYF60" s="154"/>
      <c r="NYG60" s="154"/>
      <c r="NYH60" s="154"/>
      <c r="NYI60" s="154"/>
      <c r="NYJ60" s="154"/>
      <c r="NYK60" s="154"/>
      <c r="NYL60" s="154"/>
      <c r="NYM60" s="154"/>
      <c r="NYN60" s="154"/>
      <c r="NYO60" s="154"/>
      <c r="NYP60" s="154"/>
      <c r="NYQ60" s="154"/>
      <c r="NYR60" s="154"/>
      <c r="NYS60" s="154"/>
      <c r="NYT60" s="154"/>
      <c r="NYU60" s="154"/>
      <c r="NYV60" s="154"/>
      <c r="NYW60" s="154"/>
      <c r="NYX60" s="154"/>
      <c r="NYY60" s="154"/>
      <c r="NYZ60" s="154"/>
      <c r="NZA60" s="154"/>
      <c r="NZB60" s="154"/>
      <c r="NZC60" s="154"/>
      <c r="NZD60" s="154"/>
      <c r="NZE60" s="154"/>
      <c r="NZF60" s="154"/>
      <c r="NZG60" s="154"/>
      <c r="NZH60" s="154"/>
      <c r="NZI60" s="154"/>
      <c r="NZJ60" s="154"/>
      <c r="NZK60" s="154"/>
      <c r="NZL60" s="154"/>
      <c r="NZM60" s="154"/>
      <c r="NZN60" s="154"/>
      <c r="NZO60" s="154"/>
      <c r="NZP60" s="154"/>
      <c r="NZQ60" s="154"/>
      <c r="NZR60" s="154"/>
      <c r="NZS60" s="154"/>
      <c r="NZT60" s="154"/>
      <c r="NZU60" s="154"/>
      <c r="NZV60" s="154"/>
      <c r="NZW60" s="154"/>
      <c r="NZX60" s="154"/>
      <c r="NZY60" s="154"/>
      <c r="NZZ60" s="154"/>
      <c r="OAA60" s="154"/>
      <c r="OAB60" s="154"/>
      <c r="OAC60" s="154"/>
      <c r="OAD60" s="154"/>
      <c r="OAE60" s="154"/>
      <c r="OAF60" s="154"/>
      <c r="OAG60" s="154"/>
      <c r="OAH60" s="154"/>
      <c r="OAI60" s="154"/>
      <c r="OAJ60" s="154"/>
      <c r="OAK60" s="154"/>
      <c r="OAL60" s="154"/>
      <c r="OAM60" s="154"/>
      <c r="OAN60" s="154"/>
      <c r="OAO60" s="154"/>
      <c r="OAP60" s="154"/>
      <c r="OAQ60" s="154"/>
      <c r="OAR60" s="154"/>
      <c r="OAS60" s="154"/>
      <c r="OAT60" s="154"/>
      <c r="OAU60" s="154"/>
      <c r="OAV60" s="154"/>
      <c r="OAW60" s="154"/>
      <c r="OAX60" s="154"/>
      <c r="OAY60" s="154"/>
      <c r="OAZ60" s="154"/>
      <c r="OBA60" s="154"/>
      <c r="OBB60" s="154"/>
      <c r="OBC60" s="154"/>
      <c r="OBD60" s="154"/>
      <c r="OBE60" s="154"/>
      <c r="OBF60" s="154"/>
      <c r="OBG60" s="154"/>
      <c r="OBH60" s="154"/>
      <c r="OBI60" s="154"/>
      <c r="OBJ60" s="154"/>
      <c r="OBK60" s="154"/>
      <c r="OBL60" s="154"/>
      <c r="OBM60" s="154"/>
      <c r="OBN60" s="154"/>
      <c r="OBO60" s="154"/>
      <c r="OBP60" s="154"/>
      <c r="OBQ60" s="154"/>
      <c r="OBR60" s="154"/>
      <c r="OBS60" s="154"/>
      <c r="OBT60" s="154"/>
      <c r="OBU60" s="154"/>
      <c r="OBV60" s="154"/>
      <c r="OBW60" s="154"/>
      <c r="OBX60" s="154"/>
      <c r="OBY60" s="154"/>
      <c r="OBZ60" s="154"/>
      <c r="OCA60" s="154"/>
      <c r="OCB60" s="154"/>
      <c r="OCC60" s="154"/>
      <c r="OCD60" s="154"/>
      <c r="OCE60" s="154"/>
      <c r="OCF60" s="154"/>
      <c r="OCG60" s="154"/>
      <c r="OCH60" s="154"/>
      <c r="OCI60" s="154"/>
      <c r="OCJ60" s="154"/>
      <c r="OCK60" s="154"/>
      <c r="OCL60" s="154"/>
      <c r="OCM60" s="154"/>
      <c r="OCN60" s="154"/>
      <c r="OCO60" s="154"/>
      <c r="OCP60" s="154"/>
      <c r="OCQ60" s="154"/>
      <c r="OCR60" s="154"/>
      <c r="OCS60" s="154"/>
      <c r="OCT60" s="154"/>
      <c r="OCU60" s="154"/>
      <c r="OCV60" s="154"/>
      <c r="OCW60" s="154"/>
      <c r="OCX60" s="154"/>
      <c r="OCY60" s="154"/>
      <c r="OCZ60" s="154"/>
      <c r="ODA60" s="154"/>
      <c r="ODB60" s="154"/>
      <c r="ODC60" s="154"/>
      <c r="ODD60" s="154"/>
      <c r="ODE60" s="154"/>
      <c r="ODF60" s="154"/>
      <c r="ODG60" s="154"/>
      <c r="ODH60" s="154"/>
      <c r="ODI60" s="154"/>
      <c r="ODJ60" s="154"/>
      <c r="ODK60" s="154"/>
      <c r="ODL60" s="154"/>
      <c r="ODM60" s="154"/>
      <c r="ODN60" s="154"/>
      <c r="ODO60" s="154"/>
      <c r="ODP60" s="154"/>
      <c r="ODQ60" s="154"/>
      <c r="ODR60" s="154"/>
      <c r="ODS60" s="154"/>
      <c r="ODT60" s="154"/>
      <c r="ODU60" s="154"/>
      <c r="ODV60" s="154"/>
      <c r="ODW60" s="154"/>
      <c r="ODX60" s="154"/>
      <c r="ODY60" s="154"/>
      <c r="ODZ60" s="154"/>
      <c r="OEA60" s="154"/>
      <c r="OEB60" s="154"/>
      <c r="OEC60" s="154"/>
      <c r="OED60" s="154"/>
      <c r="OEE60" s="154"/>
      <c r="OEF60" s="154"/>
      <c r="OEG60" s="154"/>
      <c r="OEH60" s="154"/>
      <c r="OEI60" s="154"/>
      <c r="OEJ60" s="154"/>
      <c r="OEK60" s="154"/>
      <c r="OEL60" s="154"/>
      <c r="OEM60" s="154"/>
      <c r="OEN60" s="154"/>
      <c r="OEO60" s="154"/>
      <c r="OEP60" s="154"/>
      <c r="OEQ60" s="154"/>
      <c r="OER60" s="154"/>
      <c r="OES60" s="154"/>
      <c r="OET60" s="154"/>
      <c r="OEU60" s="154"/>
      <c r="OEV60" s="154"/>
      <c r="OEW60" s="154"/>
      <c r="OEX60" s="154"/>
      <c r="OEY60" s="154"/>
      <c r="OEZ60" s="154"/>
      <c r="OFA60" s="154"/>
      <c r="OFB60" s="154"/>
      <c r="OFC60" s="154"/>
      <c r="OFD60" s="154"/>
      <c r="OFE60" s="154"/>
      <c r="OFF60" s="154"/>
      <c r="OFG60" s="154"/>
      <c r="OFH60" s="154"/>
      <c r="OFI60" s="154"/>
      <c r="OFJ60" s="154"/>
      <c r="OFK60" s="154"/>
      <c r="OFL60" s="154"/>
      <c r="OFM60" s="154"/>
      <c r="OFN60" s="154"/>
      <c r="OFO60" s="154"/>
      <c r="OFP60" s="154"/>
      <c r="OFQ60" s="154"/>
      <c r="OFR60" s="154"/>
      <c r="OFS60" s="154"/>
      <c r="OFT60" s="154"/>
      <c r="OFU60" s="154"/>
      <c r="OFV60" s="154"/>
      <c r="OFW60" s="154"/>
      <c r="OFX60" s="154"/>
      <c r="OFY60" s="154"/>
      <c r="OFZ60" s="154"/>
      <c r="OGA60" s="154"/>
      <c r="OGB60" s="154"/>
      <c r="OGC60" s="154"/>
      <c r="OGD60" s="154"/>
      <c r="OGE60" s="154"/>
      <c r="OGF60" s="154"/>
      <c r="OGG60" s="154"/>
      <c r="OGH60" s="154"/>
      <c r="OGI60" s="154"/>
      <c r="OGJ60" s="154"/>
      <c r="OGK60" s="154"/>
      <c r="OGL60" s="154"/>
      <c r="OGM60" s="154"/>
      <c r="OGN60" s="154"/>
      <c r="OGO60" s="154"/>
      <c r="OGP60" s="154"/>
      <c r="OGQ60" s="154"/>
      <c r="OGR60" s="154"/>
      <c r="OGS60" s="154"/>
      <c r="OGT60" s="154"/>
      <c r="OGU60" s="154"/>
      <c r="OGV60" s="154"/>
      <c r="OGW60" s="154"/>
      <c r="OGX60" s="154"/>
      <c r="OGY60" s="154"/>
      <c r="OGZ60" s="154"/>
      <c r="OHA60" s="154"/>
      <c r="OHB60" s="154"/>
      <c r="OHC60" s="154"/>
      <c r="OHD60" s="154"/>
      <c r="OHE60" s="154"/>
      <c r="OHF60" s="154"/>
      <c r="OHG60" s="154"/>
      <c r="OHH60" s="154"/>
      <c r="OHI60" s="154"/>
      <c r="OHJ60" s="154"/>
      <c r="OHK60" s="154"/>
      <c r="OHL60" s="154"/>
      <c r="OHM60" s="154"/>
      <c r="OHN60" s="154"/>
      <c r="OHO60" s="154"/>
      <c r="OHP60" s="154"/>
      <c r="OHQ60" s="154"/>
      <c r="OHR60" s="154"/>
      <c r="OHS60" s="154"/>
      <c r="OHT60" s="154"/>
      <c r="OHU60" s="154"/>
      <c r="OHV60" s="154"/>
      <c r="OHW60" s="154"/>
      <c r="OHX60" s="154"/>
      <c r="OHY60" s="154"/>
      <c r="OHZ60" s="154"/>
      <c r="OIA60" s="154"/>
      <c r="OIB60" s="154"/>
      <c r="OIC60" s="154"/>
      <c r="OID60" s="154"/>
      <c r="OIE60" s="154"/>
      <c r="OIF60" s="154"/>
      <c r="OIG60" s="154"/>
      <c r="OIH60" s="154"/>
      <c r="OII60" s="154"/>
      <c r="OIJ60" s="154"/>
      <c r="OIK60" s="154"/>
      <c r="OIL60" s="154"/>
      <c r="OIM60" s="154"/>
      <c r="OIN60" s="154"/>
      <c r="OIO60" s="154"/>
      <c r="OIP60" s="154"/>
      <c r="OIQ60" s="154"/>
      <c r="OIR60" s="154"/>
      <c r="OIS60" s="154"/>
      <c r="OIT60" s="154"/>
      <c r="OIU60" s="154"/>
      <c r="OIV60" s="154"/>
      <c r="OIW60" s="154"/>
      <c r="OIX60" s="154"/>
      <c r="OIY60" s="154"/>
      <c r="OIZ60" s="154"/>
      <c r="OJA60" s="154"/>
      <c r="OJB60" s="154"/>
      <c r="OJC60" s="154"/>
      <c r="OJD60" s="154"/>
      <c r="OJE60" s="154"/>
      <c r="OJF60" s="154"/>
      <c r="OJG60" s="154"/>
      <c r="OJH60" s="154"/>
      <c r="OJI60" s="154"/>
      <c r="OJJ60" s="154"/>
      <c r="OJK60" s="154"/>
      <c r="OJL60" s="154"/>
      <c r="OJM60" s="154"/>
      <c r="OJN60" s="154"/>
      <c r="OJO60" s="154"/>
      <c r="OJP60" s="154"/>
      <c r="OJQ60" s="154"/>
      <c r="OJR60" s="154"/>
      <c r="OJS60" s="154"/>
      <c r="OJT60" s="154"/>
      <c r="OJU60" s="154"/>
      <c r="OJV60" s="154"/>
      <c r="OJW60" s="154"/>
      <c r="OJX60" s="154"/>
      <c r="OJY60" s="154"/>
      <c r="OJZ60" s="154"/>
      <c r="OKA60" s="154"/>
      <c r="OKB60" s="154"/>
      <c r="OKC60" s="154"/>
      <c r="OKD60" s="154"/>
      <c r="OKE60" s="154"/>
      <c r="OKF60" s="154"/>
      <c r="OKG60" s="154"/>
      <c r="OKH60" s="154"/>
      <c r="OKI60" s="154"/>
      <c r="OKJ60" s="154"/>
      <c r="OKK60" s="154"/>
      <c r="OKL60" s="154"/>
      <c r="OKM60" s="154"/>
      <c r="OKN60" s="154"/>
      <c r="OKO60" s="154"/>
      <c r="OKP60" s="154"/>
      <c r="OKQ60" s="154"/>
      <c r="OKR60" s="154"/>
      <c r="OKS60" s="154"/>
      <c r="OKT60" s="154"/>
      <c r="OKU60" s="154"/>
      <c r="OKV60" s="154"/>
      <c r="OKW60" s="154"/>
      <c r="OKX60" s="154"/>
      <c r="OKY60" s="154"/>
      <c r="OKZ60" s="154"/>
      <c r="OLA60" s="154"/>
      <c r="OLB60" s="154"/>
      <c r="OLC60" s="154"/>
      <c r="OLD60" s="154"/>
      <c r="OLE60" s="154"/>
      <c r="OLF60" s="154"/>
      <c r="OLG60" s="154"/>
      <c r="OLH60" s="154"/>
      <c r="OLI60" s="154"/>
      <c r="OLJ60" s="154"/>
      <c r="OLK60" s="154"/>
      <c r="OLL60" s="154"/>
      <c r="OLM60" s="154"/>
      <c r="OLN60" s="154"/>
      <c r="OLO60" s="154"/>
      <c r="OLP60" s="154"/>
      <c r="OLQ60" s="154"/>
      <c r="OLR60" s="154"/>
      <c r="OLS60" s="154"/>
      <c r="OLT60" s="154"/>
      <c r="OLU60" s="154"/>
      <c r="OLV60" s="154"/>
      <c r="OLW60" s="154"/>
      <c r="OLX60" s="154"/>
      <c r="OLY60" s="154"/>
      <c r="OLZ60" s="154"/>
      <c r="OMA60" s="154"/>
      <c r="OMB60" s="154"/>
      <c r="OMC60" s="154"/>
      <c r="OMD60" s="154"/>
      <c r="OME60" s="154"/>
      <c r="OMF60" s="154"/>
      <c r="OMG60" s="154"/>
      <c r="OMH60" s="154"/>
      <c r="OMI60" s="154"/>
      <c r="OMJ60" s="154"/>
      <c r="OMK60" s="154"/>
      <c r="OML60" s="154"/>
      <c r="OMM60" s="154"/>
      <c r="OMN60" s="154"/>
      <c r="OMO60" s="154"/>
      <c r="OMP60" s="154"/>
      <c r="OMQ60" s="154"/>
      <c r="OMR60" s="154"/>
      <c r="OMS60" s="154"/>
      <c r="OMT60" s="154"/>
      <c r="OMU60" s="154"/>
      <c r="OMV60" s="154"/>
      <c r="OMW60" s="154"/>
      <c r="OMX60" s="154"/>
      <c r="OMY60" s="154"/>
      <c r="OMZ60" s="154"/>
      <c r="ONA60" s="154"/>
      <c r="ONB60" s="154"/>
      <c r="ONC60" s="154"/>
      <c r="OND60" s="154"/>
      <c r="ONE60" s="154"/>
      <c r="ONF60" s="154"/>
      <c r="ONG60" s="154"/>
      <c r="ONH60" s="154"/>
      <c r="ONI60" s="154"/>
      <c r="ONJ60" s="154"/>
      <c r="ONK60" s="154"/>
      <c r="ONL60" s="154"/>
      <c r="ONM60" s="154"/>
      <c r="ONN60" s="154"/>
      <c r="ONO60" s="154"/>
      <c r="ONP60" s="154"/>
      <c r="ONQ60" s="154"/>
      <c r="ONR60" s="154"/>
      <c r="ONS60" s="154"/>
      <c r="ONT60" s="154"/>
      <c r="ONU60" s="154"/>
      <c r="ONV60" s="154"/>
      <c r="ONW60" s="154"/>
      <c r="ONX60" s="154"/>
      <c r="ONY60" s="154"/>
      <c r="ONZ60" s="154"/>
      <c r="OOA60" s="154"/>
      <c r="OOB60" s="154"/>
      <c r="OOC60" s="154"/>
      <c r="OOD60" s="154"/>
      <c r="OOE60" s="154"/>
      <c r="OOF60" s="154"/>
      <c r="OOG60" s="154"/>
      <c r="OOH60" s="154"/>
      <c r="OOI60" s="154"/>
      <c r="OOJ60" s="154"/>
      <c r="OOK60" s="154"/>
      <c r="OOL60" s="154"/>
      <c r="OOM60" s="154"/>
      <c r="OON60" s="154"/>
      <c r="OOO60" s="154"/>
      <c r="OOP60" s="154"/>
      <c r="OOQ60" s="154"/>
      <c r="OOR60" s="154"/>
      <c r="OOS60" s="154"/>
      <c r="OOT60" s="154"/>
      <c r="OOU60" s="154"/>
      <c r="OOV60" s="154"/>
      <c r="OOW60" s="154"/>
      <c r="OOX60" s="154"/>
      <c r="OOY60" s="154"/>
      <c r="OOZ60" s="154"/>
      <c r="OPA60" s="154"/>
      <c r="OPB60" s="154"/>
      <c r="OPC60" s="154"/>
      <c r="OPD60" s="154"/>
      <c r="OPE60" s="154"/>
      <c r="OPF60" s="154"/>
      <c r="OPG60" s="154"/>
      <c r="OPH60" s="154"/>
      <c r="OPI60" s="154"/>
      <c r="OPJ60" s="154"/>
      <c r="OPK60" s="154"/>
      <c r="OPL60" s="154"/>
      <c r="OPM60" s="154"/>
      <c r="OPN60" s="154"/>
      <c r="OPO60" s="154"/>
      <c r="OPP60" s="154"/>
      <c r="OPQ60" s="154"/>
      <c r="OPR60" s="154"/>
      <c r="OPS60" s="154"/>
      <c r="OPT60" s="154"/>
      <c r="OPU60" s="154"/>
      <c r="OPV60" s="154"/>
      <c r="OPW60" s="154"/>
      <c r="OPX60" s="154"/>
      <c r="OPY60" s="154"/>
      <c r="OPZ60" s="154"/>
      <c r="OQA60" s="154"/>
      <c r="OQB60" s="154"/>
      <c r="OQC60" s="154"/>
      <c r="OQD60" s="154"/>
      <c r="OQE60" s="154"/>
      <c r="OQF60" s="154"/>
      <c r="OQG60" s="154"/>
      <c r="OQH60" s="154"/>
      <c r="OQI60" s="154"/>
      <c r="OQJ60" s="154"/>
      <c r="OQK60" s="154"/>
      <c r="OQL60" s="154"/>
      <c r="OQM60" s="154"/>
      <c r="OQN60" s="154"/>
      <c r="OQO60" s="154"/>
      <c r="OQP60" s="154"/>
      <c r="OQQ60" s="154"/>
      <c r="OQR60" s="154"/>
      <c r="OQS60" s="154"/>
      <c r="OQT60" s="154"/>
      <c r="OQU60" s="154"/>
      <c r="OQV60" s="154"/>
      <c r="OQW60" s="154"/>
      <c r="OQX60" s="154"/>
      <c r="OQY60" s="154"/>
      <c r="OQZ60" s="154"/>
      <c r="ORA60" s="154"/>
      <c r="ORB60" s="154"/>
      <c r="ORC60" s="154"/>
      <c r="ORD60" s="154"/>
      <c r="ORE60" s="154"/>
      <c r="ORF60" s="154"/>
      <c r="ORG60" s="154"/>
      <c r="ORH60" s="154"/>
      <c r="ORI60" s="154"/>
      <c r="ORJ60" s="154"/>
      <c r="ORK60" s="154"/>
      <c r="ORL60" s="154"/>
      <c r="ORM60" s="154"/>
      <c r="ORN60" s="154"/>
      <c r="ORO60" s="154"/>
      <c r="ORP60" s="154"/>
      <c r="ORQ60" s="154"/>
      <c r="ORR60" s="154"/>
      <c r="ORS60" s="154"/>
      <c r="ORT60" s="154"/>
      <c r="ORU60" s="154"/>
      <c r="ORV60" s="154"/>
      <c r="ORW60" s="154"/>
      <c r="ORX60" s="154"/>
      <c r="ORY60" s="154"/>
      <c r="ORZ60" s="154"/>
      <c r="OSA60" s="154"/>
      <c r="OSB60" s="154"/>
      <c r="OSC60" s="154"/>
      <c r="OSD60" s="154"/>
      <c r="OSE60" s="154"/>
      <c r="OSF60" s="154"/>
      <c r="OSG60" s="154"/>
      <c r="OSH60" s="154"/>
      <c r="OSI60" s="154"/>
      <c r="OSJ60" s="154"/>
      <c r="OSK60" s="154"/>
      <c r="OSL60" s="154"/>
      <c r="OSM60" s="154"/>
      <c r="OSN60" s="154"/>
      <c r="OSO60" s="154"/>
      <c r="OSP60" s="154"/>
      <c r="OSQ60" s="154"/>
      <c r="OSR60" s="154"/>
      <c r="OSS60" s="154"/>
      <c r="OST60" s="154"/>
      <c r="OSU60" s="154"/>
      <c r="OSV60" s="154"/>
      <c r="OSW60" s="154"/>
      <c r="OSX60" s="154"/>
      <c r="OSY60" s="154"/>
      <c r="OSZ60" s="154"/>
      <c r="OTA60" s="154"/>
      <c r="OTB60" s="154"/>
      <c r="OTC60" s="154"/>
      <c r="OTD60" s="154"/>
      <c r="OTE60" s="154"/>
      <c r="OTF60" s="154"/>
      <c r="OTG60" s="154"/>
      <c r="OTH60" s="154"/>
      <c r="OTI60" s="154"/>
      <c r="OTJ60" s="154"/>
      <c r="OTK60" s="154"/>
      <c r="OTL60" s="154"/>
      <c r="OTM60" s="154"/>
      <c r="OTN60" s="154"/>
      <c r="OTO60" s="154"/>
      <c r="OTP60" s="154"/>
      <c r="OTQ60" s="154"/>
      <c r="OTR60" s="154"/>
      <c r="OTS60" s="154"/>
      <c r="OTT60" s="154"/>
      <c r="OTU60" s="154"/>
      <c r="OTV60" s="154"/>
      <c r="OTW60" s="154"/>
      <c r="OTX60" s="154"/>
      <c r="OTY60" s="154"/>
      <c r="OTZ60" s="154"/>
      <c r="OUA60" s="154"/>
      <c r="OUB60" s="154"/>
      <c r="OUC60" s="154"/>
      <c r="OUD60" s="154"/>
      <c r="OUE60" s="154"/>
      <c r="OUF60" s="154"/>
      <c r="OUG60" s="154"/>
      <c r="OUH60" s="154"/>
      <c r="OUI60" s="154"/>
      <c r="OUJ60" s="154"/>
      <c r="OUK60" s="154"/>
      <c r="OUL60" s="154"/>
      <c r="OUM60" s="154"/>
      <c r="OUN60" s="154"/>
      <c r="OUO60" s="154"/>
      <c r="OUP60" s="154"/>
      <c r="OUQ60" s="154"/>
      <c r="OUR60" s="154"/>
      <c r="OUS60" s="154"/>
      <c r="OUT60" s="154"/>
      <c r="OUU60" s="154"/>
      <c r="OUV60" s="154"/>
      <c r="OUW60" s="154"/>
      <c r="OUX60" s="154"/>
      <c r="OUY60" s="154"/>
      <c r="OUZ60" s="154"/>
      <c r="OVA60" s="154"/>
      <c r="OVB60" s="154"/>
      <c r="OVC60" s="154"/>
      <c r="OVD60" s="154"/>
      <c r="OVE60" s="154"/>
      <c r="OVF60" s="154"/>
      <c r="OVG60" s="154"/>
      <c r="OVH60" s="154"/>
      <c r="OVI60" s="154"/>
      <c r="OVJ60" s="154"/>
      <c r="OVK60" s="154"/>
      <c r="OVL60" s="154"/>
      <c r="OVM60" s="154"/>
      <c r="OVN60" s="154"/>
      <c r="OVO60" s="154"/>
      <c r="OVP60" s="154"/>
      <c r="OVQ60" s="154"/>
      <c r="OVR60" s="154"/>
      <c r="OVS60" s="154"/>
      <c r="OVT60" s="154"/>
      <c r="OVU60" s="154"/>
      <c r="OVV60" s="154"/>
      <c r="OVW60" s="154"/>
      <c r="OVX60" s="154"/>
      <c r="OVY60" s="154"/>
      <c r="OVZ60" s="154"/>
      <c r="OWA60" s="154"/>
      <c r="OWB60" s="154"/>
      <c r="OWC60" s="154"/>
      <c r="OWD60" s="154"/>
      <c r="OWE60" s="154"/>
      <c r="OWF60" s="154"/>
      <c r="OWG60" s="154"/>
      <c r="OWH60" s="154"/>
      <c r="OWI60" s="154"/>
      <c r="OWJ60" s="154"/>
      <c r="OWK60" s="154"/>
      <c r="OWL60" s="154"/>
      <c r="OWM60" s="154"/>
      <c r="OWN60" s="154"/>
      <c r="OWO60" s="154"/>
      <c r="OWP60" s="154"/>
      <c r="OWQ60" s="154"/>
      <c r="OWR60" s="154"/>
      <c r="OWS60" s="154"/>
      <c r="OWT60" s="154"/>
      <c r="OWU60" s="154"/>
      <c r="OWV60" s="154"/>
      <c r="OWW60" s="154"/>
      <c r="OWX60" s="154"/>
      <c r="OWY60" s="154"/>
      <c r="OWZ60" s="154"/>
      <c r="OXA60" s="154"/>
      <c r="OXB60" s="154"/>
      <c r="OXC60" s="154"/>
      <c r="OXD60" s="154"/>
      <c r="OXE60" s="154"/>
      <c r="OXF60" s="154"/>
      <c r="OXG60" s="154"/>
      <c r="OXH60" s="154"/>
      <c r="OXI60" s="154"/>
      <c r="OXJ60" s="154"/>
      <c r="OXK60" s="154"/>
      <c r="OXL60" s="154"/>
      <c r="OXM60" s="154"/>
      <c r="OXN60" s="154"/>
      <c r="OXO60" s="154"/>
      <c r="OXP60" s="154"/>
      <c r="OXQ60" s="154"/>
      <c r="OXR60" s="154"/>
      <c r="OXS60" s="154"/>
      <c r="OXT60" s="154"/>
      <c r="OXU60" s="154"/>
      <c r="OXV60" s="154"/>
      <c r="OXW60" s="154"/>
      <c r="OXX60" s="154"/>
      <c r="OXY60" s="154"/>
      <c r="OXZ60" s="154"/>
      <c r="OYA60" s="154"/>
      <c r="OYB60" s="154"/>
      <c r="OYC60" s="154"/>
      <c r="OYD60" s="154"/>
      <c r="OYE60" s="154"/>
      <c r="OYF60" s="154"/>
      <c r="OYG60" s="154"/>
      <c r="OYH60" s="154"/>
      <c r="OYI60" s="154"/>
      <c r="OYJ60" s="154"/>
      <c r="OYK60" s="154"/>
      <c r="OYL60" s="154"/>
      <c r="OYM60" s="154"/>
      <c r="OYN60" s="154"/>
      <c r="OYO60" s="154"/>
      <c r="OYP60" s="154"/>
      <c r="OYQ60" s="154"/>
      <c r="OYR60" s="154"/>
      <c r="OYS60" s="154"/>
      <c r="OYT60" s="154"/>
      <c r="OYU60" s="154"/>
      <c r="OYV60" s="154"/>
      <c r="OYW60" s="154"/>
      <c r="OYX60" s="154"/>
      <c r="OYY60" s="154"/>
      <c r="OYZ60" s="154"/>
      <c r="OZA60" s="154"/>
      <c r="OZB60" s="154"/>
      <c r="OZC60" s="154"/>
      <c r="OZD60" s="154"/>
      <c r="OZE60" s="154"/>
      <c r="OZF60" s="154"/>
      <c r="OZG60" s="154"/>
      <c r="OZH60" s="154"/>
      <c r="OZI60" s="154"/>
      <c r="OZJ60" s="154"/>
      <c r="OZK60" s="154"/>
      <c r="OZL60" s="154"/>
      <c r="OZM60" s="154"/>
      <c r="OZN60" s="154"/>
      <c r="OZO60" s="154"/>
      <c r="OZP60" s="154"/>
      <c r="OZQ60" s="154"/>
      <c r="OZR60" s="154"/>
      <c r="OZS60" s="154"/>
      <c r="OZT60" s="154"/>
      <c r="OZU60" s="154"/>
      <c r="OZV60" s="154"/>
      <c r="OZW60" s="154"/>
      <c r="OZX60" s="154"/>
      <c r="OZY60" s="154"/>
      <c r="OZZ60" s="154"/>
      <c r="PAA60" s="154"/>
      <c r="PAB60" s="154"/>
      <c r="PAC60" s="154"/>
      <c r="PAD60" s="154"/>
      <c r="PAE60" s="154"/>
      <c r="PAF60" s="154"/>
      <c r="PAG60" s="154"/>
      <c r="PAH60" s="154"/>
      <c r="PAI60" s="154"/>
      <c r="PAJ60" s="154"/>
      <c r="PAK60" s="154"/>
      <c r="PAL60" s="154"/>
      <c r="PAM60" s="154"/>
      <c r="PAN60" s="154"/>
      <c r="PAO60" s="154"/>
      <c r="PAP60" s="154"/>
      <c r="PAQ60" s="154"/>
      <c r="PAR60" s="154"/>
      <c r="PAS60" s="154"/>
      <c r="PAT60" s="154"/>
      <c r="PAU60" s="154"/>
      <c r="PAV60" s="154"/>
      <c r="PAW60" s="154"/>
      <c r="PAX60" s="154"/>
      <c r="PAY60" s="154"/>
      <c r="PAZ60" s="154"/>
      <c r="PBA60" s="154"/>
      <c r="PBB60" s="154"/>
      <c r="PBC60" s="154"/>
      <c r="PBD60" s="154"/>
      <c r="PBE60" s="154"/>
      <c r="PBF60" s="154"/>
      <c r="PBG60" s="154"/>
      <c r="PBH60" s="154"/>
      <c r="PBI60" s="154"/>
      <c r="PBJ60" s="154"/>
      <c r="PBK60" s="154"/>
      <c r="PBL60" s="154"/>
      <c r="PBM60" s="154"/>
      <c r="PBN60" s="154"/>
      <c r="PBO60" s="154"/>
      <c r="PBP60" s="154"/>
      <c r="PBQ60" s="154"/>
      <c r="PBR60" s="154"/>
      <c r="PBS60" s="154"/>
      <c r="PBT60" s="154"/>
      <c r="PBU60" s="154"/>
      <c r="PBV60" s="154"/>
      <c r="PBW60" s="154"/>
      <c r="PBX60" s="154"/>
      <c r="PBY60" s="154"/>
      <c r="PBZ60" s="154"/>
      <c r="PCA60" s="154"/>
      <c r="PCB60" s="154"/>
      <c r="PCC60" s="154"/>
      <c r="PCD60" s="154"/>
      <c r="PCE60" s="154"/>
      <c r="PCF60" s="154"/>
      <c r="PCG60" s="154"/>
      <c r="PCH60" s="154"/>
      <c r="PCI60" s="154"/>
      <c r="PCJ60" s="154"/>
      <c r="PCK60" s="154"/>
      <c r="PCL60" s="154"/>
      <c r="PCM60" s="154"/>
      <c r="PCN60" s="154"/>
      <c r="PCO60" s="154"/>
      <c r="PCP60" s="154"/>
      <c r="PCQ60" s="154"/>
      <c r="PCR60" s="154"/>
      <c r="PCS60" s="154"/>
      <c r="PCT60" s="154"/>
      <c r="PCU60" s="154"/>
      <c r="PCV60" s="154"/>
      <c r="PCW60" s="154"/>
      <c r="PCX60" s="154"/>
      <c r="PCY60" s="154"/>
      <c r="PCZ60" s="154"/>
      <c r="PDA60" s="154"/>
      <c r="PDB60" s="154"/>
      <c r="PDC60" s="154"/>
      <c r="PDD60" s="154"/>
      <c r="PDE60" s="154"/>
      <c r="PDF60" s="154"/>
      <c r="PDG60" s="154"/>
      <c r="PDH60" s="154"/>
      <c r="PDI60" s="154"/>
      <c r="PDJ60" s="154"/>
      <c r="PDK60" s="154"/>
      <c r="PDL60" s="154"/>
      <c r="PDM60" s="154"/>
      <c r="PDN60" s="154"/>
      <c r="PDO60" s="154"/>
      <c r="PDP60" s="154"/>
      <c r="PDQ60" s="154"/>
      <c r="PDR60" s="154"/>
      <c r="PDS60" s="154"/>
      <c r="PDT60" s="154"/>
      <c r="PDU60" s="154"/>
      <c r="PDV60" s="154"/>
      <c r="PDW60" s="154"/>
      <c r="PDX60" s="154"/>
      <c r="PDY60" s="154"/>
      <c r="PDZ60" s="154"/>
      <c r="PEA60" s="154"/>
      <c r="PEB60" s="154"/>
      <c r="PEC60" s="154"/>
      <c r="PED60" s="154"/>
      <c r="PEE60" s="154"/>
      <c r="PEF60" s="154"/>
      <c r="PEG60" s="154"/>
      <c r="PEH60" s="154"/>
      <c r="PEI60" s="154"/>
      <c r="PEJ60" s="154"/>
      <c r="PEK60" s="154"/>
      <c r="PEL60" s="154"/>
      <c r="PEM60" s="154"/>
      <c r="PEN60" s="154"/>
      <c r="PEO60" s="154"/>
      <c r="PEP60" s="154"/>
      <c r="PEQ60" s="154"/>
      <c r="PER60" s="154"/>
      <c r="PES60" s="154"/>
      <c r="PET60" s="154"/>
      <c r="PEU60" s="154"/>
      <c r="PEV60" s="154"/>
      <c r="PEW60" s="154"/>
      <c r="PEX60" s="154"/>
      <c r="PEY60" s="154"/>
      <c r="PEZ60" s="154"/>
      <c r="PFA60" s="154"/>
      <c r="PFB60" s="154"/>
      <c r="PFC60" s="154"/>
      <c r="PFD60" s="154"/>
      <c r="PFE60" s="154"/>
      <c r="PFF60" s="154"/>
      <c r="PFG60" s="154"/>
      <c r="PFH60" s="154"/>
      <c r="PFI60" s="154"/>
      <c r="PFJ60" s="154"/>
      <c r="PFK60" s="154"/>
      <c r="PFL60" s="154"/>
      <c r="PFM60" s="154"/>
      <c r="PFN60" s="154"/>
      <c r="PFO60" s="154"/>
      <c r="PFP60" s="154"/>
      <c r="PFQ60" s="154"/>
      <c r="PFR60" s="154"/>
      <c r="PFS60" s="154"/>
      <c r="PFT60" s="154"/>
      <c r="PFU60" s="154"/>
      <c r="PFV60" s="154"/>
      <c r="PFW60" s="154"/>
      <c r="PFX60" s="154"/>
      <c r="PFY60" s="154"/>
      <c r="PFZ60" s="154"/>
      <c r="PGA60" s="154"/>
      <c r="PGB60" s="154"/>
      <c r="PGC60" s="154"/>
      <c r="PGD60" s="154"/>
      <c r="PGE60" s="154"/>
      <c r="PGF60" s="154"/>
      <c r="PGG60" s="154"/>
      <c r="PGH60" s="154"/>
      <c r="PGI60" s="154"/>
      <c r="PGJ60" s="154"/>
      <c r="PGK60" s="154"/>
      <c r="PGL60" s="154"/>
      <c r="PGM60" s="154"/>
      <c r="PGN60" s="154"/>
      <c r="PGO60" s="154"/>
      <c r="PGP60" s="154"/>
      <c r="PGQ60" s="154"/>
      <c r="PGR60" s="154"/>
      <c r="PGS60" s="154"/>
      <c r="PGT60" s="154"/>
      <c r="PGU60" s="154"/>
      <c r="PGV60" s="154"/>
      <c r="PGW60" s="154"/>
      <c r="PGX60" s="154"/>
      <c r="PGY60" s="154"/>
      <c r="PGZ60" s="154"/>
      <c r="PHA60" s="154"/>
      <c r="PHB60" s="154"/>
      <c r="PHC60" s="154"/>
      <c r="PHD60" s="154"/>
      <c r="PHE60" s="154"/>
      <c r="PHF60" s="154"/>
      <c r="PHG60" s="154"/>
      <c r="PHH60" s="154"/>
      <c r="PHI60" s="154"/>
      <c r="PHJ60" s="154"/>
      <c r="PHK60" s="154"/>
      <c r="PHL60" s="154"/>
      <c r="PHM60" s="154"/>
      <c r="PHN60" s="154"/>
      <c r="PHO60" s="154"/>
      <c r="PHP60" s="154"/>
      <c r="PHQ60" s="154"/>
      <c r="PHR60" s="154"/>
      <c r="PHS60" s="154"/>
      <c r="PHT60" s="154"/>
      <c r="PHU60" s="154"/>
      <c r="PHV60" s="154"/>
      <c r="PHW60" s="154"/>
      <c r="PHX60" s="154"/>
      <c r="PHY60" s="154"/>
      <c r="PHZ60" s="154"/>
      <c r="PIA60" s="154"/>
      <c r="PIB60" s="154"/>
      <c r="PIC60" s="154"/>
      <c r="PID60" s="154"/>
      <c r="PIE60" s="154"/>
      <c r="PIF60" s="154"/>
      <c r="PIG60" s="154"/>
      <c r="PIH60" s="154"/>
      <c r="PII60" s="154"/>
      <c r="PIJ60" s="154"/>
      <c r="PIK60" s="154"/>
      <c r="PIL60" s="154"/>
      <c r="PIM60" s="154"/>
      <c r="PIN60" s="154"/>
      <c r="PIO60" s="154"/>
      <c r="PIP60" s="154"/>
      <c r="PIQ60" s="154"/>
      <c r="PIR60" s="154"/>
      <c r="PIS60" s="154"/>
      <c r="PIT60" s="154"/>
      <c r="PIU60" s="154"/>
      <c r="PIV60" s="154"/>
      <c r="PIW60" s="154"/>
      <c r="PIX60" s="154"/>
      <c r="PIY60" s="154"/>
      <c r="PIZ60" s="154"/>
      <c r="PJA60" s="154"/>
      <c r="PJB60" s="154"/>
      <c r="PJC60" s="154"/>
      <c r="PJD60" s="154"/>
      <c r="PJE60" s="154"/>
      <c r="PJF60" s="154"/>
      <c r="PJG60" s="154"/>
      <c r="PJH60" s="154"/>
      <c r="PJI60" s="154"/>
      <c r="PJJ60" s="154"/>
      <c r="PJK60" s="154"/>
      <c r="PJL60" s="154"/>
      <c r="PJM60" s="154"/>
      <c r="PJN60" s="154"/>
      <c r="PJO60" s="154"/>
      <c r="PJP60" s="154"/>
      <c r="PJQ60" s="154"/>
      <c r="PJR60" s="154"/>
      <c r="PJS60" s="154"/>
      <c r="PJT60" s="154"/>
      <c r="PJU60" s="154"/>
      <c r="PJV60" s="154"/>
      <c r="PJW60" s="154"/>
      <c r="PJX60" s="154"/>
      <c r="PJY60" s="154"/>
      <c r="PJZ60" s="154"/>
      <c r="PKA60" s="154"/>
      <c r="PKB60" s="154"/>
      <c r="PKC60" s="154"/>
      <c r="PKD60" s="154"/>
      <c r="PKE60" s="154"/>
      <c r="PKF60" s="154"/>
      <c r="PKG60" s="154"/>
      <c r="PKH60" s="154"/>
      <c r="PKI60" s="154"/>
      <c r="PKJ60" s="154"/>
      <c r="PKK60" s="154"/>
      <c r="PKL60" s="154"/>
      <c r="PKM60" s="154"/>
      <c r="PKN60" s="154"/>
      <c r="PKO60" s="154"/>
      <c r="PKP60" s="154"/>
      <c r="PKQ60" s="154"/>
      <c r="PKR60" s="154"/>
      <c r="PKS60" s="154"/>
      <c r="PKT60" s="154"/>
      <c r="PKU60" s="154"/>
      <c r="PKV60" s="154"/>
      <c r="PKW60" s="154"/>
      <c r="PKX60" s="154"/>
      <c r="PKY60" s="154"/>
      <c r="PKZ60" s="154"/>
      <c r="PLA60" s="154"/>
      <c r="PLB60" s="154"/>
      <c r="PLC60" s="154"/>
      <c r="PLD60" s="154"/>
      <c r="PLE60" s="154"/>
      <c r="PLF60" s="154"/>
      <c r="PLG60" s="154"/>
      <c r="PLH60" s="154"/>
      <c r="PLI60" s="154"/>
      <c r="PLJ60" s="154"/>
      <c r="PLK60" s="154"/>
      <c r="PLL60" s="154"/>
      <c r="PLM60" s="154"/>
      <c r="PLN60" s="154"/>
      <c r="PLO60" s="154"/>
      <c r="PLP60" s="154"/>
      <c r="PLQ60" s="154"/>
      <c r="PLR60" s="154"/>
      <c r="PLS60" s="154"/>
      <c r="PLT60" s="154"/>
      <c r="PLU60" s="154"/>
      <c r="PLV60" s="154"/>
      <c r="PLW60" s="154"/>
      <c r="PLX60" s="154"/>
      <c r="PLY60" s="154"/>
      <c r="PLZ60" s="154"/>
      <c r="PMA60" s="154"/>
      <c r="PMB60" s="154"/>
      <c r="PMC60" s="154"/>
      <c r="PMD60" s="154"/>
      <c r="PME60" s="154"/>
      <c r="PMF60" s="154"/>
      <c r="PMG60" s="154"/>
      <c r="PMH60" s="154"/>
      <c r="PMI60" s="154"/>
      <c r="PMJ60" s="154"/>
      <c r="PMK60" s="154"/>
      <c r="PML60" s="154"/>
      <c r="PMM60" s="154"/>
      <c r="PMN60" s="154"/>
      <c r="PMO60" s="154"/>
      <c r="PMP60" s="154"/>
      <c r="PMQ60" s="154"/>
      <c r="PMR60" s="154"/>
      <c r="PMS60" s="154"/>
      <c r="PMT60" s="154"/>
      <c r="PMU60" s="154"/>
      <c r="PMV60" s="154"/>
      <c r="PMW60" s="154"/>
      <c r="PMX60" s="154"/>
      <c r="PMY60" s="154"/>
      <c r="PMZ60" s="154"/>
      <c r="PNA60" s="154"/>
      <c r="PNB60" s="154"/>
      <c r="PNC60" s="154"/>
      <c r="PND60" s="154"/>
      <c r="PNE60" s="154"/>
      <c r="PNF60" s="154"/>
      <c r="PNG60" s="154"/>
      <c r="PNH60" s="154"/>
      <c r="PNI60" s="154"/>
      <c r="PNJ60" s="154"/>
      <c r="PNK60" s="154"/>
      <c r="PNL60" s="154"/>
      <c r="PNM60" s="154"/>
      <c r="PNN60" s="154"/>
      <c r="PNO60" s="154"/>
      <c r="PNP60" s="154"/>
      <c r="PNQ60" s="154"/>
      <c r="PNR60" s="154"/>
      <c r="PNS60" s="154"/>
      <c r="PNT60" s="154"/>
      <c r="PNU60" s="154"/>
      <c r="PNV60" s="154"/>
      <c r="PNW60" s="154"/>
      <c r="PNX60" s="154"/>
      <c r="PNY60" s="154"/>
      <c r="PNZ60" s="154"/>
      <c r="POA60" s="154"/>
      <c r="POB60" s="154"/>
      <c r="POC60" s="154"/>
      <c r="POD60" s="154"/>
      <c r="POE60" s="154"/>
      <c r="POF60" s="154"/>
      <c r="POG60" s="154"/>
      <c r="POH60" s="154"/>
      <c r="POI60" s="154"/>
      <c r="POJ60" s="154"/>
      <c r="POK60" s="154"/>
      <c r="POL60" s="154"/>
      <c r="POM60" s="154"/>
      <c r="PON60" s="154"/>
      <c r="POO60" s="154"/>
      <c r="POP60" s="154"/>
      <c r="POQ60" s="154"/>
      <c r="POR60" s="154"/>
      <c r="POS60" s="154"/>
      <c r="POT60" s="154"/>
      <c r="POU60" s="154"/>
      <c r="POV60" s="154"/>
      <c r="POW60" s="154"/>
      <c r="POX60" s="154"/>
      <c r="POY60" s="154"/>
      <c r="POZ60" s="154"/>
      <c r="PPA60" s="154"/>
      <c r="PPB60" s="154"/>
      <c r="PPC60" s="154"/>
      <c r="PPD60" s="154"/>
      <c r="PPE60" s="154"/>
      <c r="PPF60" s="154"/>
      <c r="PPG60" s="154"/>
      <c r="PPH60" s="154"/>
      <c r="PPI60" s="154"/>
      <c r="PPJ60" s="154"/>
      <c r="PPK60" s="154"/>
      <c r="PPL60" s="154"/>
      <c r="PPM60" s="154"/>
      <c r="PPN60" s="154"/>
      <c r="PPO60" s="154"/>
      <c r="PPP60" s="154"/>
      <c r="PPQ60" s="154"/>
      <c r="PPR60" s="154"/>
      <c r="PPS60" s="154"/>
      <c r="PPT60" s="154"/>
      <c r="PPU60" s="154"/>
      <c r="PPV60" s="154"/>
      <c r="PPW60" s="154"/>
      <c r="PPX60" s="154"/>
      <c r="PPY60" s="154"/>
      <c r="PPZ60" s="154"/>
      <c r="PQA60" s="154"/>
      <c r="PQB60" s="154"/>
      <c r="PQC60" s="154"/>
      <c r="PQD60" s="154"/>
      <c r="PQE60" s="154"/>
      <c r="PQF60" s="154"/>
      <c r="PQG60" s="154"/>
      <c r="PQH60" s="154"/>
      <c r="PQI60" s="154"/>
      <c r="PQJ60" s="154"/>
      <c r="PQK60" s="154"/>
      <c r="PQL60" s="154"/>
      <c r="PQM60" s="154"/>
      <c r="PQN60" s="154"/>
      <c r="PQO60" s="154"/>
      <c r="PQP60" s="154"/>
      <c r="PQQ60" s="154"/>
      <c r="PQR60" s="154"/>
      <c r="PQS60" s="154"/>
      <c r="PQT60" s="154"/>
      <c r="PQU60" s="154"/>
      <c r="PQV60" s="154"/>
      <c r="PQW60" s="154"/>
      <c r="PQX60" s="154"/>
      <c r="PQY60" s="154"/>
      <c r="PQZ60" s="154"/>
      <c r="PRA60" s="154"/>
      <c r="PRB60" s="154"/>
      <c r="PRC60" s="154"/>
      <c r="PRD60" s="154"/>
      <c r="PRE60" s="154"/>
      <c r="PRF60" s="154"/>
      <c r="PRG60" s="154"/>
      <c r="PRH60" s="154"/>
      <c r="PRI60" s="154"/>
      <c r="PRJ60" s="154"/>
      <c r="PRK60" s="154"/>
      <c r="PRL60" s="154"/>
      <c r="PRM60" s="154"/>
      <c r="PRN60" s="154"/>
      <c r="PRO60" s="154"/>
      <c r="PRP60" s="154"/>
      <c r="PRQ60" s="154"/>
      <c r="PRR60" s="154"/>
      <c r="PRS60" s="154"/>
      <c r="PRT60" s="154"/>
      <c r="PRU60" s="154"/>
      <c r="PRV60" s="154"/>
      <c r="PRW60" s="154"/>
      <c r="PRX60" s="154"/>
      <c r="PRY60" s="154"/>
      <c r="PRZ60" s="154"/>
      <c r="PSA60" s="154"/>
      <c r="PSB60" s="154"/>
      <c r="PSC60" s="154"/>
      <c r="PSD60" s="154"/>
      <c r="PSE60" s="154"/>
      <c r="PSF60" s="154"/>
      <c r="PSG60" s="154"/>
      <c r="PSH60" s="154"/>
      <c r="PSI60" s="154"/>
      <c r="PSJ60" s="154"/>
      <c r="PSK60" s="154"/>
      <c r="PSL60" s="154"/>
      <c r="PSM60" s="154"/>
      <c r="PSN60" s="154"/>
      <c r="PSO60" s="154"/>
      <c r="PSP60" s="154"/>
      <c r="PSQ60" s="154"/>
      <c r="PSR60" s="154"/>
      <c r="PSS60" s="154"/>
      <c r="PST60" s="154"/>
      <c r="PSU60" s="154"/>
      <c r="PSV60" s="154"/>
      <c r="PSW60" s="154"/>
      <c r="PSX60" s="154"/>
      <c r="PSY60" s="154"/>
      <c r="PSZ60" s="154"/>
      <c r="PTA60" s="154"/>
      <c r="PTB60" s="154"/>
      <c r="PTC60" s="154"/>
      <c r="PTD60" s="154"/>
      <c r="PTE60" s="154"/>
      <c r="PTF60" s="154"/>
      <c r="PTG60" s="154"/>
      <c r="PTH60" s="154"/>
      <c r="PTI60" s="154"/>
      <c r="PTJ60" s="154"/>
      <c r="PTK60" s="154"/>
      <c r="PTL60" s="154"/>
      <c r="PTM60" s="154"/>
      <c r="PTN60" s="154"/>
      <c r="PTO60" s="154"/>
      <c r="PTP60" s="154"/>
      <c r="PTQ60" s="154"/>
      <c r="PTR60" s="154"/>
      <c r="PTS60" s="154"/>
      <c r="PTT60" s="154"/>
      <c r="PTU60" s="154"/>
      <c r="PTV60" s="154"/>
      <c r="PTW60" s="154"/>
      <c r="PTX60" s="154"/>
      <c r="PTY60" s="154"/>
      <c r="PTZ60" s="154"/>
      <c r="PUA60" s="154"/>
      <c r="PUB60" s="154"/>
      <c r="PUC60" s="154"/>
      <c r="PUD60" s="154"/>
      <c r="PUE60" s="154"/>
      <c r="PUF60" s="154"/>
      <c r="PUG60" s="154"/>
      <c r="PUH60" s="154"/>
      <c r="PUI60" s="154"/>
      <c r="PUJ60" s="154"/>
      <c r="PUK60" s="154"/>
      <c r="PUL60" s="154"/>
      <c r="PUM60" s="154"/>
      <c r="PUN60" s="154"/>
      <c r="PUO60" s="154"/>
      <c r="PUP60" s="154"/>
      <c r="PUQ60" s="154"/>
      <c r="PUR60" s="154"/>
      <c r="PUS60" s="154"/>
      <c r="PUT60" s="154"/>
      <c r="PUU60" s="154"/>
      <c r="PUV60" s="154"/>
      <c r="PUW60" s="154"/>
      <c r="PUX60" s="154"/>
      <c r="PUY60" s="154"/>
      <c r="PUZ60" s="154"/>
      <c r="PVA60" s="154"/>
      <c r="PVB60" s="154"/>
      <c r="PVC60" s="154"/>
      <c r="PVD60" s="154"/>
      <c r="PVE60" s="154"/>
      <c r="PVF60" s="154"/>
      <c r="PVG60" s="154"/>
      <c r="PVH60" s="154"/>
      <c r="PVI60" s="154"/>
      <c r="PVJ60" s="154"/>
      <c r="PVK60" s="154"/>
      <c r="PVL60" s="154"/>
      <c r="PVM60" s="154"/>
      <c r="PVN60" s="154"/>
      <c r="PVO60" s="154"/>
      <c r="PVP60" s="154"/>
      <c r="PVQ60" s="154"/>
      <c r="PVR60" s="154"/>
      <c r="PVS60" s="154"/>
      <c r="PVT60" s="154"/>
      <c r="PVU60" s="154"/>
      <c r="PVV60" s="154"/>
      <c r="PVW60" s="154"/>
      <c r="PVX60" s="154"/>
      <c r="PVY60" s="154"/>
      <c r="PVZ60" s="154"/>
      <c r="PWA60" s="154"/>
      <c r="PWB60" s="154"/>
      <c r="PWC60" s="154"/>
      <c r="PWD60" s="154"/>
      <c r="PWE60" s="154"/>
      <c r="PWF60" s="154"/>
      <c r="PWG60" s="154"/>
      <c r="PWH60" s="154"/>
      <c r="PWI60" s="154"/>
      <c r="PWJ60" s="154"/>
      <c r="PWK60" s="154"/>
      <c r="PWL60" s="154"/>
      <c r="PWM60" s="154"/>
      <c r="PWN60" s="154"/>
      <c r="PWO60" s="154"/>
      <c r="PWP60" s="154"/>
      <c r="PWQ60" s="154"/>
      <c r="PWR60" s="154"/>
      <c r="PWS60" s="154"/>
      <c r="PWT60" s="154"/>
      <c r="PWU60" s="154"/>
      <c r="PWV60" s="154"/>
      <c r="PWW60" s="154"/>
      <c r="PWX60" s="154"/>
      <c r="PWY60" s="154"/>
      <c r="PWZ60" s="154"/>
      <c r="PXA60" s="154"/>
      <c r="PXB60" s="154"/>
      <c r="PXC60" s="154"/>
      <c r="PXD60" s="154"/>
      <c r="PXE60" s="154"/>
      <c r="PXF60" s="154"/>
      <c r="PXG60" s="154"/>
      <c r="PXH60" s="154"/>
      <c r="PXI60" s="154"/>
      <c r="PXJ60" s="154"/>
      <c r="PXK60" s="154"/>
      <c r="PXL60" s="154"/>
      <c r="PXM60" s="154"/>
      <c r="PXN60" s="154"/>
      <c r="PXO60" s="154"/>
      <c r="PXP60" s="154"/>
      <c r="PXQ60" s="154"/>
      <c r="PXR60" s="154"/>
      <c r="PXS60" s="154"/>
      <c r="PXT60" s="154"/>
      <c r="PXU60" s="154"/>
      <c r="PXV60" s="154"/>
      <c r="PXW60" s="154"/>
      <c r="PXX60" s="154"/>
      <c r="PXY60" s="154"/>
      <c r="PXZ60" s="154"/>
      <c r="PYA60" s="154"/>
      <c r="PYB60" s="154"/>
      <c r="PYC60" s="154"/>
      <c r="PYD60" s="154"/>
      <c r="PYE60" s="154"/>
      <c r="PYF60" s="154"/>
      <c r="PYG60" s="154"/>
      <c r="PYH60" s="154"/>
      <c r="PYI60" s="154"/>
      <c r="PYJ60" s="154"/>
      <c r="PYK60" s="154"/>
      <c r="PYL60" s="154"/>
      <c r="PYM60" s="154"/>
      <c r="PYN60" s="154"/>
      <c r="PYO60" s="154"/>
      <c r="PYP60" s="154"/>
      <c r="PYQ60" s="154"/>
      <c r="PYR60" s="154"/>
      <c r="PYS60" s="154"/>
      <c r="PYT60" s="154"/>
      <c r="PYU60" s="154"/>
      <c r="PYV60" s="154"/>
      <c r="PYW60" s="154"/>
      <c r="PYX60" s="154"/>
      <c r="PYY60" s="154"/>
      <c r="PYZ60" s="154"/>
      <c r="PZA60" s="154"/>
      <c r="PZB60" s="154"/>
      <c r="PZC60" s="154"/>
      <c r="PZD60" s="154"/>
      <c r="PZE60" s="154"/>
      <c r="PZF60" s="154"/>
      <c r="PZG60" s="154"/>
      <c r="PZH60" s="154"/>
      <c r="PZI60" s="154"/>
      <c r="PZJ60" s="154"/>
      <c r="PZK60" s="154"/>
      <c r="PZL60" s="154"/>
      <c r="PZM60" s="154"/>
      <c r="PZN60" s="154"/>
      <c r="PZO60" s="154"/>
      <c r="PZP60" s="154"/>
      <c r="PZQ60" s="154"/>
      <c r="PZR60" s="154"/>
      <c r="PZS60" s="154"/>
      <c r="PZT60" s="154"/>
      <c r="PZU60" s="154"/>
      <c r="PZV60" s="154"/>
      <c r="PZW60" s="154"/>
      <c r="PZX60" s="154"/>
      <c r="PZY60" s="154"/>
      <c r="PZZ60" s="154"/>
      <c r="QAA60" s="154"/>
      <c r="QAB60" s="154"/>
      <c r="QAC60" s="154"/>
      <c r="QAD60" s="154"/>
      <c r="QAE60" s="154"/>
      <c r="QAF60" s="154"/>
      <c r="QAG60" s="154"/>
      <c r="QAH60" s="154"/>
      <c r="QAI60" s="154"/>
      <c r="QAJ60" s="154"/>
      <c r="QAK60" s="154"/>
      <c r="QAL60" s="154"/>
      <c r="QAM60" s="154"/>
      <c r="QAN60" s="154"/>
      <c r="QAO60" s="154"/>
      <c r="QAP60" s="154"/>
      <c r="QAQ60" s="154"/>
      <c r="QAR60" s="154"/>
      <c r="QAS60" s="154"/>
      <c r="QAT60" s="154"/>
      <c r="QAU60" s="154"/>
      <c r="QAV60" s="154"/>
      <c r="QAW60" s="154"/>
      <c r="QAX60" s="154"/>
      <c r="QAY60" s="154"/>
      <c r="QAZ60" s="154"/>
      <c r="QBA60" s="154"/>
      <c r="QBB60" s="154"/>
      <c r="QBC60" s="154"/>
      <c r="QBD60" s="154"/>
      <c r="QBE60" s="154"/>
      <c r="QBF60" s="154"/>
      <c r="QBG60" s="154"/>
      <c r="QBH60" s="154"/>
      <c r="QBI60" s="154"/>
      <c r="QBJ60" s="154"/>
      <c r="QBK60" s="154"/>
      <c r="QBL60" s="154"/>
      <c r="QBM60" s="154"/>
      <c r="QBN60" s="154"/>
      <c r="QBO60" s="154"/>
      <c r="QBP60" s="154"/>
      <c r="QBQ60" s="154"/>
      <c r="QBR60" s="154"/>
      <c r="QBS60" s="154"/>
      <c r="QBT60" s="154"/>
      <c r="QBU60" s="154"/>
      <c r="QBV60" s="154"/>
      <c r="QBW60" s="154"/>
      <c r="QBX60" s="154"/>
      <c r="QBY60" s="154"/>
      <c r="QBZ60" s="154"/>
      <c r="QCA60" s="154"/>
      <c r="QCB60" s="154"/>
      <c r="QCC60" s="154"/>
      <c r="QCD60" s="154"/>
      <c r="QCE60" s="154"/>
      <c r="QCF60" s="154"/>
      <c r="QCG60" s="154"/>
      <c r="QCH60" s="154"/>
      <c r="QCI60" s="154"/>
      <c r="QCJ60" s="154"/>
      <c r="QCK60" s="154"/>
      <c r="QCL60" s="154"/>
      <c r="QCM60" s="154"/>
      <c r="QCN60" s="154"/>
      <c r="QCO60" s="154"/>
      <c r="QCP60" s="154"/>
      <c r="QCQ60" s="154"/>
      <c r="QCR60" s="154"/>
      <c r="QCS60" s="154"/>
      <c r="QCT60" s="154"/>
      <c r="QCU60" s="154"/>
      <c r="QCV60" s="154"/>
      <c r="QCW60" s="154"/>
      <c r="QCX60" s="154"/>
      <c r="QCY60" s="154"/>
      <c r="QCZ60" s="154"/>
      <c r="QDA60" s="154"/>
      <c r="QDB60" s="154"/>
      <c r="QDC60" s="154"/>
      <c r="QDD60" s="154"/>
      <c r="QDE60" s="154"/>
      <c r="QDF60" s="154"/>
      <c r="QDG60" s="154"/>
      <c r="QDH60" s="154"/>
      <c r="QDI60" s="154"/>
      <c r="QDJ60" s="154"/>
      <c r="QDK60" s="154"/>
      <c r="QDL60" s="154"/>
      <c r="QDM60" s="154"/>
      <c r="QDN60" s="154"/>
      <c r="QDO60" s="154"/>
      <c r="QDP60" s="154"/>
      <c r="QDQ60" s="154"/>
      <c r="QDR60" s="154"/>
      <c r="QDS60" s="154"/>
      <c r="QDT60" s="154"/>
      <c r="QDU60" s="154"/>
      <c r="QDV60" s="154"/>
      <c r="QDW60" s="154"/>
      <c r="QDX60" s="154"/>
      <c r="QDY60" s="154"/>
      <c r="QDZ60" s="154"/>
      <c r="QEA60" s="154"/>
      <c r="QEB60" s="154"/>
      <c r="QEC60" s="154"/>
      <c r="QED60" s="154"/>
      <c r="QEE60" s="154"/>
      <c r="QEF60" s="154"/>
      <c r="QEG60" s="154"/>
      <c r="QEH60" s="154"/>
      <c r="QEI60" s="154"/>
      <c r="QEJ60" s="154"/>
      <c r="QEK60" s="154"/>
      <c r="QEL60" s="154"/>
      <c r="QEM60" s="154"/>
      <c r="QEN60" s="154"/>
      <c r="QEO60" s="154"/>
      <c r="QEP60" s="154"/>
      <c r="QEQ60" s="154"/>
      <c r="QER60" s="154"/>
      <c r="QES60" s="154"/>
      <c r="QET60" s="154"/>
      <c r="QEU60" s="154"/>
      <c r="QEV60" s="154"/>
      <c r="QEW60" s="154"/>
      <c r="QEX60" s="154"/>
      <c r="QEY60" s="154"/>
      <c r="QEZ60" s="154"/>
      <c r="QFA60" s="154"/>
      <c r="QFB60" s="154"/>
      <c r="QFC60" s="154"/>
      <c r="QFD60" s="154"/>
      <c r="QFE60" s="154"/>
      <c r="QFF60" s="154"/>
      <c r="QFG60" s="154"/>
      <c r="QFH60" s="154"/>
      <c r="QFI60" s="154"/>
      <c r="QFJ60" s="154"/>
      <c r="QFK60" s="154"/>
      <c r="QFL60" s="154"/>
      <c r="QFM60" s="154"/>
      <c r="QFN60" s="154"/>
      <c r="QFO60" s="154"/>
      <c r="QFP60" s="154"/>
      <c r="QFQ60" s="154"/>
      <c r="QFR60" s="154"/>
      <c r="QFS60" s="154"/>
      <c r="QFT60" s="154"/>
      <c r="QFU60" s="154"/>
      <c r="QFV60" s="154"/>
      <c r="QFW60" s="154"/>
      <c r="QFX60" s="154"/>
      <c r="QFY60" s="154"/>
      <c r="QFZ60" s="154"/>
      <c r="QGA60" s="154"/>
      <c r="QGB60" s="154"/>
      <c r="QGC60" s="154"/>
      <c r="QGD60" s="154"/>
      <c r="QGE60" s="154"/>
      <c r="QGF60" s="154"/>
      <c r="QGG60" s="154"/>
      <c r="QGH60" s="154"/>
      <c r="QGI60" s="154"/>
      <c r="QGJ60" s="154"/>
      <c r="QGK60" s="154"/>
      <c r="QGL60" s="154"/>
      <c r="QGM60" s="154"/>
      <c r="QGN60" s="154"/>
      <c r="QGO60" s="154"/>
      <c r="QGP60" s="154"/>
      <c r="QGQ60" s="154"/>
      <c r="QGR60" s="154"/>
      <c r="QGS60" s="154"/>
      <c r="QGT60" s="154"/>
      <c r="QGU60" s="154"/>
      <c r="QGV60" s="154"/>
      <c r="QGW60" s="154"/>
      <c r="QGX60" s="154"/>
      <c r="QGY60" s="154"/>
      <c r="QGZ60" s="154"/>
      <c r="QHA60" s="154"/>
      <c r="QHB60" s="154"/>
      <c r="QHC60" s="154"/>
      <c r="QHD60" s="154"/>
      <c r="QHE60" s="154"/>
      <c r="QHF60" s="154"/>
      <c r="QHG60" s="154"/>
      <c r="QHH60" s="154"/>
      <c r="QHI60" s="154"/>
      <c r="QHJ60" s="154"/>
      <c r="QHK60" s="154"/>
      <c r="QHL60" s="154"/>
      <c r="QHM60" s="154"/>
      <c r="QHN60" s="154"/>
      <c r="QHO60" s="154"/>
      <c r="QHP60" s="154"/>
      <c r="QHQ60" s="154"/>
      <c r="QHR60" s="154"/>
      <c r="QHS60" s="154"/>
      <c r="QHT60" s="154"/>
      <c r="QHU60" s="154"/>
      <c r="QHV60" s="154"/>
      <c r="QHW60" s="154"/>
      <c r="QHX60" s="154"/>
      <c r="QHY60" s="154"/>
      <c r="QHZ60" s="154"/>
      <c r="QIA60" s="154"/>
      <c r="QIB60" s="154"/>
      <c r="QIC60" s="154"/>
      <c r="QID60" s="154"/>
      <c r="QIE60" s="154"/>
      <c r="QIF60" s="154"/>
      <c r="QIG60" s="154"/>
      <c r="QIH60" s="154"/>
      <c r="QII60" s="154"/>
      <c r="QIJ60" s="154"/>
      <c r="QIK60" s="154"/>
      <c r="QIL60" s="154"/>
      <c r="QIM60" s="154"/>
      <c r="QIN60" s="154"/>
      <c r="QIO60" s="154"/>
      <c r="QIP60" s="154"/>
      <c r="QIQ60" s="154"/>
      <c r="QIR60" s="154"/>
      <c r="QIS60" s="154"/>
      <c r="QIT60" s="154"/>
      <c r="QIU60" s="154"/>
      <c r="QIV60" s="154"/>
      <c r="QIW60" s="154"/>
      <c r="QIX60" s="154"/>
      <c r="QIY60" s="154"/>
      <c r="QIZ60" s="154"/>
      <c r="QJA60" s="154"/>
      <c r="QJB60" s="154"/>
      <c r="QJC60" s="154"/>
      <c r="QJD60" s="154"/>
      <c r="QJE60" s="154"/>
      <c r="QJF60" s="154"/>
      <c r="QJG60" s="154"/>
      <c r="QJH60" s="154"/>
      <c r="QJI60" s="154"/>
      <c r="QJJ60" s="154"/>
      <c r="QJK60" s="154"/>
      <c r="QJL60" s="154"/>
      <c r="QJM60" s="154"/>
      <c r="QJN60" s="154"/>
      <c r="QJO60" s="154"/>
      <c r="QJP60" s="154"/>
      <c r="QJQ60" s="154"/>
      <c r="QJR60" s="154"/>
      <c r="QJS60" s="154"/>
      <c r="QJT60" s="154"/>
      <c r="QJU60" s="154"/>
      <c r="QJV60" s="154"/>
      <c r="QJW60" s="154"/>
      <c r="QJX60" s="154"/>
      <c r="QJY60" s="154"/>
      <c r="QJZ60" s="154"/>
      <c r="QKA60" s="154"/>
      <c r="QKB60" s="154"/>
      <c r="QKC60" s="154"/>
      <c r="QKD60" s="154"/>
      <c r="QKE60" s="154"/>
      <c r="QKF60" s="154"/>
      <c r="QKG60" s="154"/>
      <c r="QKH60" s="154"/>
      <c r="QKI60" s="154"/>
      <c r="QKJ60" s="154"/>
      <c r="QKK60" s="154"/>
      <c r="QKL60" s="154"/>
      <c r="QKM60" s="154"/>
      <c r="QKN60" s="154"/>
      <c r="QKO60" s="154"/>
      <c r="QKP60" s="154"/>
      <c r="QKQ60" s="154"/>
      <c r="QKR60" s="154"/>
      <c r="QKS60" s="154"/>
      <c r="QKT60" s="154"/>
      <c r="QKU60" s="154"/>
      <c r="QKV60" s="154"/>
      <c r="QKW60" s="154"/>
      <c r="QKX60" s="154"/>
      <c r="QKY60" s="154"/>
      <c r="QKZ60" s="154"/>
      <c r="QLA60" s="154"/>
      <c r="QLB60" s="154"/>
      <c r="QLC60" s="154"/>
      <c r="QLD60" s="154"/>
      <c r="QLE60" s="154"/>
      <c r="QLF60" s="154"/>
      <c r="QLG60" s="154"/>
      <c r="QLH60" s="154"/>
      <c r="QLI60" s="154"/>
      <c r="QLJ60" s="154"/>
      <c r="QLK60" s="154"/>
      <c r="QLL60" s="154"/>
      <c r="QLM60" s="154"/>
      <c r="QLN60" s="154"/>
      <c r="QLO60" s="154"/>
      <c r="QLP60" s="154"/>
      <c r="QLQ60" s="154"/>
      <c r="QLR60" s="154"/>
      <c r="QLS60" s="154"/>
      <c r="QLT60" s="154"/>
      <c r="QLU60" s="154"/>
      <c r="QLV60" s="154"/>
      <c r="QLW60" s="154"/>
      <c r="QLX60" s="154"/>
      <c r="QLY60" s="154"/>
      <c r="QLZ60" s="154"/>
      <c r="QMA60" s="154"/>
      <c r="QMB60" s="154"/>
      <c r="QMC60" s="154"/>
      <c r="QMD60" s="154"/>
      <c r="QME60" s="154"/>
      <c r="QMF60" s="154"/>
      <c r="QMG60" s="154"/>
      <c r="QMH60" s="154"/>
      <c r="QMI60" s="154"/>
      <c r="QMJ60" s="154"/>
      <c r="QMK60" s="154"/>
      <c r="QML60" s="154"/>
      <c r="QMM60" s="154"/>
      <c r="QMN60" s="154"/>
      <c r="QMO60" s="154"/>
      <c r="QMP60" s="154"/>
      <c r="QMQ60" s="154"/>
      <c r="QMR60" s="154"/>
      <c r="QMS60" s="154"/>
      <c r="QMT60" s="154"/>
      <c r="QMU60" s="154"/>
      <c r="QMV60" s="154"/>
      <c r="QMW60" s="154"/>
      <c r="QMX60" s="154"/>
      <c r="QMY60" s="154"/>
      <c r="QMZ60" s="154"/>
      <c r="QNA60" s="154"/>
      <c r="QNB60" s="154"/>
      <c r="QNC60" s="154"/>
      <c r="QND60" s="154"/>
      <c r="QNE60" s="154"/>
      <c r="QNF60" s="154"/>
      <c r="QNG60" s="154"/>
      <c r="QNH60" s="154"/>
      <c r="QNI60" s="154"/>
      <c r="QNJ60" s="154"/>
      <c r="QNK60" s="154"/>
      <c r="QNL60" s="154"/>
      <c r="QNM60" s="154"/>
      <c r="QNN60" s="154"/>
      <c r="QNO60" s="154"/>
      <c r="QNP60" s="154"/>
      <c r="QNQ60" s="154"/>
      <c r="QNR60" s="154"/>
      <c r="QNS60" s="154"/>
      <c r="QNT60" s="154"/>
      <c r="QNU60" s="154"/>
      <c r="QNV60" s="154"/>
      <c r="QNW60" s="154"/>
      <c r="QNX60" s="154"/>
      <c r="QNY60" s="154"/>
      <c r="QNZ60" s="154"/>
      <c r="QOA60" s="154"/>
      <c r="QOB60" s="154"/>
      <c r="QOC60" s="154"/>
      <c r="QOD60" s="154"/>
      <c r="QOE60" s="154"/>
      <c r="QOF60" s="154"/>
      <c r="QOG60" s="154"/>
      <c r="QOH60" s="154"/>
      <c r="QOI60" s="154"/>
      <c r="QOJ60" s="154"/>
      <c r="QOK60" s="154"/>
      <c r="QOL60" s="154"/>
      <c r="QOM60" s="154"/>
      <c r="QON60" s="154"/>
      <c r="QOO60" s="154"/>
      <c r="QOP60" s="154"/>
      <c r="QOQ60" s="154"/>
      <c r="QOR60" s="154"/>
      <c r="QOS60" s="154"/>
      <c r="QOT60" s="154"/>
      <c r="QOU60" s="154"/>
      <c r="QOV60" s="154"/>
      <c r="QOW60" s="154"/>
      <c r="QOX60" s="154"/>
      <c r="QOY60" s="154"/>
      <c r="QOZ60" s="154"/>
      <c r="QPA60" s="154"/>
      <c r="QPB60" s="154"/>
      <c r="QPC60" s="154"/>
      <c r="QPD60" s="154"/>
      <c r="QPE60" s="154"/>
      <c r="QPF60" s="154"/>
      <c r="QPG60" s="154"/>
      <c r="QPH60" s="154"/>
      <c r="QPI60" s="154"/>
      <c r="QPJ60" s="154"/>
      <c r="QPK60" s="154"/>
      <c r="QPL60" s="154"/>
      <c r="QPM60" s="154"/>
      <c r="QPN60" s="154"/>
      <c r="QPO60" s="154"/>
      <c r="QPP60" s="154"/>
      <c r="QPQ60" s="154"/>
      <c r="QPR60" s="154"/>
      <c r="QPS60" s="154"/>
      <c r="QPT60" s="154"/>
      <c r="QPU60" s="154"/>
      <c r="QPV60" s="154"/>
      <c r="QPW60" s="154"/>
      <c r="QPX60" s="154"/>
      <c r="QPY60" s="154"/>
      <c r="QPZ60" s="154"/>
      <c r="QQA60" s="154"/>
      <c r="QQB60" s="154"/>
      <c r="QQC60" s="154"/>
      <c r="QQD60" s="154"/>
      <c r="QQE60" s="154"/>
      <c r="QQF60" s="154"/>
      <c r="QQG60" s="154"/>
      <c r="QQH60" s="154"/>
      <c r="QQI60" s="154"/>
      <c r="QQJ60" s="154"/>
      <c r="QQK60" s="154"/>
      <c r="QQL60" s="154"/>
      <c r="QQM60" s="154"/>
      <c r="QQN60" s="154"/>
      <c r="QQO60" s="154"/>
      <c r="QQP60" s="154"/>
      <c r="QQQ60" s="154"/>
      <c r="QQR60" s="154"/>
      <c r="QQS60" s="154"/>
      <c r="QQT60" s="154"/>
      <c r="QQU60" s="154"/>
      <c r="QQV60" s="154"/>
      <c r="QQW60" s="154"/>
      <c r="QQX60" s="154"/>
      <c r="QQY60" s="154"/>
      <c r="QQZ60" s="154"/>
      <c r="QRA60" s="154"/>
      <c r="QRB60" s="154"/>
      <c r="QRC60" s="154"/>
      <c r="QRD60" s="154"/>
      <c r="QRE60" s="154"/>
      <c r="QRF60" s="154"/>
      <c r="QRG60" s="154"/>
      <c r="QRH60" s="154"/>
      <c r="QRI60" s="154"/>
      <c r="QRJ60" s="154"/>
      <c r="QRK60" s="154"/>
      <c r="QRL60" s="154"/>
      <c r="QRM60" s="154"/>
      <c r="QRN60" s="154"/>
      <c r="QRO60" s="154"/>
      <c r="QRP60" s="154"/>
      <c r="QRQ60" s="154"/>
      <c r="QRR60" s="154"/>
      <c r="QRS60" s="154"/>
      <c r="QRT60" s="154"/>
      <c r="QRU60" s="154"/>
      <c r="QRV60" s="154"/>
      <c r="QRW60" s="154"/>
      <c r="QRX60" s="154"/>
      <c r="QRY60" s="154"/>
      <c r="QRZ60" s="154"/>
      <c r="QSA60" s="154"/>
      <c r="QSB60" s="154"/>
      <c r="QSC60" s="154"/>
      <c r="QSD60" s="154"/>
      <c r="QSE60" s="154"/>
      <c r="QSF60" s="154"/>
      <c r="QSG60" s="154"/>
      <c r="QSH60" s="154"/>
      <c r="QSI60" s="154"/>
      <c r="QSJ60" s="154"/>
      <c r="QSK60" s="154"/>
      <c r="QSL60" s="154"/>
      <c r="QSM60" s="154"/>
      <c r="QSN60" s="154"/>
      <c r="QSO60" s="154"/>
      <c r="QSP60" s="154"/>
      <c r="QSQ60" s="154"/>
      <c r="QSR60" s="154"/>
      <c r="QSS60" s="154"/>
      <c r="QST60" s="154"/>
      <c r="QSU60" s="154"/>
      <c r="QSV60" s="154"/>
      <c r="QSW60" s="154"/>
      <c r="QSX60" s="154"/>
      <c r="QSY60" s="154"/>
      <c r="QSZ60" s="154"/>
      <c r="QTA60" s="154"/>
      <c r="QTB60" s="154"/>
      <c r="QTC60" s="154"/>
      <c r="QTD60" s="154"/>
      <c r="QTE60" s="154"/>
      <c r="QTF60" s="154"/>
      <c r="QTG60" s="154"/>
      <c r="QTH60" s="154"/>
      <c r="QTI60" s="154"/>
      <c r="QTJ60" s="154"/>
      <c r="QTK60" s="154"/>
      <c r="QTL60" s="154"/>
      <c r="QTM60" s="154"/>
      <c r="QTN60" s="154"/>
      <c r="QTO60" s="154"/>
      <c r="QTP60" s="154"/>
      <c r="QTQ60" s="154"/>
      <c r="QTR60" s="154"/>
      <c r="QTS60" s="154"/>
      <c r="QTT60" s="154"/>
      <c r="QTU60" s="154"/>
      <c r="QTV60" s="154"/>
      <c r="QTW60" s="154"/>
      <c r="QTX60" s="154"/>
      <c r="QTY60" s="154"/>
      <c r="QTZ60" s="154"/>
      <c r="QUA60" s="154"/>
      <c r="QUB60" s="154"/>
      <c r="QUC60" s="154"/>
      <c r="QUD60" s="154"/>
      <c r="QUE60" s="154"/>
      <c r="QUF60" s="154"/>
      <c r="QUG60" s="154"/>
      <c r="QUH60" s="154"/>
      <c r="QUI60" s="154"/>
      <c r="QUJ60" s="154"/>
      <c r="QUK60" s="154"/>
      <c r="QUL60" s="154"/>
      <c r="QUM60" s="154"/>
      <c r="QUN60" s="154"/>
      <c r="QUO60" s="154"/>
      <c r="QUP60" s="154"/>
      <c r="QUQ60" s="154"/>
      <c r="QUR60" s="154"/>
      <c r="QUS60" s="154"/>
      <c r="QUT60" s="154"/>
      <c r="QUU60" s="154"/>
      <c r="QUV60" s="154"/>
      <c r="QUW60" s="154"/>
      <c r="QUX60" s="154"/>
      <c r="QUY60" s="154"/>
      <c r="QUZ60" s="154"/>
      <c r="QVA60" s="154"/>
      <c r="QVB60" s="154"/>
      <c r="QVC60" s="154"/>
      <c r="QVD60" s="154"/>
      <c r="QVE60" s="154"/>
      <c r="QVF60" s="154"/>
      <c r="QVG60" s="154"/>
      <c r="QVH60" s="154"/>
      <c r="QVI60" s="154"/>
      <c r="QVJ60" s="154"/>
      <c r="QVK60" s="154"/>
      <c r="QVL60" s="154"/>
      <c r="QVM60" s="154"/>
      <c r="QVN60" s="154"/>
      <c r="QVO60" s="154"/>
      <c r="QVP60" s="154"/>
      <c r="QVQ60" s="154"/>
      <c r="QVR60" s="154"/>
      <c r="QVS60" s="154"/>
      <c r="QVT60" s="154"/>
      <c r="QVU60" s="154"/>
      <c r="QVV60" s="154"/>
      <c r="QVW60" s="154"/>
      <c r="QVX60" s="154"/>
      <c r="QVY60" s="154"/>
      <c r="QVZ60" s="154"/>
      <c r="QWA60" s="154"/>
      <c r="QWB60" s="154"/>
      <c r="QWC60" s="154"/>
      <c r="QWD60" s="154"/>
      <c r="QWE60" s="154"/>
      <c r="QWF60" s="154"/>
      <c r="QWG60" s="154"/>
      <c r="QWH60" s="154"/>
      <c r="QWI60" s="154"/>
      <c r="QWJ60" s="154"/>
      <c r="QWK60" s="154"/>
      <c r="QWL60" s="154"/>
      <c r="QWM60" s="154"/>
      <c r="QWN60" s="154"/>
      <c r="QWO60" s="154"/>
      <c r="QWP60" s="154"/>
      <c r="QWQ60" s="154"/>
      <c r="QWR60" s="154"/>
      <c r="QWS60" s="154"/>
      <c r="QWT60" s="154"/>
      <c r="QWU60" s="154"/>
      <c r="QWV60" s="154"/>
      <c r="QWW60" s="154"/>
      <c r="QWX60" s="154"/>
      <c r="QWY60" s="154"/>
      <c r="QWZ60" s="154"/>
      <c r="QXA60" s="154"/>
      <c r="QXB60" s="154"/>
      <c r="QXC60" s="154"/>
      <c r="QXD60" s="154"/>
      <c r="QXE60" s="154"/>
      <c r="QXF60" s="154"/>
      <c r="QXG60" s="154"/>
      <c r="QXH60" s="154"/>
      <c r="QXI60" s="154"/>
      <c r="QXJ60" s="154"/>
      <c r="QXK60" s="154"/>
      <c r="QXL60" s="154"/>
      <c r="QXM60" s="154"/>
      <c r="QXN60" s="154"/>
      <c r="QXO60" s="154"/>
      <c r="QXP60" s="154"/>
      <c r="QXQ60" s="154"/>
      <c r="QXR60" s="154"/>
      <c r="QXS60" s="154"/>
      <c r="QXT60" s="154"/>
      <c r="QXU60" s="154"/>
      <c r="QXV60" s="154"/>
      <c r="QXW60" s="154"/>
      <c r="QXX60" s="154"/>
      <c r="QXY60" s="154"/>
      <c r="QXZ60" s="154"/>
      <c r="QYA60" s="154"/>
      <c r="QYB60" s="154"/>
      <c r="QYC60" s="154"/>
      <c r="QYD60" s="154"/>
      <c r="QYE60" s="154"/>
      <c r="QYF60" s="154"/>
      <c r="QYG60" s="154"/>
      <c r="QYH60" s="154"/>
      <c r="QYI60" s="154"/>
      <c r="QYJ60" s="154"/>
      <c r="QYK60" s="154"/>
      <c r="QYL60" s="154"/>
      <c r="QYM60" s="154"/>
      <c r="QYN60" s="154"/>
      <c r="QYO60" s="154"/>
      <c r="QYP60" s="154"/>
      <c r="QYQ60" s="154"/>
      <c r="QYR60" s="154"/>
      <c r="QYS60" s="154"/>
      <c r="QYT60" s="154"/>
      <c r="QYU60" s="154"/>
      <c r="QYV60" s="154"/>
      <c r="QYW60" s="154"/>
      <c r="QYX60" s="154"/>
      <c r="QYY60" s="154"/>
      <c r="QYZ60" s="154"/>
      <c r="QZA60" s="154"/>
      <c r="QZB60" s="154"/>
      <c r="QZC60" s="154"/>
      <c r="QZD60" s="154"/>
      <c r="QZE60" s="154"/>
      <c r="QZF60" s="154"/>
      <c r="QZG60" s="154"/>
      <c r="QZH60" s="154"/>
      <c r="QZI60" s="154"/>
      <c r="QZJ60" s="154"/>
      <c r="QZK60" s="154"/>
      <c r="QZL60" s="154"/>
      <c r="QZM60" s="154"/>
      <c r="QZN60" s="154"/>
      <c r="QZO60" s="154"/>
      <c r="QZP60" s="154"/>
      <c r="QZQ60" s="154"/>
      <c r="QZR60" s="154"/>
      <c r="QZS60" s="154"/>
      <c r="QZT60" s="154"/>
      <c r="QZU60" s="154"/>
      <c r="QZV60" s="154"/>
      <c r="QZW60" s="154"/>
      <c r="QZX60" s="154"/>
      <c r="QZY60" s="154"/>
      <c r="QZZ60" s="154"/>
      <c r="RAA60" s="154"/>
      <c r="RAB60" s="154"/>
      <c r="RAC60" s="154"/>
      <c r="RAD60" s="154"/>
      <c r="RAE60" s="154"/>
      <c r="RAF60" s="154"/>
      <c r="RAG60" s="154"/>
      <c r="RAH60" s="154"/>
      <c r="RAI60" s="154"/>
      <c r="RAJ60" s="154"/>
      <c r="RAK60" s="154"/>
      <c r="RAL60" s="154"/>
      <c r="RAM60" s="154"/>
      <c r="RAN60" s="154"/>
      <c r="RAO60" s="154"/>
      <c r="RAP60" s="154"/>
      <c r="RAQ60" s="154"/>
      <c r="RAR60" s="154"/>
      <c r="RAS60" s="154"/>
      <c r="RAT60" s="154"/>
      <c r="RAU60" s="154"/>
      <c r="RAV60" s="154"/>
      <c r="RAW60" s="154"/>
      <c r="RAX60" s="154"/>
      <c r="RAY60" s="154"/>
      <c r="RAZ60" s="154"/>
      <c r="RBA60" s="154"/>
      <c r="RBB60" s="154"/>
      <c r="RBC60" s="154"/>
      <c r="RBD60" s="154"/>
      <c r="RBE60" s="154"/>
      <c r="RBF60" s="154"/>
      <c r="RBG60" s="154"/>
      <c r="RBH60" s="154"/>
      <c r="RBI60" s="154"/>
      <c r="RBJ60" s="154"/>
      <c r="RBK60" s="154"/>
      <c r="RBL60" s="154"/>
      <c r="RBM60" s="154"/>
      <c r="RBN60" s="154"/>
      <c r="RBO60" s="154"/>
      <c r="RBP60" s="154"/>
      <c r="RBQ60" s="154"/>
      <c r="RBR60" s="154"/>
      <c r="RBS60" s="154"/>
      <c r="RBT60" s="154"/>
      <c r="RBU60" s="154"/>
      <c r="RBV60" s="154"/>
      <c r="RBW60" s="154"/>
      <c r="RBX60" s="154"/>
      <c r="RBY60" s="154"/>
      <c r="RBZ60" s="154"/>
      <c r="RCA60" s="154"/>
      <c r="RCB60" s="154"/>
      <c r="RCC60" s="154"/>
      <c r="RCD60" s="154"/>
      <c r="RCE60" s="154"/>
      <c r="RCF60" s="154"/>
      <c r="RCG60" s="154"/>
      <c r="RCH60" s="154"/>
      <c r="RCI60" s="154"/>
      <c r="RCJ60" s="154"/>
      <c r="RCK60" s="154"/>
      <c r="RCL60" s="154"/>
      <c r="RCM60" s="154"/>
      <c r="RCN60" s="154"/>
      <c r="RCO60" s="154"/>
      <c r="RCP60" s="154"/>
      <c r="RCQ60" s="154"/>
      <c r="RCR60" s="154"/>
      <c r="RCS60" s="154"/>
      <c r="RCT60" s="154"/>
      <c r="RCU60" s="154"/>
      <c r="RCV60" s="154"/>
      <c r="RCW60" s="154"/>
      <c r="RCX60" s="154"/>
      <c r="RCY60" s="154"/>
      <c r="RCZ60" s="154"/>
      <c r="RDA60" s="154"/>
      <c r="RDB60" s="154"/>
      <c r="RDC60" s="154"/>
      <c r="RDD60" s="154"/>
      <c r="RDE60" s="154"/>
      <c r="RDF60" s="154"/>
      <c r="RDG60" s="154"/>
      <c r="RDH60" s="154"/>
      <c r="RDI60" s="154"/>
      <c r="RDJ60" s="154"/>
      <c r="RDK60" s="154"/>
      <c r="RDL60" s="154"/>
      <c r="RDM60" s="154"/>
      <c r="RDN60" s="154"/>
      <c r="RDO60" s="154"/>
      <c r="RDP60" s="154"/>
      <c r="RDQ60" s="154"/>
      <c r="RDR60" s="154"/>
      <c r="RDS60" s="154"/>
      <c r="RDT60" s="154"/>
      <c r="RDU60" s="154"/>
      <c r="RDV60" s="154"/>
      <c r="RDW60" s="154"/>
      <c r="RDX60" s="154"/>
      <c r="RDY60" s="154"/>
      <c r="RDZ60" s="154"/>
      <c r="REA60" s="154"/>
      <c r="REB60" s="154"/>
      <c r="REC60" s="154"/>
      <c r="RED60" s="154"/>
      <c r="REE60" s="154"/>
      <c r="REF60" s="154"/>
      <c r="REG60" s="154"/>
      <c r="REH60" s="154"/>
      <c r="REI60" s="154"/>
      <c r="REJ60" s="154"/>
      <c r="REK60" s="154"/>
      <c r="REL60" s="154"/>
      <c r="REM60" s="154"/>
      <c r="REN60" s="154"/>
      <c r="REO60" s="154"/>
      <c r="REP60" s="154"/>
      <c r="REQ60" s="154"/>
      <c r="RER60" s="154"/>
      <c r="RES60" s="154"/>
      <c r="RET60" s="154"/>
      <c r="REU60" s="154"/>
      <c r="REV60" s="154"/>
      <c r="REW60" s="154"/>
      <c r="REX60" s="154"/>
      <c r="REY60" s="154"/>
      <c r="REZ60" s="154"/>
      <c r="RFA60" s="154"/>
      <c r="RFB60" s="154"/>
      <c r="RFC60" s="154"/>
      <c r="RFD60" s="154"/>
      <c r="RFE60" s="154"/>
      <c r="RFF60" s="154"/>
      <c r="RFG60" s="154"/>
      <c r="RFH60" s="154"/>
      <c r="RFI60" s="154"/>
      <c r="RFJ60" s="154"/>
      <c r="RFK60" s="154"/>
      <c r="RFL60" s="154"/>
      <c r="RFM60" s="154"/>
      <c r="RFN60" s="154"/>
      <c r="RFO60" s="154"/>
      <c r="RFP60" s="154"/>
      <c r="RFQ60" s="154"/>
      <c r="RFR60" s="154"/>
      <c r="RFS60" s="154"/>
      <c r="RFT60" s="154"/>
      <c r="RFU60" s="154"/>
      <c r="RFV60" s="154"/>
      <c r="RFW60" s="154"/>
      <c r="RFX60" s="154"/>
      <c r="RFY60" s="154"/>
      <c r="RFZ60" s="154"/>
      <c r="RGA60" s="154"/>
      <c r="RGB60" s="154"/>
      <c r="RGC60" s="154"/>
      <c r="RGD60" s="154"/>
      <c r="RGE60" s="154"/>
      <c r="RGF60" s="154"/>
      <c r="RGG60" s="154"/>
      <c r="RGH60" s="154"/>
      <c r="RGI60" s="154"/>
      <c r="RGJ60" s="154"/>
      <c r="RGK60" s="154"/>
      <c r="RGL60" s="154"/>
      <c r="RGM60" s="154"/>
      <c r="RGN60" s="154"/>
      <c r="RGO60" s="154"/>
      <c r="RGP60" s="154"/>
      <c r="RGQ60" s="154"/>
      <c r="RGR60" s="154"/>
      <c r="RGS60" s="154"/>
      <c r="RGT60" s="154"/>
      <c r="RGU60" s="154"/>
      <c r="RGV60" s="154"/>
      <c r="RGW60" s="154"/>
      <c r="RGX60" s="154"/>
      <c r="RGY60" s="154"/>
      <c r="RGZ60" s="154"/>
      <c r="RHA60" s="154"/>
      <c r="RHB60" s="154"/>
      <c r="RHC60" s="154"/>
      <c r="RHD60" s="154"/>
      <c r="RHE60" s="154"/>
      <c r="RHF60" s="154"/>
      <c r="RHG60" s="154"/>
      <c r="RHH60" s="154"/>
      <c r="RHI60" s="154"/>
      <c r="RHJ60" s="154"/>
      <c r="RHK60" s="154"/>
      <c r="RHL60" s="154"/>
      <c r="RHM60" s="154"/>
      <c r="RHN60" s="154"/>
      <c r="RHO60" s="154"/>
      <c r="RHP60" s="154"/>
      <c r="RHQ60" s="154"/>
      <c r="RHR60" s="154"/>
      <c r="RHS60" s="154"/>
      <c r="RHT60" s="154"/>
      <c r="RHU60" s="154"/>
      <c r="RHV60" s="154"/>
      <c r="RHW60" s="154"/>
      <c r="RHX60" s="154"/>
      <c r="RHY60" s="154"/>
      <c r="RHZ60" s="154"/>
      <c r="RIA60" s="154"/>
      <c r="RIB60" s="154"/>
      <c r="RIC60" s="154"/>
      <c r="RID60" s="154"/>
      <c r="RIE60" s="154"/>
      <c r="RIF60" s="154"/>
      <c r="RIG60" s="154"/>
      <c r="RIH60" s="154"/>
      <c r="RII60" s="154"/>
      <c r="RIJ60" s="154"/>
      <c r="RIK60" s="154"/>
      <c r="RIL60" s="154"/>
      <c r="RIM60" s="154"/>
      <c r="RIN60" s="154"/>
      <c r="RIO60" s="154"/>
      <c r="RIP60" s="154"/>
      <c r="RIQ60" s="154"/>
      <c r="RIR60" s="154"/>
      <c r="RIS60" s="154"/>
      <c r="RIT60" s="154"/>
      <c r="RIU60" s="154"/>
      <c r="RIV60" s="154"/>
      <c r="RIW60" s="154"/>
      <c r="RIX60" s="154"/>
      <c r="RIY60" s="154"/>
      <c r="RIZ60" s="154"/>
      <c r="RJA60" s="154"/>
      <c r="RJB60" s="154"/>
      <c r="RJC60" s="154"/>
      <c r="RJD60" s="154"/>
      <c r="RJE60" s="154"/>
      <c r="RJF60" s="154"/>
      <c r="RJG60" s="154"/>
      <c r="RJH60" s="154"/>
      <c r="RJI60" s="154"/>
      <c r="RJJ60" s="154"/>
      <c r="RJK60" s="154"/>
      <c r="RJL60" s="154"/>
      <c r="RJM60" s="154"/>
      <c r="RJN60" s="154"/>
      <c r="RJO60" s="154"/>
      <c r="RJP60" s="154"/>
      <c r="RJQ60" s="154"/>
      <c r="RJR60" s="154"/>
      <c r="RJS60" s="154"/>
      <c r="RJT60" s="154"/>
      <c r="RJU60" s="154"/>
      <c r="RJV60" s="154"/>
      <c r="RJW60" s="154"/>
      <c r="RJX60" s="154"/>
      <c r="RJY60" s="154"/>
      <c r="RJZ60" s="154"/>
      <c r="RKA60" s="154"/>
      <c r="RKB60" s="154"/>
      <c r="RKC60" s="154"/>
      <c r="RKD60" s="154"/>
      <c r="RKE60" s="154"/>
      <c r="RKF60" s="154"/>
      <c r="RKG60" s="154"/>
      <c r="RKH60" s="154"/>
      <c r="RKI60" s="154"/>
      <c r="RKJ60" s="154"/>
      <c r="RKK60" s="154"/>
      <c r="RKL60" s="154"/>
      <c r="RKM60" s="154"/>
      <c r="RKN60" s="154"/>
      <c r="RKO60" s="154"/>
      <c r="RKP60" s="154"/>
      <c r="RKQ60" s="154"/>
      <c r="RKR60" s="154"/>
      <c r="RKS60" s="154"/>
      <c r="RKT60" s="154"/>
      <c r="RKU60" s="154"/>
      <c r="RKV60" s="154"/>
      <c r="RKW60" s="154"/>
      <c r="RKX60" s="154"/>
      <c r="RKY60" s="154"/>
      <c r="RKZ60" s="154"/>
      <c r="RLA60" s="154"/>
      <c r="RLB60" s="154"/>
      <c r="RLC60" s="154"/>
      <c r="RLD60" s="154"/>
      <c r="RLE60" s="154"/>
      <c r="RLF60" s="154"/>
      <c r="RLG60" s="154"/>
      <c r="RLH60" s="154"/>
      <c r="RLI60" s="154"/>
      <c r="RLJ60" s="154"/>
      <c r="RLK60" s="154"/>
      <c r="RLL60" s="154"/>
      <c r="RLM60" s="154"/>
      <c r="RLN60" s="154"/>
      <c r="RLO60" s="154"/>
      <c r="RLP60" s="154"/>
      <c r="RLQ60" s="154"/>
      <c r="RLR60" s="154"/>
      <c r="RLS60" s="154"/>
      <c r="RLT60" s="154"/>
      <c r="RLU60" s="154"/>
      <c r="RLV60" s="154"/>
      <c r="RLW60" s="154"/>
      <c r="RLX60" s="154"/>
      <c r="RLY60" s="154"/>
      <c r="RLZ60" s="154"/>
      <c r="RMA60" s="154"/>
      <c r="RMB60" s="154"/>
      <c r="RMC60" s="154"/>
      <c r="RMD60" s="154"/>
      <c r="RME60" s="154"/>
      <c r="RMF60" s="154"/>
      <c r="RMG60" s="154"/>
      <c r="RMH60" s="154"/>
      <c r="RMI60" s="154"/>
      <c r="RMJ60" s="154"/>
      <c r="RMK60" s="154"/>
      <c r="RML60" s="154"/>
      <c r="RMM60" s="154"/>
      <c r="RMN60" s="154"/>
      <c r="RMO60" s="154"/>
      <c r="RMP60" s="154"/>
      <c r="RMQ60" s="154"/>
      <c r="RMR60" s="154"/>
      <c r="RMS60" s="154"/>
      <c r="RMT60" s="154"/>
      <c r="RMU60" s="154"/>
      <c r="RMV60" s="154"/>
      <c r="RMW60" s="154"/>
      <c r="RMX60" s="154"/>
      <c r="RMY60" s="154"/>
      <c r="RMZ60" s="154"/>
      <c r="RNA60" s="154"/>
      <c r="RNB60" s="154"/>
      <c r="RNC60" s="154"/>
      <c r="RND60" s="154"/>
      <c r="RNE60" s="154"/>
      <c r="RNF60" s="154"/>
      <c r="RNG60" s="154"/>
      <c r="RNH60" s="154"/>
      <c r="RNI60" s="154"/>
      <c r="RNJ60" s="154"/>
      <c r="RNK60" s="154"/>
      <c r="RNL60" s="154"/>
      <c r="RNM60" s="154"/>
      <c r="RNN60" s="154"/>
      <c r="RNO60" s="154"/>
      <c r="RNP60" s="154"/>
      <c r="RNQ60" s="154"/>
      <c r="RNR60" s="154"/>
      <c r="RNS60" s="154"/>
      <c r="RNT60" s="154"/>
      <c r="RNU60" s="154"/>
      <c r="RNV60" s="154"/>
      <c r="RNW60" s="154"/>
      <c r="RNX60" s="154"/>
      <c r="RNY60" s="154"/>
      <c r="RNZ60" s="154"/>
      <c r="ROA60" s="154"/>
      <c r="ROB60" s="154"/>
      <c r="ROC60" s="154"/>
      <c r="ROD60" s="154"/>
      <c r="ROE60" s="154"/>
      <c r="ROF60" s="154"/>
      <c r="ROG60" s="154"/>
      <c r="ROH60" s="154"/>
      <c r="ROI60" s="154"/>
      <c r="ROJ60" s="154"/>
      <c r="ROK60" s="154"/>
      <c r="ROL60" s="154"/>
      <c r="ROM60" s="154"/>
      <c r="RON60" s="154"/>
      <c r="ROO60" s="154"/>
      <c r="ROP60" s="154"/>
      <c r="ROQ60" s="154"/>
      <c r="ROR60" s="154"/>
      <c r="ROS60" s="154"/>
      <c r="ROT60" s="154"/>
      <c r="ROU60" s="154"/>
      <c r="ROV60" s="154"/>
      <c r="ROW60" s="154"/>
      <c r="ROX60" s="154"/>
      <c r="ROY60" s="154"/>
      <c r="ROZ60" s="154"/>
      <c r="RPA60" s="154"/>
      <c r="RPB60" s="154"/>
      <c r="RPC60" s="154"/>
      <c r="RPD60" s="154"/>
      <c r="RPE60" s="154"/>
      <c r="RPF60" s="154"/>
      <c r="RPG60" s="154"/>
      <c r="RPH60" s="154"/>
      <c r="RPI60" s="154"/>
      <c r="RPJ60" s="154"/>
      <c r="RPK60" s="154"/>
      <c r="RPL60" s="154"/>
      <c r="RPM60" s="154"/>
      <c r="RPN60" s="154"/>
      <c r="RPO60" s="154"/>
      <c r="RPP60" s="154"/>
      <c r="RPQ60" s="154"/>
      <c r="RPR60" s="154"/>
      <c r="RPS60" s="154"/>
      <c r="RPT60" s="154"/>
      <c r="RPU60" s="154"/>
      <c r="RPV60" s="154"/>
      <c r="RPW60" s="154"/>
      <c r="RPX60" s="154"/>
      <c r="RPY60" s="154"/>
      <c r="RPZ60" s="154"/>
      <c r="RQA60" s="154"/>
      <c r="RQB60" s="154"/>
      <c r="RQC60" s="154"/>
      <c r="RQD60" s="154"/>
      <c r="RQE60" s="154"/>
      <c r="RQF60" s="154"/>
      <c r="RQG60" s="154"/>
      <c r="RQH60" s="154"/>
      <c r="RQI60" s="154"/>
      <c r="RQJ60" s="154"/>
      <c r="RQK60" s="154"/>
      <c r="RQL60" s="154"/>
      <c r="RQM60" s="154"/>
      <c r="RQN60" s="154"/>
      <c r="RQO60" s="154"/>
      <c r="RQP60" s="154"/>
      <c r="RQQ60" s="154"/>
      <c r="RQR60" s="154"/>
      <c r="RQS60" s="154"/>
      <c r="RQT60" s="154"/>
      <c r="RQU60" s="154"/>
      <c r="RQV60" s="154"/>
      <c r="RQW60" s="154"/>
      <c r="RQX60" s="154"/>
      <c r="RQY60" s="154"/>
      <c r="RQZ60" s="154"/>
      <c r="RRA60" s="154"/>
      <c r="RRB60" s="154"/>
      <c r="RRC60" s="154"/>
      <c r="RRD60" s="154"/>
      <c r="RRE60" s="154"/>
      <c r="RRF60" s="154"/>
      <c r="RRG60" s="154"/>
      <c r="RRH60" s="154"/>
      <c r="RRI60" s="154"/>
      <c r="RRJ60" s="154"/>
      <c r="RRK60" s="154"/>
      <c r="RRL60" s="154"/>
      <c r="RRM60" s="154"/>
      <c r="RRN60" s="154"/>
      <c r="RRO60" s="154"/>
      <c r="RRP60" s="154"/>
      <c r="RRQ60" s="154"/>
      <c r="RRR60" s="154"/>
      <c r="RRS60" s="154"/>
      <c r="RRT60" s="154"/>
      <c r="RRU60" s="154"/>
      <c r="RRV60" s="154"/>
      <c r="RRW60" s="154"/>
      <c r="RRX60" s="154"/>
      <c r="RRY60" s="154"/>
      <c r="RRZ60" s="154"/>
      <c r="RSA60" s="154"/>
      <c r="RSB60" s="154"/>
      <c r="RSC60" s="154"/>
      <c r="RSD60" s="154"/>
      <c r="RSE60" s="154"/>
      <c r="RSF60" s="154"/>
      <c r="RSG60" s="154"/>
      <c r="RSH60" s="154"/>
      <c r="RSI60" s="154"/>
      <c r="RSJ60" s="154"/>
      <c r="RSK60" s="154"/>
      <c r="RSL60" s="154"/>
      <c r="RSM60" s="154"/>
      <c r="RSN60" s="154"/>
      <c r="RSO60" s="154"/>
      <c r="RSP60" s="154"/>
      <c r="RSQ60" s="154"/>
      <c r="RSR60" s="154"/>
      <c r="RSS60" s="154"/>
      <c r="RST60" s="154"/>
      <c r="RSU60" s="154"/>
      <c r="RSV60" s="154"/>
      <c r="RSW60" s="154"/>
      <c r="RSX60" s="154"/>
      <c r="RSY60" s="154"/>
      <c r="RSZ60" s="154"/>
      <c r="RTA60" s="154"/>
      <c r="RTB60" s="154"/>
      <c r="RTC60" s="154"/>
      <c r="RTD60" s="154"/>
      <c r="RTE60" s="154"/>
      <c r="RTF60" s="154"/>
      <c r="RTG60" s="154"/>
      <c r="RTH60" s="154"/>
      <c r="RTI60" s="154"/>
      <c r="RTJ60" s="154"/>
      <c r="RTK60" s="154"/>
      <c r="RTL60" s="154"/>
      <c r="RTM60" s="154"/>
      <c r="RTN60" s="154"/>
      <c r="RTO60" s="154"/>
      <c r="RTP60" s="154"/>
      <c r="RTQ60" s="154"/>
      <c r="RTR60" s="154"/>
      <c r="RTS60" s="154"/>
      <c r="RTT60" s="154"/>
      <c r="RTU60" s="154"/>
      <c r="RTV60" s="154"/>
      <c r="RTW60" s="154"/>
      <c r="RTX60" s="154"/>
      <c r="RTY60" s="154"/>
      <c r="RTZ60" s="154"/>
      <c r="RUA60" s="154"/>
      <c r="RUB60" s="154"/>
      <c r="RUC60" s="154"/>
      <c r="RUD60" s="154"/>
      <c r="RUE60" s="154"/>
      <c r="RUF60" s="154"/>
      <c r="RUG60" s="154"/>
      <c r="RUH60" s="154"/>
      <c r="RUI60" s="154"/>
      <c r="RUJ60" s="154"/>
      <c r="RUK60" s="154"/>
      <c r="RUL60" s="154"/>
      <c r="RUM60" s="154"/>
      <c r="RUN60" s="154"/>
      <c r="RUO60" s="154"/>
      <c r="RUP60" s="154"/>
      <c r="RUQ60" s="154"/>
      <c r="RUR60" s="154"/>
      <c r="RUS60" s="154"/>
      <c r="RUT60" s="154"/>
      <c r="RUU60" s="154"/>
      <c r="RUV60" s="154"/>
      <c r="RUW60" s="154"/>
      <c r="RUX60" s="154"/>
      <c r="RUY60" s="154"/>
      <c r="RUZ60" s="154"/>
      <c r="RVA60" s="154"/>
      <c r="RVB60" s="154"/>
      <c r="RVC60" s="154"/>
      <c r="RVD60" s="154"/>
      <c r="RVE60" s="154"/>
      <c r="RVF60" s="154"/>
      <c r="RVG60" s="154"/>
      <c r="RVH60" s="154"/>
      <c r="RVI60" s="154"/>
      <c r="RVJ60" s="154"/>
      <c r="RVK60" s="154"/>
      <c r="RVL60" s="154"/>
      <c r="RVM60" s="154"/>
      <c r="RVN60" s="154"/>
      <c r="RVO60" s="154"/>
      <c r="RVP60" s="154"/>
      <c r="RVQ60" s="154"/>
      <c r="RVR60" s="154"/>
      <c r="RVS60" s="154"/>
      <c r="RVT60" s="154"/>
      <c r="RVU60" s="154"/>
      <c r="RVV60" s="154"/>
      <c r="RVW60" s="154"/>
      <c r="RVX60" s="154"/>
      <c r="RVY60" s="154"/>
      <c r="RVZ60" s="154"/>
      <c r="RWA60" s="154"/>
      <c r="RWB60" s="154"/>
      <c r="RWC60" s="154"/>
      <c r="RWD60" s="154"/>
      <c r="RWE60" s="154"/>
      <c r="RWF60" s="154"/>
      <c r="RWG60" s="154"/>
      <c r="RWH60" s="154"/>
      <c r="RWI60" s="154"/>
      <c r="RWJ60" s="154"/>
      <c r="RWK60" s="154"/>
      <c r="RWL60" s="154"/>
      <c r="RWM60" s="154"/>
      <c r="RWN60" s="154"/>
      <c r="RWO60" s="154"/>
      <c r="RWP60" s="154"/>
      <c r="RWQ60" s="154"/>
      <c r="RWR60" s="154"/>
      <c r="RWS60" s="154"/>
      <c r="RWT60" s="154"/>
      <c r="RWU60" s="154"/>
      <c r="RWV60" s="154"/>
      <c r="RWW60" s="154"/>
      <c r="RWX60" s="154"/>
      <c r="RWY60" s="154"/>
      <c r="RWZ60" s="154"/>
      <c r="RXA60" s="154"/>
      <c r="RXB60" s="154"/>
      <c r="RXC60" s="154"/>
      <c r="RXD60" s="154"/>
      <c r="RXE60" s="154"/>
      <c r="RXF60" s="154"/>
      <c r="RXG60" s="154"/>
      <c r="RXH60" s="154"/>
      <c r="RXI60" s="154"/>
      <c r="RXJ60" s="154"/>
      <c r="RXK60" s="154"/>
      <c r="RXL60" s="154"/>
      <c r="RXM60" s="154"/>
      <c r="RXN60" s="154"/>
      <c r="RXO60" s="154"/>
      <c r="RXP60" s="154"/>
      <c r="RXQ60" s="154"/>
      <c r="RXR60" s="154"/>
      <c r="RXS60" s="154"/>
      <c r="RXT60" s="154"/>
      <c r="RXU60" s="154"/>
      <c r="RXV60" s="154"/>
      <c r="RXW60" s="154"/>
      <c r="RXX60" s="154"/>
      <c r="RXY60" s="154"/>
      <c r="RXZ60" s="154"/>
      <c r="RYA60" s="154"/>
      <c r="RYB60" s="154"/>
      <c r="RYC60" s="154"/>
      <c r="RYD60" s="154"/>
      <c r="RYE60" s="154"/>
      <c r="RYF60" s="154"/>
      <c r="RYG60" s="154"/>
      <c r="RYH60" s="154"/>
      <c r="RYI60" s="154"/>
      <c r="RYJ60" s="154"/>
      <c r="RYK60" s="154"/>
      <c r="RYL60" s="154"/>
      <c r="RYM60" s="154"/>
      <c r="RYN60" s="154"/>
      <c r="RYO60" s="154"/>
      <c r="RYP60" s="154"/>
      <c r="RYQ60" s="154"/>
      <c r="RYR60" s="154"/>
      <c r="RYS60" s="154"/>
      <c r="RYT60" s="154"/>
      <c r="RYU60" s="154"/>
      <c r="RYV60" s="154"/>
      <c r="RYW60" s="154"/>
      <c r="RYX60" s="154"/>
      <c r="RYY60" s="154"/>
      <c r="RYZ60" s="154"/>
      <c r="RZA60" s="154"/>
      <c r="RZB60" s="154"/>
      <c r="RZC60" s="154"/>
      <c r="RZD60" s="154"/>
      <c r="RZE60" s="154"/>
      <c r="RZF60" s="154"/>
      <c r="RZG60" s="154"/>
      <c r="RZH60" s="154"/>
      <c r="RZI60" s="154"/>
      <c r="RZJ60" s="154"/>
      <c r="RZK60" s="154"/>
      <c r="RZL60" s="154"/>
      <c r="RZM60" s="154"/>
      <c r="RZN60" s="154"/>
      <c r="RZO60" s="154"/>
      <c r="RZP60" s="154"/>
      <c r="RZQ60" s="154"/>
      <c r="RZR60" s="154"/>
      <c r="RZS60" s="154"/>
      <c r="RZT60" s="154"/>
      <c r="RZU60" s="154"/>
      <c r="RZV60" s="154"/>
      <c r="RZW60" s="154"/>
      <c r="RZX60" s="154"/>
      <c r="RZY60" s="154"/>
      <c r="RZZ60" s="154"/>
      <c r="SAA60" s="154"/>
      <c r="SAB60" s="154"/>
      <c r="SAC60" s="154"/>
      <c r="SAD60" s="154"/>
      <c r="SAE60" s="154"/>
      <c r="SAF60" s="154"/>
      <c r="SAG60" s="154"/>
      <c r="SAH60" s="154"/>
      <c r="SAI60" s="154"/>
      <c r="SAJ60" s="154"/>
      <c r="SAK60" s="154"/>
      <c r="SAL60" s="154"/>
      <c r="SAM60" s="154"/>
      <c r="SAN60" s="154"/>
      <c r="SAO60" s="154"/>
      <c r="SAP60" s="154"/>
      <c r="SAQ60" s="154"/>
      <c r="SAR60" s="154"/>
      <c r="SAS60" s="154"/>
      <c r="SAT60" s="154"/>
      <c r="SAU60" s="154"/>
      <c r="SAV60" s="154"/>
      <c r="SAW60" s="154"/>
      <c r="SAX60" s="154"/>
      <c r="SAY60" s="154"/>
      <c r="SAZ60" s="154"/>
      <c r="SBA60" s="154"/>
      <c r="SBB60" s="154"/>
      <c r="SBC60" s="154"/>
      <c r="SBD60" s="154"/>
      <c r="SBE60" s="154"/>
      <c r="SBF60" s="154"/>
      <c r="SBG60" s="154"/>
      <c r="SBH60" s="154"/>
      <c r="SBI60" s="154"/>
      <c r="SBJ60" s="154"/>
      <c r="SBK60" s="154"/>
      <c r="SBL60" s="154"/>
      <c r="SBM60" s="154"/>
      <c r="SBN60" s="154"/>
      <c r="SBO60" s="154"/>
      <c r="SBP60" s="154"/>
      <c r="SBQ60" s="154"/>
      <c r="SBR60" s="154"/>
      <c r="SBS60" s="154"/>
      <c r="SBT60" s="154"/>
      <c r="SBU60" s="154"/>
      <c r="SBV60" s="154"/>
      <c r="SBW60" s="154"/>
      <c r="SBX60" s="154"/>
      <c r="SBY60" s="154"/>
      <c r="SBZ60" s="154"/>
      <c r="SCA60" s="154"/>
      <c r="SCB60" s="154"/>
      <c r="SCC60" s="154"/>
      <c r="SCD60" s="154"/>
      <c r="SCE60" s="154"/>
      <c r="SCF60" s="154"/>
      <c r="SCG60" s="154"/>
      <c r="SCH60" s="154"/>
      <c r="SCI60" s="154"/>
      <c r="SCJ60" s="154"/>
      <c r="SCK60" s="154"/>
      <c r="SCL60" s="154"/>
      <c r="SCM60" s="154"/>
      <c r="SCN60" s="154"/>
      <c r="SCO60" s="154"/>
      <c r="SCP60" s="154"/>
      <c r="SCQ60" s="154"/>
      <c r="SCR60" s="154"/>
      <c r="SCS60" s="154"/>
      <c r="SCT60" s="154"/>
      <c r="SCU60" s="154"/>
      <c r="SCV60" s="154"/>
      <c r="SCW60" s="154"/>
      <c r="SCX60" s="154"/>
      <c r="SCY60" s="154"/>
      <c r="SCZ60" s="154"/>
      <c r="SDA60" s="154"/>
      <c r="SDB60" s="154"/>
      <c r="SDC60" s="154"/>
      <c r="SDD60" s="154"/>
      <c r="SDE60" s="154"/>
      <c r="SDF60" s="154"/>
      <c r="SDG60" s="154"/>
      <c r="SDH60" s="154"/>
      <c r="SDI60" s="154"/>
      <c r="SDJ60" s="154"/>
      <c r="SDK60" s="154"/>
      <c r="SDL60" s="154"/>
      <c r="SDM60" s="154"/>
      <c r="SDN60" s="154"/>
      <c r="SDO60" s="154"/>
      <c r="SDP60" s="154"/>
      <c r="SDQ60" s="154"/>
      <c r="SDR60" s="154"/>
      <c r="SDS60" s="154"/>
      <c r="SDT60" s="154"/>
      <c r="SDU60" s="154"/>
      <c r="SDV60" s="154"/>
      <c r="SDW60" s="154"/>
      <c r="SDX60" s="154"/>
      <c r="SDY60" s="154"/>
      <c r="SDZ60" s="154"/>
      <c r="SEA60" s="154"/>
      <c r="SEB60" s="154"/>
      <c r="SEC60" s="154"/>
      <c r="SED60" s="154"/>
      <c r="SEE60" s="154"/>
      <c r="SEF60" s="154"/>
      <c r="SEG60" s="154"/>
      <c r="SEH60" s="154"/>
      <c r="SEI60" s="154"/>
      <c r="SEJ60" s="154"/>
      <c r="SEK60" s="154"/>
      <c r="SEL60" s="154"/>
      <c r="SEM60" s="154"/>
      <c r="SEN60" s="154"/>
      <c r="SEO60" s="154"/>
      <c r="SEP60" s="154"/>
      <c r="SEQ60" s="154"/>
      <c r="SER60" s="154"/>
      <c r="SES60" s="154"/>
      <c r="SET60" s="154"/>
      <c r="SEU60" s="154"/>
      <c r="SEV60" s="154"/>
      <c r="SEW60" s="154"/>
      <c r="SEX60" s="154"/>
      <c r="SEY60" s="154"/>
      <c r="SEZ60" s="154"/>
      <c r="SFA60" s="154"/>
      <c r="SFB60" s="154"/>
      <c r="SFC60" s="154"/>
      <c r="SFD60" s="154"/>
      <c r="SFE60" s="154"/>
      <c r="SFF60" s="154"/>
      <c r="SFG60" s="154"/>
      <c r="SFH60" s="154"/>
      <c r="SFI60" s="154"/>
      <c r="SFJ60" s="154"/>
      <c r="SFK60" s="154"/>
      <c r="SFL60" s="154"/>
      <c r="SFM60" s="154"/>
      <c r="SFN60" s="154"/>
      <c r="SFO60" s="154"/>
      <c r="SFP60" s="154"/>
      <c r="SFQ60" s="154"/>
      <c r="SFR60" s="154"/>
      <c r="SFS60" s="154"/>
      <c r="SFT60" s="154"/>
      <c r="SFU60" s="154"/>
      <c r="SFV60" s="154"/>
      <c r="SFW60" s="154"/>
      <c r="SFX60" s="154"/>
      <c r="SFY60" s="154"/>
      <c r="SFZ60" s="154"/>
      <c r="SGA60" s="154"/>
      <c r="SGB60" s="154"/>
      <c r="SGC60" s="154"/>
      <c r="SGD60" s="154"/>
      <c r="SGE60" s="154"/>
      <c r="SGF60" s="154"/>
      <c r="SGG60" s="154"/>
      <c r="SGH60" s="154"/>
      <c r="SGI60" s="154"/>
      <c r="SGJ60" s="154"/>
      <c r="SGK60" s="154"/>
      <c r="SGL60" s="154"/>
      <c r="SGM60" s="154"/>
      <c r="SGN60" s="154"/>
      <c r="SGO60" s="154"/>
      <c r="SGP60" s="154"/>
      <c r="SGQ60" s="154"/>
      <c r="SGR60" s="154"/>
      <c r="SGS60" s="154"/>
      <c r="SGT60" s="154"/>
      <c r="SGU60" s="154"/>
      <c r="SGV60" s="154"/>
      <c r="SGW60" s="154"/>
      <c r="SGX60" s="154"/>
      <c r="SGY60" s="154"/>
      <c r="SGZ60" s="154"/>
      <c r="SHA60" s="154"/>
      <c r="SHB60" s="154"/>
      <c r="SHC60" s="154"/>
      <c r="SHD60" s="154"/>
      <c r="SHE60" s="154"/>
      <c r="SHF60" s="154"/>
      <c r="SHG60" s="154"/>
      <c r="SHH60" s="154"/>
      <c r="SHI60" s="154"/>
      <c r="SHJ60" s="154"/>
      <c r="SHK60" s="154"/>
      <c r="SHL60" s="154"/>
      <c r="SHM60" s="154"/>
      <c r="SHN60" s="154"/>
      <c r="SHO60" s="154"/>
      <c r="SHP60" s="154"/>
      <c r="SHQ60" s="154"/>
      <c r="SHR60" s="154"/>
      <c r="SHS60" s="154"/>
      <c r="SHT60" s="154"/>
      <c r="SHU60" s="154"/>
      <c r="SHV60" s="154"/>
      <c r="SHW60" s="154"/>
      <c r="SHX60" s="154"/>
      <c r="SHY60" s="154"/>
      <c r="SHZ60" s="154"/>
      <c r="SIA60" s="154"/>
      <c r="SIB60" s="154"/>
      <c r="SIC60" s="154"/>
      <c r="SID60" s="154"/>
      <c r="SIE60" s="154"/>
      <c r="SIF60" s="154"/>
      <c r="SIG60" s="154"/>
      <c r="SIH60" s="154"/>
      <c r="SII60" s="154"/>
      <c r="SIJ60" s="154"/>
      <c r="SIK60" s="154"/>
      <c r="SIL60" s="154"/>
      <c r="SIM60" s="154"/>
      <c r="SIN60" s="154"/>
      <c r="SIO60" s="154"/>
      <c r="SIP60" s="154"/>
      <c r="SIQ60" s="154"/>
      <c r="SIR60" s="154"/>
      <c r="SIS60" s="154"/>
      <c r="SIT60" s="154"/>
      <c r="SIU60" s="154"/>
      <c r="SIV60" s="154"/>
      <c r="SIW60" s="154"/>
      <c r="SIX60" s="154"/>
      <c r="SIY60" s="154"/>
      <c r="SIZ60" s="154"/>
      <c r="SJA60" s="154"/>
      <c r="SJB60" s="154"/>
      <c r="SJC60" s="154"/>
      <c r="SJD60" s="154"/>
      <c r="SJE60" s="154"/>
      <c r="SJF60" s="154"/>
      <c r="SJG60" s="154"/>
      <c r="SJH60" s="154"/>
      <c r="SJI60" s="154"/>
      <c r="SJJ60" s="154"/>
      <c r="SJK60" s="154"/>
      <c r="SJL60" s="154"/>
      <c r="SJM60" s="154"/>
      <c r="SJN60" s="154"/>
      <c r="SJO60" s="154"/>
      <c r="SJP60" s="154"/>
      <c r="SJQ60" s="154"/>
      <c r="SJR60" s="154"/>
      <c r="SJS60" s="154"/>
      <c r="SJT60" s="154"/>
      <c r="SJU60" s="154"/>
      <c r="SJV60" s="154"/>
      <c r="SJW60" s="154"/>
      <c r="SJX60" s="154"/>
      <c r="SJY60" s="154"/>
      <c r="SJZ60" s="154"/>
      <c r="SKA60" s="154"/>
      <c r="SKB60" s="154"/>
      <c r="SKC60" s="154"/>
      <c r="SKD60" s="154"/>
      <c r="SKE60" s="154"/>
      <c r="SKF60" s="154"/>
      <c r="SKG60" s="154"/>
      <c r="SKH60" s="154"/>
      <c r="SKI60" s="154"/>
      <c r="SKJ60" s="154"/>
      <c r="SKK60" s="154"/>
      <c r="SKL60" s="154"/>
      <c r="SKM60" s="154"/>
      <c r="SKN60" s="154"/>
      <c r="SKO60" s="154"/>
      <c r="SKP60" s="154"/>
      <c r="SKQ60" s="154"/>
      <c r="SKR60" s="154"/>
      <c r="SKS60" s="154"/>
      <c r="SKT60" s="154"/>
      <c r="SKU60" s="154"/>
      <c r="SKV60" s="154"/>
      <c r="SKW60" s="154"/>
      <c r="SKX60" s="154"/>
      <c r="SKY60" s="154"/>
      <c r="SKZ60" s="154"/>
      <c r="SLA60" s="154"/>
      <c r="SLB60" s="154"/>
      <c r="SLC60" s="154"/>
      <c r="SLD60" s="154"/>
      <c r="SLE60" s="154"/>
      <c r="SLF60" s="154"/>
      <c r="SLG60" s="154"/>
      <c r="SLH60" s="154"/>
      <c r="SLI60" s="154"/>
      <c r="SLJ60" s="154"/>
      <c r="SLK60" s="154"/>
      <c r="SLL60" s="154"/>
      <c r="SLM60" s="154"/>
      <c r="SLN60" s="154"/>
      <c r="SLO60" s="154"/>
      <c r="SLP60" s="154"/>
      <c r="SLQ60" s="154"/>
      <c r="SLR60" s="154"/>
      <c r="SLS60" s="154"/>
      <c r="SLT60" s="154"/>
      <c r="SLU60" s="154"/>
      <c r="SLV60" s="154"/>
      <c r="SLW60" s="154"/>
      <c r="SLX60" s="154"/>
      <c r="SLY60" s="154"/>
      <c r="SLZ60" s="154"/>
      <c r="SMA60" s="154"/>
      <c r="SMB60" s="154"/>
      <c r="SMC60" s="154"/>
      <c r="SMD60" s="154"/>
      <c r="SME60" s="154"/>
      <c r="SMF60" s="154"/>
      <c r="SMG60" s="154"/>
      <c r="SMH60" s="154"/>
      <c r="SMI60" s="154"/>
      <c r="SMJ60" s="154"/>
      <c r="SMK60" s="154"/>
      <c r="SML60" s="154"/>
      <c r="SMM60" s="154"/>
      <c r="SMN60" s="154"/>
      <c r="SMO60" s="154"/>
      <c r="SMP60" s="154"/>
      <c r="SMQ60" s="154"/>
      <c r="SMR60" s="154"/>
      <c r="SMS60" s="154"/>
      <c r="SMT60" s="154"/>
      <c r="SMU60" s="154"/>
      <c r="SMV60" s="154"/>
      <c r="SMW60" s="154"/>
      <c r="SMX60" s="154"/>
      <c r="SMY60" s="154"/>
      <c r="SMZ60" s="154"/>
      <c r="SNA60" s="154"/>
      <c r="SNB60" s="154"/>
      <c r="SNC60" s="154"/>
      <c r="SND60" s="154"/>
      <c r="SNE60" s="154"/>
      <c r="SNF60" s="154"/>
      <c r="SNG60" s="154"/>
      <c r="SNH60" s="154"/>
      <c r="SNI60" s="154"/>
      <c r="SNJ60" s="154"/>
      <c r="SNK60" s="154"/>
      <c r="SNL60" s="154"/>
      <c r="SNM60" s="154"/>
      <c r="SNN60" s="154"/>
      <c r="SNO60" s="154"/>
      <c r="SNP60" s="154"/>
      <c r="SNQ60" s="154"/>
      <c r="SNR60" s="154"/>
      <c r="SNS60" s="154"/>
      <c r="SNT60" s="154"/>
      <c r="SNU60" s="154"/>
      <c r="SNV60" s="154"/>
      <c r="SNW60" s="154"/>
      <c r="SNX60" s="154"/>
      <c r="SNY60" s="154"/>
      <c r="SNZ60" s="154"/>
      <c r="SOA60" s="154"/>
      <c r="SOB60" s="154"/>
      <c r="SOC60" s="154"/>
      <c r="SOD60" s="154"/>
      <c r="SOE60" s="154"/>
      <c r="SOF60" s="154"/>
      <c r="SOG60" s="154"/>
      <c r="SOH60" s="154"/>
      <c r="SOI60" s="154"/>
      <c r="SOJ60" s="154"/>
      <c r="SOK60" s="154"/>
      <c r="SOL60" s="154"/>
      <c r="SOM60" s="154"/>
      <c r="SON60" s="154"/>
      <c r="SOO60" s="154"/>
      <c r="SOP60" s="154"/>
      <c r="SOQ60" s="154"/>
      <c r="SOR60" s="154"/>
      <c r="SOS60" s="154"/>
      <c r="SOT60" s="154"/>
      <c r="SOU60" s="154"/>
      <c r="SOV60" s="154"/>
      <c r="SOW60" s="154"/>
      <c r="SOX60" s="154"/>
      <c r="SOY60" s="154"/>
      <c r="SOZ60" s="154"/>
      <c r="SPA60" s="154"/>
      <c r="SPB60" s="154"/>
      <c r="SPC60" s="154"/>
      <c r="SPD60" s="154"/>
      <c r="SPE60" s="154"/>
      <c r="SPF60" s="154"/>
      <c r="SPG60" s="154"/>
      <c r="SPH60" s="154"/>
      <c r="SPI60" s="154"/>
      <c r="SPJ60" s="154"/>
      <c r="SPK60" s="154"/>
      <c r="SPL60" s="154"/>
      <c r="SPM60" s="154"/>
      <c r="SPN60" s="154"/>
      <c r="SPO60" s="154"/>
      <c r="SPP60" s="154"/>
      <c r="SPQ60" s="154"/>
      <c r="SPR60" s="154"/>
      <c r="SPS60" s="154"/>
      <c r="SPT60" s="154"/>
      <c r="SPU60" s="154"/>
      <c r="SPV60" s="154"/>
      <c r="SPW60" s="154"/>
      <c r="SPX60" s="154"/>
      <c r="SPY60" s="154"/>
      <c r="SPZ60" s="154"/>
      <c r="SQA60" s="154"/>
      <c r="SQB60" s="154"/>
      <c r="SQC60" s="154"/>
      <c r="SQD60" s="154"/>
      <c r="SQE60" s="154"/>
      <c r="SQF60" s="154"/>
      <c r="SQG60" s="154"/>
      <c r="SQH60" s="154"/>
      <c r="SQI60" s="154"/>
      <c r="SQJ60" s="154"/>
      <c r="SQK60" s="154"/>
      <c r="SQL60" s="154"/>
      <c r="SQM60" s="154"/>
      <c r="SQN60" s="154"/>
      <c r="SQO60" s="154"/>
      <c r="SQP60" s="154"/>
      <c r="SQQ60" s="154"/>
      <c r="SQR60" s="154"/>
      <c r="SQS60" s="154"/>
      <c r="SQT60" s="154"/>
      <c r="SQU60" s="154"/>
      <c r="SQV60" s="154"/>
      <c r="SQW60" s="154"/>
      <c r="SQX60" s="154"/>
      <c r="SQY60" s="154"/>
      <c r="SQZ60" s="154"/>
      <c r="SRA60" s="154"/>
      <c r="SRB60" s="154"/>
      <c r="SRC60" s="154"/>
      <c r="SRD60" s="154"/>
      <c r="SRE60" s="154"/>
      <c r="SRF60" s="154"/>
      <c r="SRG60" s="154"/>
      <c r="SRH60" s="154"/>
      <c r="SRI60" s="154"/>
      <c r="SRJ60" s="154"/>
      <c r="SRK60" s="154"/>
      <c r="SRL60" s="154"/>
      <c r="SRM60" s="154"/>
      <c r="SRN60" s="154"/>
      <c r="SRO60" s="154"/>
      <c r="SRP60" s="154"/>
      <c r="SRQ60" s="154"/>
      <c r="SRR60" s="154"/>
      <c r="SRS60" s="154"/>
      <c r="SRT60" s="154"/>
      <c r="SRU60" s="154"/>
      <c r="SRV60" s="154"/>
      <c r="SRW60" s="154"/>
      <c r="SRX60" s="154"/>
      <c r="SRY60" s="154"/>
      <c r="SRZ60" s="154"/>
      <c r="SSA60" s="154"/>
      <c r="SSB60" s="154"/>
      <c r="SSC60" s="154"/>
      <c r="SSD60" s="154"/>
      <c r="SSE60" s="154"/>
      <c r="SSF60" s="154"/>
      <c r="SSG60" s="154"/>
      <c r="SSH60" s="154"/>
      <c r="SSI60" s="154"/>
      <c r="SSJ60" s="154"/>
      <c r="SSK60" s="154"/>
      <c r="SSL60" s="154"/>
      <c r="SSM60" s="154"/>
      <c r="SSN60" s="154"/>
      <c r="SSO60" s="154"/>
      <c r="SSP60" s="154"/>
      <c r="SSQ60" s="154"/>
      <c r="SSR60" s="154"/>
      <c r="SSS60" s="154"/>
      <c r="SST60" s="154"/>
      <c r="SSU60" s="154"/>
      <c r="SSV60" s="154"/>
      <c r="SSW60" s="154"/>
      <c r="SSX60" s="154"/>
      <c r="SSY60" s="154"/>
      <c r="SSZ60" s="154"/>
      <c r="STA60" s="154"/>
      <c r="STB60" s="154"/>
      <c r="STC60" s="154"/>
      <c r="STD60" s="154"/>
      <c r="STE60" s="154"/>
      <c r="STF60" s="154"/>
      <c r="STG60" s="154"/>
      <c r="STH60" s="154"/>
      <c r="STI60" s="154"/>
      <c r="STJ60" s="154"/>
      <c r="STK60" s="154"/>
      <c r="STL60" s="154"/>
      <c r="STM60" s="154"/>
      <c r="STN60" s="154"/>
      <c r="STO60" s="154"/>
      <c r="STP60" s="154"/>
      <c r="STQ60" s="154"/>
      <c r="STR60" s="154"/>
      <c r="STS60" s="154"/>
      <c r="STT60" s="154"/>
      <c r="STU60" s="154"/>
      <c r="STV60" s="154"/>
      <c r="STW60" s="154"/>
      <c r="STX60" s="154"/>
      <c r="STY60" s="154"/>
      <c r="STZ60" s="154"/>
      <c r="SUA60" s="154"/>
      <c r="SUB60" s="154"/>
      <c r="SUC60" s="154"/>
      <c r="SUD60" s="154"/>
      <c r="SUE60" s="154"/>
      <c r="SUF60" s="154"/>
      <c r="SUG60" s="154"/>
      <c r="SUH60" s="154"/>
      <c r="SUI60" s="154"/>
      <c r="SUJ60" s="154"/>
      <c r="SUK60" s="154"/>
      <c r="SUL60" s="154"/>
      <c r="SUM60" s="154"/>
      <c r="SUN60" s="154"/>
      <c r="SUO60" s="154"/>
      <c r="SUP60" s="154"/>
      <c r="SUQ60" s="154"/>
      <c r="SUR60" s="154"/>
      <c r="SUS60" s="154"/>
      <c r="SUT60" s="154"/>
      <c r="SUU60" s="154"/>
      <c r="SUV60" s="154"/>
      <c r="SUW60" s="154"/>
      <c r="SUX60" s="154"/>
      <c r="SUY60" s="154"/>
      <c r="SUZ60" s="154"/>
      <c r="SVA60" s="154"/>
      <c r="SVB60" s="154"/>
      <c r="SVC60" s="154"/>
      <c r="SVD60" s="154"/>
      <c r="SVE60" s="154"/>
      <c r="SVF60" s="154"/>
      <c r="SVG60" s="154"/>
      <c r="SVH60" s="154"/>
      <c r="SVI60" s="154"/>
      <c r="SVJ60" s="154"/>
      <c r="SVK60" s="154"/>
      <c r="SVL60" s="154"/>
      <c r="SVM60" s="154"/>
      <c r="SVN60" s="154"/>
      <c r="SVO60" s="154"/>
      <c r="SVP60" s="154"/>
      <c r="SVQ60" s="154"/>
      <c r="SVR60" s="154"/>
      <c r="SVS60" s="154"/>
      <c r="SVT60" s="154"/>
      <c r="SVU60" s="154"/>
      <c r="SVV60" s="154"/>
      <c r="SVW60" s="154"/>
      <c r="SVX60" s="154"/>
      <c r="SVY60" s="154"/>
      <c r="SVZ60" s="154"/>
      <c r="SWA60" s="154"/>
      <c r="SWB60" s="154"/>
      <c r="SWC60" s="154"/>
      <c r="SWD60" s="154"/>
      <c r="SWE60" s="154"/>
      <c r="SWF60" s="154"/>
      <c r="SWG60" s="154"/>
      <c r="SWH60" s="154"/>
      <c r="SWI60" s="154"/>
      <c r="SWJ60" s="154"/>
      <c r="SWK60" s="154"/>
      <c r="SWL60" s="154"/>
      <c r="SWM60" s="154"/>
      <c r="SWN60" s="154"/>
      <c r="SWO60" s="154"/>
      <c r="SWP60" s="154"/>
      <c r="SWQ60" s="154"/>
      <c r="SWR60" s="154"/>
      <c r="SWS60" s="154"/>
      <c r="SWT60" s="154"/>
      <c r="SWU60" s="154"/>
      <c r="SWV60" s="154"/>
      <c r="SWW60" s="154"/>
      <c r="SWX60" s="154"/>
      <c r="SWY60" s="154"/>
      <c r="SWZ60" s="154"/>
      <c r="SXA60" s="154"/>
      <c r="SXB60" s="154"/>
      <c r="SXC60" s="154"/>
      <c r="SXD60" s="154"/>
      <c r="SXE60" s="154"/>
      <c r="SXF60" s="154"/>
      <c r="SXG60" s="154"/>
      <c r="SXH60" s="154"/>
      <c r="SXI60" s="154"/>
      <c r="SXJ60" s="154"/>
      <c r="SXK60" s="154"/>
      <c r="SXL60" s="154"/>
      <c r="SXM60" s="154"/>
      <c r="SXN60" s="154"/>
      <c r="SXO60" s="154"/>
      <c r="SXP60" s="154"/>
      <c r="SXQ60" s="154"/>
      <c r="SXR60" s="154"/>
      <c r="SXS60" s="154"/>
      <c r="SXT60" s="154"/>
      <c r="SXU60" s="154"/>
      <c r="SXV60" s="154"/>
      <c r="SXW60" s="154"/>
      <c r="SXX60" s="154"/>
      <c r="SXY60" s="154"/>
      <c r="SXZ60" s="154"/>
      <c r="SYA60" s="154"/>
      <c r="SYB60" s="154"/>
      <c r="SYC60" s="154"/>
      <c r="SYD60" s="154"/>
      <c r="SYE60" s="154"/>
      <c r="SYF60" s="154"/>
      <c r="SYG60" s="154"/>
      <c r="SYH60" s="154"/>
      <c r="SYI60" s="154"/>
      <c r="SYJ60" s="154"/>
      <c r="SYK60" s="154"/>
      <c r="SYL60" s="154"/>
      <c r="SYM60" s="154"/>
      <c r="SYN60" s="154"/>
      <c r="SYO60" s="154"/>
      <c r="SYP60" s="154"/>
      <c r="SYQ60" s="154"/>
      <c r="SYR60" s="154"/>
      <c r="SYS60" s="154"/>
      <c r="SYT60" s="154"/>
      <c r="SYU60" s="154"/>
      <c r="SYV60" s="154"/>
      <c r="SYW60" s="154"/>
      <c r="SYX60" s="154"/>
      <c r="SYY60" s="154"/>
      <c r="SYZ60" s="154"/>
      <c r="SZA60" s="154"/>
      <c r="SZB60" s="154"/>
      <c r="SZC60" s="154"/>
      <c r="SZD60" s="154"/>
      <c r="SZE60" s="154"/>
      <c r="SZF60" s="154"/>
      <c r="SZG60" s="154"/>
      <c r="SZH60" s="154"/>
      <c r="SZI60" s="154"/>
      <c r="SZJ60" s="154"/>
      <c r="SZK60" s="154"/>
      <c r="SZL60" s="154"/>
      <c r="SZM60" s="154"/>
      <c r="SZN60" s="154"/>
      <c r="SZO60" s="154"/>
      <c r="SZP60" s="154"/>
      <c r="SZQ60" s="154"/>
      <c r="SZR60" s="154"/>
      <c r="SZS60" s="154"/>
      <c r="SZT60" s="154"/>
      <c r="SZU60" s="154"/>
      <c r="SZV60" s="154"/>
      <c r="SZW60" s="154"/>
      <c r="SZX60" s="154"/>
      <c r="SZY60" s="154"/>
      <c r="SZZ60" s="154"/>
      <c r="TAA60" s="154"/>
      <c r="TAB60" s="154"/>
      <c r="TAC60" s="154"/>
      <c r="TAD60" s="154"/>
      <c r="TAE60" s="154"/>
      <c r="TAF60" s="154"/>
      <c r="TAG60" s="154"/>
      <c r="TAH60" s="154"/>
      <c r="TAI60" s="154"/>
      <c r="TAJ60" s="154"/>
      <c r="TAK60" s="154"/>
      <c r="TAL60" s="154"/>
      <c r="TAM60" s="154"/>
      <c r="TAN60" s="154"/>
      <c r="TAO60" s="154"/>
      <c r="TAP60" s="154"/>
      <c r="TAQ60" s="154"/>
      <c r="TAR60" s="154"/>
      <c r="TAS60" s="154"/>
      <c r="TAT60" s="154"/>
      <c r="TAU60" s="154"/>
      <c r="TAV60" s="154"/>
      <c r="TAW60" s="154"/>
      <c r="TAX60" s="154"/>
      <c r="TAY60" s="154"/>
      <c r="TAZ60" s="154"/>
      <c r="TBA60" s="154"/>
      <c r="TBB60" s="154"/>
      <c r="TBC60" s="154"/>
      <c r="TBD60" s="154"/>
      <c r="TBE60" s="154"/>
      <c r="TBF60" s="154"/>
      <c r="TBG60" s="154"/>
      <c r="TBH60" s="154"/>
      <c r="TBI60" s="154"/>
      <c r="TBJ60" s="154"/>
      <c r="TBK60" s="154"/>
      <c r="TBL60" s="154"/>
      <c r="TBM60" s="154"/>
      <c r="TBN60" s="154"/>
      <c r="TBO60" s="154"/>
      <c r="TBP60" s="154"/>
      <c r="TBQ60" s="154"/>
      <c r="TBR60" s="154"/>
      <c r="TBS60" s="154"/>
      <c r="TBT60" s="154"/>
      <c r="TBU60" s="154"/>
      <c r="TBV60" s="154"/>
      <c r="TBW60" s="154"/>
      <c r="TBX60" s="154"/>
      <c r="TBY60" s="154"/>
      <c r="TBZ60" s="154"/>
      <c r="TCA60" s="154"/>
      <c r="TCB60" s="154"/>
      <c r="TCC60" s="154"/>
      <c r="TCD60" s="154"/>
      <c r="TCE60" s="154"/>
      <c r="TCF60" s="154"/>
      <c r="TCG60" s="154"/>
      <c r="TCH60" s="154"/>
      <c r="TCI60" s="154"/>
      <c r="TCJ60" s="154"/>
      <c r="TCK60" s="154"/>
      <c r="TCL60" s="154"/>
      <c r="TCM60" s="154"/>
      <c r="TCN60" s="154"/>
      <c r="TCO60" s="154"/>
      <c r="TCP60" s="154"/>
      <c r="TCQ60" s="154"/>
      <c r="TCR60" s="154"/>
      <c r="TCS60" s="154"/>
      <c r="TCT60" s="154"/>
      <c r="TCU60" s="154"/>
      <c r="TCV60" s="154"/>
      <c r="TCW60" s="154"/>
      <c r="TCX60" s="154"/>
      <c r="TCY60" s="154"/>
      <c r="TCZ60" s="154"/>
      <c r="TDA60" s="154"/>
      <c r="TDB60" s="154"/>
      <c r="TDC60" s="154"/>
      <c r="TDD60" s="154"/>
      <c r="TDE60" s="154"/>
      <c r="TDF60" s="154"/>
      <c r="TDG60" s="154"/>
      <c r="TDH60" s="154"/>
      <c r="TDI60" s="154"/>
      <c r="TDJ60" s="154"/>
      <c r="TDK60" s="154"/>
      <c r="TDL60" s="154"/>
      <c r="TDM60" s="154"/>
      <c r="TDN60" s="154"/>
      <c r="TDO60" s="154"/>
      <c r="TDP60" s="154"/>
      <c r="TDQ60" s="154"/>
      <c r="TDR60" s="154"/>
      <c r="TDS60" s="154"/>
      <c r="TDT60" s="154"/>
      <c r="TDU60" s="154"/>
      <c r="TDV60" s="154"/>
      <c r="TDW60" s="154"/>
      <c r="TDX60" s="154"/>
      <c r="TDY60" s="154"/>
      <c r="TDZ60" s="154"/>
      <c r="TEA60" s="154"/>
      <c r="TEB60" s="154"/>
      <c r="TEC60" s="154"/>
      <c r="TED60" s="154"/>
      <c r="TEE60" s="154"/>
      <c r="TEF60" s="154"/>
      <c r="TEG60" s="154"/>
      <c r="TEH60" s="154"/>
      <c r="TEI60" s="154"/>
      <c r="TEJ60" s="154"/>
      <c r="TEK60" s="154"/>
      <c r="TEL60" s="154"/>
      <c r="TEM60" s="154"/>
      <c r="TEN60" s="154"/>
      <c r="TEO60" s="154"/>
      <c r="TEP60" s="154"/>
      <c r="TEQ60" s="154"/>
      <c r="TER60" s="154"/>
      <c r="TES60" s="154"/>
      <c r="TET60" s="154"/>
      <c r="TEU60" s="154"/>
      <c r="TEV60" s="154"/>
      <c r="TEW60" s="154"/>
      <c r="TEX60" s="154"/>
      <c r="TEY60" s="154"/>
      <c r="TEZ60" s="154"/>
      <c r="TFA60" s="154"/>
      <c r="TFB60" s="154"/>
      <c r="TFC60" s="154"/>
      <c r="TFD60" s="154"/>
      <c r="TFE60" s="154"/>
      <c r="TFF60" s="154"/>
      <c r="TFG60" s="154"/>
      <c r="TFH60" s="154"/>
      <c r="TFI60" s="154"/>
      <c r="TFJ60" s="154"/>
      <c r="TFK60" s="154"/>
      <c r="TFL60" s="154"/>
      <c r="TFM60" s="154"/>
      <c r="TFN60" s="154"/>
      <c r="TFO60" s="154"/>
      <c r="TFP60" s="154"/>
      <c r="TFQ60" s="154"/>
      <c r="TFR60" s="154"/>
      <c r="TFS60" s="154"/>
      <c r="TFT60" s="154"/>
      <c r="TFU60" s="154"/>
      <c r="TFV60" s="154"/>
      <c r="TFW60" s="154"/>
      <c r="TFX60" s="154"/>
      <c r="TFY60" s="154"/>
      <c r="TFZ60" s="154"/>
      <c r="TGA60" s="154"/>
      <c r="TGB60" s="154"/>
      <c r="TGC60" s="154"/>
      <c r="TGD60" s="154"/>
      <c r="TGE60" s="154"/>
      <c r="TGF60" s="154"/>
      <c r="TGG60" s="154"/>
      <c r="TGH60" s="154"/>
      <c r="TGI60" s="154"/>
      <c r="TGJ60" s="154"/>
      <c r="TGK60" s="154"/>
      <c r="TGL60" s="154"/>
      <c r="TGM60" s="154"/>
      <c r="TGN60" s="154"/>
      <c r="TGO60" s="154"/>
      <c r="TGP60" s="154"/>
      <c r="TGQ60" s="154"/>
      <c r="TGR60" s="154"/>
      <c r="TGS60" s="154"/>
      <c r="TGT60" s="154"/>
      <c r="TGU60" s="154"/>
      <c r="TGV60" s="154"/>
      <c r="TGW60" s="154"/>
      <c r="TGX60" s="154"/>
      <c r="TGY60" s="154"/>
      <c r="TGZ60" s="154"/>
      <c r="THA60" s="154"/>
      <c r="THB60" s="154"/>
      <c r="THC60" s="154"/>
      <c r="THD60" s="154"/>
      <c r="THE60" s="154"/>
      <c r="THF60" s="154"/>
      <c r="THG60" s="154"/>
      <c r="THH60" s="154"/>
      <c r="THI60" s="154"/>
      <c r="THJ60" s="154"/>
      <c r="THK60" s="154"/>
      <c r="THL60" s="154"/>
      <c r="THM60" s="154"/>
      <c r="THN60" s="154"/>
      <c r="THO60" s="154"/>
      <c r="THP60" s="154"/>
      <c r="THQ60" s="154"/>
      <c r="THR60" s="154"/>
      <c r="THS60" s="154"/>
      <c r="THT60" s="154"/>
      <c r="THU60" s="154"/>
      <c r="THV60" s="154"/>
      <c r="THW60" s="154"/>
      <c r="THX60" s="154"/>
      <c r="THY60" s="154"/>
      <c r="THZ60" s="154"/>
      <c r="TIA60" s="154"/>
      <c r="TIB60" s="154"/>
      <c r="TIC60" s="154"/>
      <c r="TID60" s="154"/>
      <c r="TIE60" s="154"/>
      <c r="TIF60" s="154"/>
      <c r="TIG60" s="154"/>
      <c r="TIH60" s="154"/>
      <c r="TII60" s="154"/>
      <c r="TIJ60" s="154"/>
      <c r="TIK60" s="154"/>
      <c r="TIL60" s="154"/>
      <c r="TIM60" s="154"/>
      <c r="TIN60" s="154"/>
      <c r="TIO60" s="154"/>
      <c r="TIP60" s="154"/>
      <c r="TIQ60" s="154"/>
      <c r="TIR60" s="154"/>
      <c r="TIS60" s="154"/>
      <c r="TIT60" s="154"/>
      <c r="TIU60" s="154"/>
      <c r="TIV60" s="154"/>
      <c r="TIW60" s="154"/>
      <c r="TIX60" s="154"/>
      <c r="TIY60" s="154"/>
      <c r="TIZ60" s="154"/>
      <c r="TJA60" s="154"/>
      <c r="TJB60" s="154"/>
      <c r="TJC60" s="154"/>
      <c r="TJD60" s="154"/>
      <c r="TJE60" s="154"/>
      <c r="TJF60" s="154"/>
      <c r="TJG60" s="154"/>
      <c r="TJH60" s="154"/>
      <c r="TJI60" s="154"/>
      <c r="TJJ60" s="154"/>
      <c r="TJK60" s="154"/>
      <c r="TJL60" s="154"/>
      <c r="TJM60" s="154"/>
      <c r="TJN60" s="154"/>
      <c r="TJO60" s="154"/>
      <c r="TJP60" s="154"/>
      <c r="TJQ60" s="154"/>
      <c r="TJR60" s="154"/>
      <c r="TJS60" s="154"/>
      <c r="TJT60" s="154"/>
      <c r="TJU60" s="154"/>
      <c r="TJV60" s="154"/>
      <c r="TJW60" s="154"/>
      <c r="TJX60" s="154"/>
      <c r="TJY60" s="154"/>
      <c r="TJZ60" s="154"/>
      <c r="TKA60" s="154"/>
      <c r="TKB60" s="154"/>
      <c r="TKC60" s="154"/>
      <c r="TKD60" s="154"/>
      <c r="TKE60" s="154"/>
      <c r="TKF60" s="154"/>
      <c r="TKG60" s="154"/>
      <c r="TKH60" s="154"/>
      <c r="TKI60" s="154"/>
      <c r="TKJ60" s="154"/>
      <c r="TKK60" s="154"/>
      <c r="TKL60" s="154"/>
      <c r="TKM60" s="154"/>
      <c r="TKN60" s="154"/>
      <c r="TKO60" s="154"/>
      <c r="TKP60" s="154"/>
      <c r="TKQ60" s="154"/>
      <c r="TKR60" s="154"/>
      <c r="TKS60" s="154"/>
      <c r="TKT60" s="154"/>
      <c r="TKU60" s="154"/>
      <c r="TKV60" s="154"/>
      <c r="TKW60" s="154"/>
      <c r="TKX60" s="154"/>
      <c r="TKY60" s="154"/>
      <c r="TKZ60" s="154"/>
      <c r="TLA60" s="154"/>
      <c r="TLB60" s="154"/>
      <c r="TLC60" s="154"/>
      <c r="TLD60" s="154"/>
      <c r="TLE60" s="154"/>
      <c r="TLF60" s="154"/>
      <c r="TLG60" s="154"/>
      <c r="TLH60" s="154"/>
      <c r="TLI60" s="154"/>
      <c r="TLJ60" s="154"/>
      <c r="TLK60" s="154"/>
      <c r="TLL60" s="154"/>
      <c r="TLM60" s="154"/>
      <c r="TLN60" s="154"/>
      <c r="TLO60" s="154"/>
      <c r="TLP60" s="154"/>
      <c r="TLQ60" s="154"/>
      <c r="TLR60" s="154"/>
      <c r="TLS60" s="154"/>
      <c r="TLT60" s="154"/>
      <c r="TLU60" s="154"/>
      <c r="TLV60" s="154"/>
      <c r="TLW60" s="154"/>
      <c r="TLX60" s="154"/>
      <c r="TLY60" s="154"/>
      <c r="TLZ60" s="154"/>
      <c r="TMA60" s="154"/>
      <c r="TMB60" s="154"/>
      <c r="TMC60" s="154"/>
      <c r="TMD60" s="154"/>
      <c r="TME60" s="154"/>
      <c r="TMF60" s="154"/>
      <c r="TMG60" s="154"/>
      <c r="TMH60" s="154"/>
      <c r="TMI60" s="154"/>
      <c r="TMJ60" s="154"/>
      <c r="TMK60" s="154"/>
      <c r="TML60" s="154"/>
      <c r="TMM60" s="154"/>
      <c r="TMN60" s="154"/>
      <c r="TMO60" s="154"/>
      <c r="TMP60" s="154"/>
      <c r="TMQ60" s="154"/>
      <c r="TMR60" s="154"/>
      <c r="TMS60" s="154"/>
      <c r="TMT60" s="154"/>
      <c r="TMU60" s="154"/>
      <c r="TMV60" s="154"/>
      <c r="TMW60" s="154"/>
      <c r="TMX60" s="154"/>
      <c r="TMY60" s="154"/>
      <c r="TMZ60" s="154"/>
      <c r="TNA60" s="154"/>
      <c r="TNB60" s="154"/>
      <c r="TNC60" s="154"/>
      <c r="TND60" s="154"/>
      <c r="TNE60" s="154"/>
      <c r="TNF60" s="154"/>
      <c r="TNG60" s="154"/>
      <c r="TNH60" s="154"/>
      <c r="TNI60" s="154"/>
      <c r="TNJ60" s="154"/>
      <c r="TNK60" s="154"/>
      <c r="TNL60" s="154"/>
      <c r="TNM60" s="154"/>
      <c r="TNN60" s="154"/>
      <c r="TNO60" s="154"/>
      <c r="TNP60" s="154"/>
      <c r="TNQ60" s="154"/>
      <c r="TNR60" s="154"/>
      <c r="TNS60" s="154"/>
      <c r="TNT60" s="154"/>
      <c r="TNU60" s="154"/>
      <c r="TNV60" s="154"/>
      <c r="TNW60" s="154"/>
      <c r="TNX60" s="154"/>
      <c r="TNY60" s="154"/>
      <c r="TNZ60" s="154"/>
      <c r="TOA60" s="154"/>
      <c r="TOB60" s="154"/>
      <c r="TOC60" s="154"/>
      <c r="TOD60" s="154"/>
      <c r="TOE60" s="154"/>
      <c r="TOF60" s="154"/>
      <c r="TOG60" s="154"/>
      <c r="TOH60" s="154"/>
      <c r="TOI60" s="154"/>
      <c r="TOJ60" s="154"/>
      <c r="TOK60" s="154"/>
      <c r="TOL60" s="154"/>
      <c r="TOM60" s="154"/>
      <c r="TON60" s="154"/>
      <c r="TOO60" s="154"/>
      <c r="TOP60" s="154"/>
      <c r="TOQ60" s="154"/>
      <c r="TOR60" s="154"/>
      <c r="TOS60" s="154"/>
      <c r="TOT60" s="154"/>
      <c r="TOU60" s="154"/>
      <c r="TOV60" s="154"/>
      <c r="TOW60" s="154"/>
      <c r="TOX60" s="154"/>
      <c r="TOY60" s="154"/>
      <c r="TOZ60" s="154"/>
      <c r="TPA60" s="154"/>
      <c r="TPB60" s="154"/>
      <c r="TPC60" s="154"/>
      <c r="TPD60" s="154"/>
      <c r="TPE60" s="154"/>
      <c r="TPF60" s="154"/>
      <c r="TPG60" s="154"/>
      <c r="TPH60" s="154"/>
      <c r="TPI60" s="154"/>
      <c r="TPJ60" s="154"/>
      <c r="TPK60" s="154"/>
      <c r="TPL60" s="154"/>
      <c r="TPM60" s="154"/>
      <c r="TPN60" s="154"/>
      <c r="TPO60" s="154"/>
      <c r="TPP60" s="154"/>
      <c r="TPQ60" s="154"/>
      <c r="TPR60" s="154"/>
      <c r="TPS60" s="154"/>
      <c r="TPT60" s="154"/>
      <c r="TPU60" s="154"/>
      <c r="TPV60" s="154"/>
      <c r="TPW60" s="154"/>
      <c r="TPX60" s="154"/>
      <c r="TPY60" s="154"/>
      <c r="TPZ60" s="154"/>
      <c r="TQA60" s="154"/>
      <c r="TQB60" s="154"/>
      <c r="TQC60" s="154"/>
      <c r="TQD60" s="154"/>
      <c r="TQE60" s="154"/>
      <c r="TQF60" s="154"/>
      <c r="TQG60" s="154"/>
      <c r="TQH60" s="154"/>
      <c r="TQI60" s="154"/>
      <c r="TQJ60" s="154"/>
      <c r="TQK60" s="154"/>
      <c r="TQL60" s="154"/>
      <c r="TQM60" s="154"/>
      <c r="TQN60" s="154"/>
      <c r="TQO60" s="154"/>
      <c r="TQP60" s="154"/>
      <c r="TQQ60" s="154"/>
      <c r="TQR60" s="154"/>
      <c r="TQS60" s="154"/>
      <c r="TQT60" s="154"/>
      <c r="TQU60" s="154"/>
      <c r="TQV60" s="154"/>
      <c r="TQW60" s="154"/>
      <c r="TQX60" s="154"/>
      <c r="TQY60" s="154"/>
      <c r="TQZ60" s="154"/>
      <c r="TRA60" s="154"/>
      <c r="TRB60" s="154"/>
      <c r="TRC60" s="154"/>
      <c r="TRD60" s="154"/>
      <c r="TRE60" s="154"/>
      <c r="TRF60" s="154"/>
      <c r="TRG60" s="154"/>
      <c r="TRH60" s="154"/>
      <c r="TRI60" s="154"/>
      <c r="TRJ60" s="154"/>
      <c r="TRK60" s="154"/>
      <c r="TRL60" s="154"/>
      <c r="TRM60" s="154"/>
      <c r="TRN60" s="154"/>
      <c r="TRO60" s="154"/>
      <c r="TRP60" s="154"/>
      <c r="TRQ60" s="154"/>
      <c r="TRR60" s="154"/>
      <c r="TRS60" s="154"/>
      <c r="TRT60" s="154"/>
      <c r="TRU60" s="154"/>
      <c r="TRV60" s="154"/>
      <c r="TRW60" s="154"/>
      <c r="TRX60" s="154"/>
      <c r="TRY60" s="154"/>
      <c r="TRZ60" s="154"/>
      <c r="TSA60" s="154"/>
      <c r="TSB60" s="154"/>
      <c r="TSC60" s="154"/>
      <c r="TSD60" s="154"/>
      <c r="TSE60" s="154"/>
      <c r="TSF60" s="154"/>
      <c r="TSG60" s="154"/>
      <c r="TSH60" s="154"/>
      <c r="TSI60" s="154"/>
      <c r="TSJ60" s="154"/>
      <c r="TSK60" s="154"/>
      <c r="TSL60" s="154"/>
      <c r="TSM60" s="154"/>
      <c r="TSN60" s="154"/>
      <c r="TSO60" s="154"/>
      <c r="TSP60" s="154"/>
      <c r="TSQ60" s="154"/>
      <c r="TSR60" s="154"/>
      <c r="TSS60" s="154"/>
      <c r="TST60" s="154"/>
      <c r="TSU60" s="154"/>
      <c r="TSV60" s="154"/>
      <c r="TSW60" s="154"/>
      <c r="TSX60" s="154"/>
      <c r="TSY60" s="154"/>
      <c r="TSZ60" s="154"/>
      <c r="TTA60" s="154"/>
      <c r="TTB60" s="154"/>
      <c r="TTC60" s="154"/>
      <c r="TTD60" s="154"/>
      <c r="TTE60" s="154"/>
      <c r="TTF60" s="154"/>
      <c r="TTG60" s="154"/>
      <c r="TTH60" s="154"/>
      <c r="TTI60" s="154"/>
      <c r="TTJ60" s="154"/>
      <c r="TTK60" s="154"/>
      <c r="TTL60" s="154"/>
      <c r="TTM60" s="154"/>
      <c r="TTN60" s="154"/>
      <c r="TTO60" s="154"/>
      <c r="TTP60" s="154"/>
      <c r="TTQ60" s="154"/>
      <c r="TTR60" s="154"/>
      <c r="TTS60" s="154"/>
      <c r="TTT60" s="154"/>
      <c r="TTU60" s="154"/>
      <c r="TTV60" s="154"/>
      <c r="TTW60" s="154"/>
      <c r="TTX60" s="154"/>
      <c r="TTY60" s="154"/>
      <c r="TTZ60" s="154"/>
      <c r="TUA60" s="154"/>
      <c r="TUB60" s="154"/>
      <c r="TUC60" s="154"/>
      <c r="TUD60" s="154"/>
      <c r="TUE60" s="154"/>
      <c r="TUF60" s="154"/>
      <c r="TUG60" s="154"/>
      <c r="TUH60" s="154"/>
      <c r="TUI60" s="154"/>
      <c r="TUJ60" s="154"/>
      <c r="TUK60" s="154"/>
      <c r="TUL60" s="154"/>
      <c r="TUM60" s="154"/>
      <c r="TUN60" s="154"/>
      <c r="TUO60" s="154"/>
      <c r="TUP60" s="154"/>
      <c r="TUQ60" s="154"/>
      <c r="TUR60" s="154"/>
      <c r="TUS60" s="154"/>
      <c r="TUT60" s="154"/>
      <c r="TUU60" s="154"/>
      <c r="TUV60" s="154"/>
      <c r="TUW60" s="154"/>
      <c r="TUX60" s="154"/>
      <c r="TUY60" s="154"/>
      <c r="TUZ60" s="154"/>
      <c r="TVA60" s="154"/>
      <c r="TVB60" s="154"/>
      <c r="TVC60" s="154"/>
      <c r="TVD60" s="154"/>
      <c r="TVE60" s="154"/>
      <c r="TVF60" s="154"/>
      <c r="TVG60" s="154"/>
      <c r="TVH60" s="154"/>
      <c r="TVI60" s="154"/>
      <c r="TVJ60" s="154"/>
      <c r="TVK60" s="154"/>
      <c r="TVL60" s="154"/>
      <c r="TVM60" s="154"/>
      <c r="TVN60" s="154"/>
      <c r="TVO60" s="154"/>
      <c r="TVP60" s="154"/>
      <c r="TVQ60" s="154"/>
      <c r="TVR60" s="154"/>
      <c r="TVS60" s="154"/>
      <c r="TVT60" s="154"/>
      <c r="TVU60" s="154"/>
      <c r="TVV60" s="154"/>
      <c r="TVW60" s="154"/>
      <c r="TVX60" s="154"/>
      <c r="TVY60" s="154"/>
      <c r="TVZ60" s="154"/>
      <c r="TWA60" s="154"/>
      <c r="TWB60" s="154"/>
      <c r="TWC60" s="154"/>
      <c r="TWD60" s="154"/>
      <c r="TWE60" s="154"/>
      <c r="TWF60" s="154"/>
      <c r="TWG60" s="154"/>
      <c r="TWH60" s="154"/>
      <c r="TWI60" s="154"/>
      <c r="TWJ60" s="154"/>
      <c r="TWK60" s="154"/>
      <c r="TWL60" s="154"/>
      <c r="TWM60" s="154"/>
      <c r="TWN60" s="154"/>
      <c r="TWO60" s="154"/>
      <c r="TWP60" s="154"/>
      <c r="TWQ60" s="154"/>
      <c r="TWR60" s="154"/>
      <c r="TWS60" s="154"/>
      <c r="TWT60" s="154"/>
      <c r="TWU60" s="154"/>
      <c r="TWV60" s="154"/>
      <c r="TWW60" s="154"/>
      <c r="TWX60" s="154"/>
      <c r="TWY60" s="154"/>
      <c r="TWZ60" s="154"/>
      <c r="TXA60" s="154"/>
      <c r="TXB60" s="154"/>
      <c r="TXC60" s="154"/>
      <c r="TXD60" s="154"/>
      <c r="TXE60" s="154"/>
      <c r="TXF60" s="154"/>
      <c r="TXG60" s="154"/>
      <c r="TXH60" s="154"/>
      <c r="TXI60" s="154"/>
      <c r="TXJ60" s="154"/>
      <c r="TXK60" s="154"/>
      <c r="TXL60" s="154"/>
      <c r="TXM60" s="154"/>
      <c r="TXN60" s="154"/>
      <c r="TXO60" s="154"/>
      <c r="TXP60" s="154"/>
      <c r="TXQ60" s="154"/>
      <c r="TXR60" s="154"/>
      <c r="TXS60" s="154"/>
      <c r="TXT60" s="154"/>
      <c r="TXU60" s="154"/>
      <c r="TXV60" s="154"/>
      <c r="TXW60" s="154"/>
      <c r="TXX60" s="154"/>
      <c r="TXY60" s="154"/>
      <c r="TXZ60" s="154"/>
      <c r="TYA60" s="154"/>
      <c r="TYB60" s="154"/>
      <c r="TYC60" s="154"/>
      <c r="TYD60" s="154"/>
      <c r="TYE60" s="154"/>
      <c r="TYF60" s="154"/>
      <c r="TYG60" s="154"/>
      <c r="TYH60" s="154"/>
      <c r="TYI60" s="154"/>
      <c r="TYJ60" s="154"/>
      <c r="TYK60" s="154"/>
      <c r="TYL60" s="154"/>
      <c r="TYM60" s="154"/>
      <c r="TYN60" s="154"/>
      <c r="TYO60" s="154"/>
      <c r="TYP60" s="154"/>
      <c r="TYQ60" s="154"/>
      <c r="TYR60" s="154"/>
      <c r="TYS60" s="154"/>
      <c r="TYT60" s="154"/>
      <c r="TYU60" s="154"/>
      <c r="TYV60" s="154"/>
      <c r="TYW60" s="154"/>
      <c r="TYX60" s="154"/>
      <c r="TYY60" s="154"/>
      <c r="TYZ60" s="154"/>
      <c r="TZA60" s="154"/>
      <c r="TZB60" s="154"/>
      <c r="TZC60" s="154"/>
      <c r="TZD60" s="154"/>
      <c r="TZE60" s="154"/>
      <c r="TZF60" s="154"/>
      <c r="TZG60" s="154"/>
      <c r="TZH60" s="154"/>
      <c r="TZI60" s="154"/>
      <c r="TZJ60" s="154"/>
      <c r="TZK60" s="154"/>
      <c r="TZL60" s="154"/>
      <c r="TZM60" s="154"/>
      <c r="TZN60" s="154"/>
      <c r="TZO60" s="154"/>
      <c r="TZP60" s="154"/>
      <c r="TZQ60" s="154"/>
      <c r="TZR60" s="154"/>
      <c r="TZS60" s="154"/>
      <c r="TZT60" s="154"/>
      <c r="TZU60" s="154"/>
      <c r="TZV60" s="154"/>
      <c r="TZW60" s="154"/>
      <c r="TZX60" s="154"/>
      <c r="TZY60" s="154"/>
      <c r="TZZ60" s="154"/>
      <c r="UAA60" s="154"/>
      <c r="UAB60" s="154"/>
      <c r="UAC60" s="154"/>
      <c r="UAD60" s="154"/>
      <c r="UAE60" s="154"/>
      <c r="UAF60" s="154"/>
      <c r="UAG60" s="154"/>
      <c r="UAH60" s="154"/>
      <c r="UAI60" s="154"/>
      <c r="UAJ60" s="154"/>
      <c r="UAK60" s="154"/>
      <c r="UAL60" s="154"/>
      <c r="UAM60" s="154"/>
      <c r="UAN60" s="154"/>
      <c r="UAO60" s="154"/>
      <c r="UAP60" s="154"/>
      <c r="UAQ60" s="154"/>
      <c r="UAR60" s="154"/>
      <c r="UAS60" s="154"/>
      <c r="UAT60" s="154"/>
      <c r="UAU60" s="154"/>
      <c r="UAV60" s="154"/>
      <c r="UAW60" s="154"/>
      <c r="UAX60" s="154"/>
      <c r="UAY60" s="154"/>
      <c r="UAZ60" s="154"/>
      <c r="UBA60" s="154"/>
      <c r="UBB60" s="154"/>
      <c r="UBC60" s="154"/>
      <c r="UBD60" s="154"/>
      <c r="UBE60" s="154"/>
      <c r="UBF60" s="154"/>
      <c r="UBG60" s="154"/>
      <c r="UBH60" s="154"/>
      <c r="UBI60" s="154"/>
      <c r="UBJ60" s="154"/>
      <c r="UBK60" s="154"/>
      <c r="UBL60" s="154"/>
      <c r="UBM60" s="154"/>
      <c r="UBN60" s="154"/>
      <c r="UBO60" s="154"/>
      <c r="UBP60" s="154"/>
      <c r="UBQ60" s="154"/>
      <c r="UBR60" s="154"/>
      <c r="UBS60" s="154"/>
      <c r="UBT60" s="154"/>
      <c r="UBU60" s="154"/>
      <c r="UBV60" s="154"/>
      <c r="UBW60" s="154"/>
      <c r="UBX60" s="154"/>
      <c r="UBY60" s="154"/>
      <c r="UBZ60" s="154"/>
      <c r="UCA60" s="154"/>
      <c r="UCB60" s="154"/>
      <c r="UCC60" s="154"/>
      <c r="UCD60" s="154"/>
      <c r="UCE60" s="154"/>
      <c r="UCF60" s="154"/>
      <c r="UCG60" s="154"/>
      <c r="UCH60" s="154"/>
      <c r="UCI60" s="154"/>
      <c r="UCJ60" s="154"/>
      <c r="UCK60" s="154"/>
      <c r="UCL60" s="154"/>
      <c r="UCM60" s="154"/>
      <c r="UCN60" s="154"/>
      <c r="UCO60" s="154"/>
      <c r="UCP60" s="154"/>
      <c r="UCQ60" s="154"/>
      <c r="UCR60" s="154"/>
      <c r="UCS60" s="154"/>
      <c r="UCT60" s="154"/>
      <c r="UCU60" s="154"/>
      <c r="UCV60" s="154"/>
      <c r="UCW60" s="154"/>
      <c r="UCX60" s="154"/>
      <c r="UCY60" s="154"/>
      <c r="UCZ60" s="154"/>
      <c r="UDA60" s="154"/>
      <c r="UDB60" s="154"/>
      <c r="UDC60" s="154"/>
      <c r="UDD60" s="154"/>
      <c r="UDE60" s="154"/>
      <c r="UDF60" s="154"/>
      <c r="UDG60" s="154"/>
      <c r="UDH60" s="154"/>
      <c r="UDI60" s="154"/>
      <c r="UDJ60" s="154"/>
      <c r="UDK60" s="154"/>
      <c r="UDL60" s="154"/>
      <c r="UDM60" s="154"/>
      <c r="UDN60" s="154"/>
      <c r="UDO60" s="154"/>
      <c r="UDP60" s="154"/>
      <c r="UDQ60" s="154"/>
      <c r="UDR60" s="154"/>
      <c r="UDS60" s="154"/>
      <c r="UDT60" s="154"/>
      <c r="UDU60" s="154"/>
      <c r="UDV60" s="154"/>
      <c r="UDW60" s="154"/>
      <c r="UDX60" s="154"/>
      <c r="UDY60" s="154"/>
      <c r="UDZ60" s="154"/>
      <c r="UEA60" s="154"/>
      <c r="UEB60" s="154"/>
      <c r="UEC60" s="154"/>
      <c r="UED60" s="154"/>
      <c r="UEE60" s="154"/>
      <c r="UEF60" s="154"/>
      <c r="UEG60" s="154"/>
      <c r="UEH60" s="154"/>
      <c r="UEI60" s="154"/>
      <c r="UEJ60" s="154"/>
      <c r="UEK60" s="154"/>
      <c r="UEL60" s="154"/>
      <c r="UEM60" s="154"/>
      <c r="UEN60" s="154"/>
      <c r="UEO60" s="154"/>
      <c r="UEP60" s="154"/>
      <c r="UEQ60" s="154"/>
      <c r="UER60" s="154"/>
      <c r="UES60" s="154"/>
      <c r="UET60" s="154"/>
      <c r="UEU60" s="154"/>
      <c r="UEV60" s="154"/>
      <c r="UEW60" s="154"/>
      <c r="UEX60" s="154"/>
      <c r="UEY60" s="154"/>
      <c r="UEZ60" s="154"/>
      <c r="UFA60" s="154"/>
      <c r="UFB60" s="154"/>
      <c r="UFC60" s="154"/>
      <c r="UFD60" s="154"/>
      <c r="UFE60" s="154"/>
      <c r="UFF60" s="154"/>
      <c r="UFG60" s="154"/>
      <c r="UFH60" s="154"/>
      <c r="UFI60" s="154"/>
      <c r="UFJ60" s="154"/>
      <c r="UFK60" s="154"/>
      <c r="UFL60" s="154"/>
      <c r="UFM60" s="154"/>
      <c r="UFN60" s="154"/>
      <c r="UFO60" s="154"/>
      <c r="UFP60" s="154"/>
      <c r="UFQ60" s="154"/>
      <c r="UFR60" s="154"/>
      <c r="UFS60" s="154"/>
      <c r="UFT60" s="154"/>
      <c r="UFU60" s="154"/>
      <c r="UFV60" s="154"/>
      <c r="UFW60" s="154"/>
      <c r="UFX60" s="154"/>
      <c r="UFY60" s="154"/>
      <c r="UFZ60" s="154"/>
      <c r="UGA60" s="154"/>
      <c r="UGB60" s="154"/>
      <c r="UGC60" s="154"/>
      <c r="UGD60" s="154"/>
      <c r="UGE60" s="154"/>
      <c r="UGF60" s="154"/>
      <c r="UGG60" s="154"/>
      <c r="UGH60" s="154"/>
      <c r="UGI60" s="154"/>
      <c r="UGJ60" s="154"/>
      <c r="UGK60" s="154"/>
      <c r="UGL60" s="154"/>
      <c r="UGM60" s="154"/>
      <c r="UGN60" s="154"/>
      <c r="UGO60" s="154"/>
      <c r="UGP60" s="154"/>
      <c r="UGQ60" s="154"/>
      <c r="UGR60" s="154"/>
      <c r="UGS60" s="154"/>
      <c r="UGT60" s="154"/>
      <c r="UGU60" s="154"/>
      <c r="UGV60" s="154"/>
      <c r="UGW60" s="154"/>
      <c r="UGX60" s="154"/>
      <c r="UGY60" s="154"/>
      <c r="UGZ60" s="154"/>
      <c r="UHA60" s="154"/>
      <c r="UHB60" s="154"/>
      <c r="UHC60" s="154"/>
      <c r="UHD60" s="154"/>
      <c r="UHE60" s="154"/>
      <c r="UHF60" s="154"/>
      <c r="UHG60" s="154"/>
      <c r="UHH60" s="154"/>
      <c r="UHI60" s="154"/>
      <c r="UHJ60" s="154"/>
      <c r="UHK60" s="154"/>
      <c r="UHL60" s="154"/>
      <c r="UHM60" s="154"/>
      <c r="UHN60" s="154"/>
      <c r="UHO60" s="154"/>
      <c r="UHP60" s="154"/>
      <c r="UHQ60" s="154"/>
      <c r="UHR60" s="154"/>
      <c r="UHS60" s="154"/>
      <c r="UHT60" s="154"/>
      <c r="UHU60" s="154"/>
      <c r="UHV60" s="154"/>
      <c r="UHW60" s="154"/>
      <c r="UHX60" s="154"/>
      <c r="UHY60" s="154"/>
      <c r="UHZ60" s="154"/>
      <c r="UIA60" s="154"/>
      <c r="UIB60" s="154"/>
      <c r="UIC60" s="154"/>
      <c r="UID60" s="154"/>
      <c r="UIE60" s="154"/>
      <c r="UIF60" s="154"/>
      <c r="UIG60" s="154"/>
      <c r="UIH60" s="154"/>
      <c r="UII60" s="154"/>
      <c r="UIJ60" s="154"/>
      <c r="UIK60" s="154"/>
      <c r="UIL60" s="154"/>
      <c r="UIM60" s="154"/>
      <c r="UIN60" s="154"/>
      <c r="UIO60" s="154"/>
      <c r="UIP60" s="154"/>
      <c r="UIQ60" s="154"/>
      <c r="UIR60" s="154"/>
      <c r="UIS60" s="154"/>
      <c r="UIT60" s="154"/>
      <c r="UIU60" s="154"/>
      <c r="UIV60" s="154"/>
      <c r="UIW60" s="154"/>
      <c r="UIX60" s="154"/>
      <c r="UIY60" s="154"/>
      <c r="UIZ60" s="154"/>
      <c r="UJA60" s="154"/>
      <c r="UJB60" s="154"/>
      <c r="UJC60" s="154"/>
      <c r="UJD60" s="154"/>
      <c r="UJE60" s="154"/>
      <c r="UJF60" s="154"/>
      <c r="UJG60" s="154"/>
      <c r="UJH60" s="154"/>
      <c r="UJI60" s="154"/>
      <c r="UJJ60" s="154"/>
      <c r="UJK60" s="154"/>
      <c r="UJL60" s="154"/>
      <c r="UJM60" s="154"/>
      <c r="UJN60" s="154"/>
      <c r="UJO60" s="154"/>
      <c r="UJP60" s="154"/>
      <c r="UJQ60" s="154"/>
      <c r="UJR60" s="154"/>
      <c r="UJS60" s="154"/>
      <c r="UJT60" s="154"/>
      <c r="UJU60" s="154"/>
      <c r="UJV60" s="154"/>
      <c r="UJW60" s="154"/>
      <c r="UJX60" s="154"/>
      <c r="UJY60" s="154"/>
      <c r="UJZ60" s="154"/>
      <c r="UKA60" s="154"/>
      <c r="UKB60" s="154"/>
      <c r="UKC60" s="154"/>
      <c r="UKD60" s="154"/>
      <c r="UKE60" s="154"/>
      <c r="UKF60" s="154"/>
      <c r="UKG60" s="154"/>
      <c r="UKH60" s="154"/>
      <c r="UKI60" s="154"/>
      <c r="UKJ60" s="154"/>
      <c r="UKK60" s="154"/>
      <c r="UKL60" s="154"/>
      <c r="UKM60" s="154"/>
      <c r="UKN60" s="154"/>
      <c r="UKO60" s="154"/>
      <c r="UKP60" s="154"/>
      <c r="UKQ60" s="154"/>
      <c r="UKR60" s="154"/>
      <c r="UKS60" s="154"/>
      <c r="UKT60" s="154"/>
      <c r="UKU60" s="154"/>
      <c r="UKV60" s="154"/>
      <c r="UKW60" s="154"/>
      <c r="UKX60" s="154"/>
      <c r="UKY60" s="154"/>
      <c r="UKZ60" s="154"/>
      <c r="ULA60" s="154"/>
      <c r="ULB60" s="154"/>
      <c r="ULC60" s="154"/>
      <c r="ULD60" s="154"/>
      <c r="ULE60" s="154"/>
      <c r="ULF60" s="154"/>
      <c r="ULG60" s="154"/>
      <c r="ULH60" s="154"/>
      <c r="ULI60" s="154"/>
      <c r="ULJ60" s="154"/>
      <c r="ULK60" s="154"/>
      <c r="ULL60" s="154"/>
      <c r="ULM60" s="154"/>
      <c r="ULN60" s="154"/>
      <c r="ULO60" s="154"/>
      <c r="ULP60" s="154"/>
      <c r="ULQ60" s="154"/>
      <c r="ULR60" s="154"/>
      <c r="ULS60" s="154"/>
      <c r="ULT60" s="154"/>
      <c r="ULU60" s="154"/>
      <c r="ULV60" s="154"/>
      <c r="ULW60" s="154"/>
      <c r="ULX60" s="154"/>
      <c r="ULY60" s="154"/>
      <c r="ULZ60" s="154"/>
      <c r="UMA60" s="154"/>
      <c r="UMB60" s="154"/>
      <c r="UMC60" s="154"/>
      <c r="UMD60" s="154"/>
      <c r="UME60" s="154"/>
      <c r="UMF60" s="154"/>
      <c r="UMG60" s="154"/>
      <c r="UMH60" s="154"/>
      <c r="UMI60" s="154"/>
      <c r="UMJ60" s="154"/>
      <c r="UMK60" s="154"/>
      <c r="UML60" s="154"/>
      <c r="UMM60" s="154"/>
      <c r="UMN60" s="154"/>
      <c r="UMO60" s="154"/>
      <c r="UMP60" s="154"/>
      <c r="UMQ60" s="154"/>
      <c r="UMR60" s="154"/>
      <c r="UMS60" s="154"/>
      <c r="UMT60" s="154"/>
      <c r="UMU60" s="154"/>
      <c r="UMV60" s="154"/>
      <c r="UMW60" s="154"/>
      <c r="UMX60" s="154"/>
      <c r="UMY60" s="154"/>
      <c r="UMZ60" s="154"/>
      <c r="UNA60" s="154"/>
      <c r="UNB60" s="154"/>
      <c r="UNC60" s="154"/>
      <c r="UND60" s="154"/>
      <c r="UNE60" s="154"/>
      <c r="UNF60" s="154"/>
      <c r="UNG60" s="154"/>
      <c r="UNH60" s="154"/>
      <c r="UNI60" s="154"/>
      <c r="UNJ60" s="154"/>
      <c r="UNK60" s="154"/>
      <c r="UNL60" s="154"/>
      <c r="UNM60" s="154"/>
      <c r="UNN60" s="154"/>
      <c r="UNO60" s="154"/>
      <c r="UNP60" s="154"/>
      <c r="UNQ60" s="154"/>
      <c r="UNR60" s="154"/>
      <c r="UNS60" s="154"/>
      <c r="UNT60" s="154"/>
      <c r="UNU60" s="154"/>
      <c r="UNV60" s="154"/>
      <c r="UNW60" s="154"/>
      <c r="UNX60" s="154"/>
      <c r="UNY60" s="154"/>
      <c r="UNZ60" s="154"/>
      <c r="UOA60" s="154"/>
      <c r="UOB60" s="154"/>
      <c r="UOC60" s="154"/>
      <c r="UOD60" s="154"/>
      <c r="UOE60" s="154"/>
      <c r="UOF60" s="154"/>
      <c r="UOG60" s="154"/>
      <c r="UOH60" s="154"/>
      <c r="UOI60" s="154"/>
      <c r="UOJ60" s="154"/>
      <c r="UOK60" s="154"/>
      <c r="UOL60" s="154"/>
      <c r="UOM60" s="154"/>
      <c r="UON60" s="154"/>
      <c r="UOO60" s="154"/>
      <c r="UOP60" s="154"/>
      <c r="UOQ60" s="154"/>
      <c r="UOR60" s="154"/>
      <c r="UOS60" s="154"/>
      <c r="UOT60" s="154"/>
      <c r="UOU60" s="154"/>
      <c r="UOV60" s="154"/>
      <c r="UOW60" s="154"/>
      <c r="UOX60" s="154"/>
      <c r="UOY60" s="154"/>
      <c r="UOZ60" s="154"/>
      <c r="UPA60" s="154"/>
      <c r="UPB60" s="154"/>
      <c r="UPC60" s="154"/>
      <c r="UPD60" s="154"/>
      <c r="UPE60" s="154"/>
      <c r="UPF60" s="154"/>
      <c r="UPG60" s="154"/>
      <c r="UPH60" s="154"/>
      <c r="UPI60" s="154"/>
      <c r="UPJ60" s="154"/>
      <c r="UPK60" s="154"/>
      <c r="UPL60" s="154"/>
      <c r="UPM60" s="154"/>
      <c r="UPN60" s="154"/>
      <c r="UPO60" s="154"/>
      <c r="UPP60" s="154"/>
      <c r="UPQ60" s="154"/>
      <c r="UPR60" s="154"/>
      <c r="UPS60" s="154"/>
      <c r="UPT60" s="154"/>
      <c r="UPU60" s="154"/>
      <c r="UPV60" s="154"/>
      <c r="UPW60" s="154"/>
      <c r="UPX60" s="154"/>
      <c r="UPY60" s="154"/>
      <c r="UPZ60" s="154"/>
      <c r="UQA60" s="154"/>
      <c r="UQB60" s="154"/>
      <c r="UQC60" s="154"/>
      <c r="UQD60" s="154"/>
      <c r="UQE60" s="154"/>
      <c r="UQF60" s="154"/>
      <c r="UQG60" s="154"/>
      <c r="UQH60" s="154"/>
      <c r="UQI60" s="154"/>
      <c r="UQJ60" s="154"/>
      <c r="UQK60" s="154"/>
      <c r="UQL60" s="154"/>
      <c r="UQM60" s="154"/>
      <c r="UQN60" s="154"/>
      <c r="UQO60" s="154"/>
      <c r="UQP60" s="154"/>
      <c r="UQQ60" s="154"/>
      <c r="UQR60" s="154"/>
      <c r="UQS60" s="154"/>
      <c r="UQT60" s="154"/>
      <c r="UQU60" s="154"/>
      <c r="UQV60" s="154"/>
      <c r="UQW60" s="154"/>
      <c r="UQX60" s="154"/>
      <c r="UQY60" s="154"/>
      <c r="UQZ60" s="154"/>
      <c r="URA60" s="154"/>
      <c r="URB60" s="154"/>
      <c r="URC60" s="154"/>
      <c r="URD60" s="154"/>
      <c r="URE60" s="154"/>
      <c r="URF60" s="154"/>
      <c r="URG60" s="154"/>
      <c r="URH60" s="154"/>
      <c r="URI60" s="154"/>
      <c r="URJ60" s="154"/>
      <c r="URK60" s="154"/>
      <c r="URL60" s="154"/>
      <c r="URM60" s="154"/>
      <c r="URN60" s="154"/>
      <c r="URO60" s="154"/>
      <c r="URP60" s="154"/>
      <c r="URQ60" s="154"/>
      <c r="URR60" s="154"/>
      <c r="URS60" s="154"/>
      <c r="URT60" s="154"/>
      <c r="URU60" s="154"/>
      <c r="URV60" s="154"/>
      <c r="URW60" s="154"/>
      <c r="URX60" s="154"/>
      <c r="URY60" s="154"/>
      <c r="URZ60" s="154"/>
      <c r="USA60" s="154"/>
      <c r="USB60" s="154"/>
      <c r="USC60" s="154"/>
      <c r="USD60" s="154"/>
      <c r="USE60" s="154"/>
      <c r="USF60" s="154"/>
      <c r="USG60" s="154"/>
      <c r="USH60" s="154"/>
      <c r="USI60" s="154"/>
      <c r="USJ60" s="154"/>
      <c r="USK60" s="154"/>
      <c r="USL60" s="154"/>
      <c r="USM60" s="154"/>
      <c r="USN60" s="154"/>
      <c r="USO60" s="154"/>
      <c r="USP60" s="154"/>
      <c r="USQ60" s="154"/>
      <c r="USR60" s="154"/>
      <c r="USS60" s="154"/>
      <c r="UST60" s="154"/>
      <c r="USU60" s="154"/>
      <c r="USV60" s="154"/>
      <c r="USW60" s="154"/>
      <c r="USX60" s="154"/>
      <c r="USY60" s="154"/>
      <c r="USZ60" s="154"/>
      <c r="UTA60" s="154"/>
      <c r="UTB60" s="154"/>
      <c r="UTC60" s="154"/>
      <c r="UTD60" s="154"/>
      <c r="UTE60" s="154"/>
      <c r="UTF60" s="154"/>
      <c r="UTG60" s="154"/>
      <c r="UTH60" s="154"/>
      <c r="UTI60" s="154"/>
      <c r="UTJ60" s="154"/>
      <c r="UTK60" s="154"/>
      <c r="UTL60" s="154"/>
      <c r="UTM60" s="154"/>
      <c r="UTN60" s="154"/>
      <c r="UTO60" s="154"/>
      <c r="UTP60" s="154"/>
      <c r="UTQ60" s="154"/>
      <c r="UTR60" s="154"/>
      <c r="UTS60" s="154"/>
      <c r="UTT60" s="154"/>
      <c r="UTU60" s="154"/>
      <c r="UTV60" s="154"/>
      <c r="UTW60" s="154"/>
      <c r="UTX60" s="154"/>
      <c r="UTY60" s="154"/>
      <c r="UTZ60" s="154"/>
      <c r="UUA60" s="154"/>
      <c r="UUB60" s="154"/>
      <c r="UUC60" s="154"/>
      <c r="UUD60" s="154"/>
      <c r="UUE60" s="154"/>
      <c r="UUF60" s="154"/>
      <c r="UUG60" s="154"/>
      <c r="UUH60" s="154"/>
      <c r="UUI60" s="154"/>
      <c r="UUJ60" s="154"/>
      <c r="UUK60" s="154"/>
      <c r="UUL60" s="154"/>
      <c r="UUM60" s="154"/>
      <c r="UUN60" s="154"/>
      <c r="UUO60" s="154"/>
      <c r="UUP60" s="154"/>
      <c r="UUQ60" s="154"/>
      <c r="UUR60" s="154"/>
      <c r="UUS60" s="154"/>
      <c r="UUT60" s="154"/>
      <c r="UUU60" s="154"/>
      <c r="UUV60" s="154"/>
      <c r="UUW60" s="154"/>
      <c r="UUX60" s="154"/>
      <c r="UUY60" s="154"/>
      <c r="UUZ60" s="154"/>
      <c r="UVA60" s="154"/>
      <c r="UVB60" s="154"/>
      <c r="UVC60" s="154"/>
      <c r="UVD60" s="154"/>
      <c r="UVE60" s="154"/>
      <c r="UVF60" s="154"/>
      <c r="UVG60" s="154"/>
      <c r="UVH60" s="154"/>
      <c r="UVI60" s="154"/>
      <c r="UVJ60" s="154"/>
      <c r="UVK60" s="154"/>
      <c r="UVL60" s="154"/>
      <c r="UVM60" s="154"/>
      <c r="UVN60" s="154"/>
      <c r="UVO60" s="154"/>
      <c r="UVP60" s="154"/>
      <c r="UVQ60" s="154"/>
      <c r="UVR60" s="154"/>
      <c r="UVS60" s="154"/>
      <c r="UVT60" s="154"/>
      <c r="UVU60" s="154"/>
      <c r="UVV60" s="154"/>
      <c r="UVW60" s="154"/>
      <c r="UVX60" s="154"/>
      <c r="UVY60" s="154"/>
      <c r="UVZ60" s="154"/>
      <c r="UWA60" s="154"/>
      <c r="UWB60" s="154"/>
      <c r="UWC60" s="154"/>
      <c r="UWD60" s="154"/>
      <c r="UWE60" s="154"/>
      <c r="UWF60" s="154"/>
      <c r="UWG60" s="154"/>
      <c r="UWH60" s="154"/>
      <c r="UWI60" s="154"/>
      <c r="UWJ60" s="154"/>
      <c r="UWK60" s="154"/>
      <c r="UWL60" s="154"/>
      <c r="UWM60" s="154"/>
      <c r="UWN60" s="154"/>
      <c r="UWO60" s="154"/>
      <c r="UWP60" s="154"/>
      <c r="UWQ60" s="154"/>
      <c r="UWR60" s="154"/>
      <c r="UWS60" s="154"/>
      <c r="UWT60" s="154"/>
      <c r="UWU60" s="154"/>
      <c r="UWV60" s="154"/>
      <c r="UWW60" s="154"/>
      <c r="UWX60" s="154"/>
      <c r="UWY60" s="154"/>
      <c r="UWZ60" s="154"/>
      <c r="UXA60" s="154"/>
      <c r="UXB60" s="154"/>
      <c r="UXC60" s="154"/>
      <c r="UXD60" s="154"/>
      <c r="UXE60" s="154"/>
      <c r="UXF60" s="154"/>
      <c r="UXG60" s="154"/>
      <c r="UXH60" s="154"/>
      <c r="UXI60" s="154"/>
      <c r="UXJ60" s="154"/>
      <c r="UXK60" s="154"/>
      <c r="UXL60" s="154"/>
      <c r="UXM60" s="154"/>
      <c r="UXN60" s="154"/>
      <c r="UXO60" s="154"/>
      <c r="UXP60" s="154"/>
      <c r="UXQ60" s="154"/>
      <c r="UXR60" s="154"/>
      <c r="UXS60" s="154"/>
      <c r="UXT60" s="154"/>
      <c r="UXU60" s="154"/>
      <c r="UXV60" s="154"/>
      <c r="UXW60" s="154"/>
      <c r="UXX60" s="154"/>
      <c r="UXY60" s="154"/>
      <c r="UXZ60" s="154"/>
      <c r="UYA60" s="154"/>
      <c r="UYB60" s="154"/>
      <c r="UYC60" s="154"/>
      <c r="UYD60" s="154"/>
      <c r="UYE60" s="154"/>
      <c r="UYF60" s="154"/>
      <c r="UYG60" s="154"/>
      <c r="UYH60" s="154"/>
      <c r="UYI60" s="154"/>
      <c r="UYJ60" s="154"/>
      <c r="UYK60" s="154"/>
      <c r="UYL60" s="154"/>
      <c r="UYM60" s="154"/>
      <c r="UYN60" s="154"/>
      <c r="UYO60" s="154"/>
      <c r="UYP60" s="154"/>
      <c r="UYQ60" s="154"/>
      <c r="UYR60" s="154"/>
      <c r="UYS60" s="154"/>
      <c r="UYT60" s="154"/>
      <c r="UYU60" s="154"/>
      <c r="UYV60" s="154"/>
      <c r="UYW60" s="154"/>
      <c r="UYX60" s="154"/>
      <c r="UYY60" s="154"/>
      <c r="UYZ60" s="154"/>
      <c r="UZA60" s="154"/>
      <c r="UZB60" s="154"/>
      <c r="UZC60" s="154"/>
      <c r="UZD60" s="154"/>
      <c r="UZE60" s="154"/>
      <c r="UZF60" s="154"/>
      <c r="UZG60" s="154"/>
      <c r="UZH60" s="154"/>
      <c r="UZI60" s="154"/>
      <c r="UZJ60" s="154"/>
      <c r="UZK60" s="154"/>
      <c r="UZL60" s="154"/>
      <c r="UZM60" s="154"/>
      <c r="UZN60" s="154"/>
      <c r="UZO60" s="154"/>
      <c r="UZP60" s="154"/>
      <c r="UZQ60" s="154"/>
      <c r="UZR60" s="154"/>
      <c r="UZS60" s="154"/>
      <c r="UZT60" s="154"/>
      <c r="UZU60" s="154"/>
      <c r="UZV60" s="154"/>
      <c r="UZW60" s="154"/>
      <c r="UZX60" s="154"/>
      <c r="UZY60" s="154"/>
      <c r="UZZ60" s="154"/>
      <c r="VAA60" s="154"/>
      <c r="VAB60" s="154"/>
      <c r="VAC60" s="154"/>
      <c r="VAD60" s="154"/>
      <c r="VAE60" s="154"/>
      <c r="VAF60" s="154"/>
      <c r="VAG60" s="154"/>
      <c r="VAH60" s="154"/>
      <c r="VAI60" s="154"/>
      <c r="VAJ60" s="154"/>
      <c r="VAK60" s="154"/>
      <c r="VAL60" s="154"/>
      <c r="VAM60" s="154"/>
      <c r="VAN60" s="154"/>
      <c r="VAO60" s="154"/>
      <c r="VAP60" s="154"/>
      <c r="VAQ60" s="154"/>
      <c r="VAR60" s="154"/>
      <c r="VAS60" s="154"/>
      <c r="VAT60" s="154"/>
      <c r="VAU60" s="154"/>
      <c r="VAV60" s="154"/>
      <c r="VAW60" s="154"/>
      <c r="VAX60" s="154"/>
      <c r="VAY60" s="154"/>
      <c r="VAZ60" s="154"/>
      <c r="VBA60" s="154"/>
      <c r="VBB60" s="154"/>
      <c r="VBC60" s="154"/>
      <c r="VBD60" s="154"/>
      <c r="VBE60" s="154"/>
      <c r="VBF60" s="154"/>
      <c r="VBG60" s="154"/>
      <c r="VBH60" s="154"/>
      <c r="VBI60" s="154"/>
      <c r="VBJ60" s="154"/>
      <c r="VBK60" s="154"/>
      <c r="VBL60" s="154"/>
      <c r="VBM60" s="154"/>
      <c r="VBN60" s="154"/>
      <c r="VBO60" s="154"/>
      <c r="VBP60" s="154"/>
      <c r="VBQ60" s="154"/>
      <c r="VBR60" s="154"/>
      <c r="VBS60" s="154"/>
      <c r="VBT60" s="154"/>
      <c r="VBU60" s="154"/>
      <c r="VBV60" s="154"/>
      <c r="VBW60" s="154"/>
      <c r="VBX60" s="154"/>
      <c r="VBY60" s="154"/>
      <c r="VBZ60" s="154"/>
      <c r="VCA60" s="154"/>
      <c r="VCB60" s="154"/>
      <c r="VCC60" s="154"/>
      <c r="VCD60" s="154"/>
      <c r="VCE60" s="154"/>
      <c r="VCF60" s="154"/>
      <c r="VCG60" s="154"/>
      <c r="VCH60" s="154"/>
      <c r="VCI60" s="154"/>
      <c r="VCJ60" s="154"/>
      <c r="VCK60" s="154"/>
      <c r="VCL60" s="154"/>
      <c r="VCM60" s="154"/>
      <c r="VCN60" s="154"/>
      <c r="VCO60" s="154"/>
      <c r="VCP60" s="154"/>
      <c r="VCQ60" s="154"/>
      <c r="VCR60" s="154"/>
      <c r="VCS60" s="154"/>
      <c r="VCT60" s="154"/>
      <c r="VCU60" s="154"/>
      <c r="VCV60" s="154"/>
      <c r="VCW60" s="154"/>
      <c r="VCX60" s="154"/>
      <c r="VCY60" s="154"/>
      <c r="VCZ60" s="154"/>
      <c r="VDA60" s="154"/>
      <c r="VDB60" s="154"/>
      <c r="VDC60" s="154"/>
      <c r="VDD60" s="154"/>
      <c r="VDE60" s="154"/>
      <c r="VDF60" s="154"/>
      <c r="VDG60" s="154"/>
      <c r="VDH60" s="154"/>
      <c r="VDI60" s="154"/>
      <c r="VDJ60" s="154"/>
      <c r="VDK60" s="154"/>
      <c r="VDL60" s="154"/>
      <c r="VDM60" s="154"/>
      <c r="VDN60" s="154"/>
      <c r="VDO60" s="154"/>
      <c r="VDP60" s="154"/>
      <c r="VDQ60" s="154"/>
      <c r="VDR60" s="154"/>
      <c r="VDS60" s="154"/>
      <c r="VDT60" s="154"/>
      <c r="VDU60" s="154"/>
      <c r="VDV60" s="154"/>
      <c r="VDW60" s="154"/>
      <c r="VDX60" s="154"/>
      <c r="VDY60" s="154"/>
      <c r="VDZ60" s="154"/>
      <c r="VEA60" s="154"/>
      <c r="VEB60" s="154"/>
      <c r="VEC60" s="154"/>
      <c r="VED60" s="154"/>
      <c r="VEE60" s="154"/>
      <c r="VEF60" s="154"/>
      <c r="VEG60" s="154"/>
      <c r="VEH60" s="154"/>
      <c r="VEI60" s="154"/>
      <c r="VEJ60" s="154"/>
      <c r="VEK60" s="154"/>
      <c r="VEL60" s="154"/>
      <c r="VEM60" s="154"/>
      <c r="VEN60" s="154"/>
      <c r="VEO60" s="154"/>
      <c r="VEP60" s="154"/>
      <c r="VEQ60" s="154"/>
      <c r="VER60" s="154"/>
      <c r="VES60" s="154"/>
      <c r="VET60" s="154"/>
      <c r="VEU60" s="154"/>
      <c r="VEV60" s="154"/>
      <c r="VEW60" s="154"/>
      <c r="VEX60" s="154"/>
      <c r="VEY60" s="154"/>
      <c r="VEZ60" s="154"/>
      <c r="VFA60" s="154"/>
      <c r="VFB60" s="154"/>
      <c r="VFC60" s="154"/>
      <c r="VFD60" s="154"/>
      <c r="VFE60" s="154"/>
      <c r="VFF60" s="154"/>
      <c r="VFG60" s="154"/>
      <c r="VFH60" s="154"/>
      <c r="VFI60" s="154"/>
      <c r="VFJ60" s="154"/>
      <c r="VFK60" s="154"/>
      <c r="VFL60" s="154"/>
      <c r="VFM60" s="154"/>
      <c r="VFN60" s="154"/>
      <c r="VFO60" s="154"/>
      <c r="VFP60" s="154"/>
      <c r="VFQ60" s="154"/>
      <c r="VFR60" s="154"/>
      <c r="VFS60" s="154"/>
      <c r="VFT60" s="154"/>
      <c r="VFU60" s="154"/>
      <c r="VFV60" s="154"/>
      <c r="VFW60" s="154"/>
      <c r="VFX60" s="154"/>
      <c r="VFY60" s="154"/>
      <c r="VFZ60" s="154"/>
      <c r="VGA60" s="154"/>
      <c r="VGB60" s="154"/>
      <c r="VGC60" s="154"/>
      <c r="VGD60" s="154"/>
      <c r="VGE60" s="154"/>
      <c r="VGF60" s="154"/>
      <c r="VGG60" s="154"/>
      <c r="VGH60" s="154"/>
      <c r="VGI60" s="154"/>
      <c r="VGJ60" s="154"/>
      <c r="VGK60" s="154"/>
      <c r="VGL60" s="154"/>
      <c r="VGM60" s="154"/>
      <c r="VGN60" s="154"/>
      <c r="VGO60" s="154"/>
      <c r="VGP60" s="154"/>
      <c r="VGQ60" s="154"/>
      <c r="VGR60" s="154"/>
      <c r="VGS60" s="154"/>
      <c r="VGT60" s="154"/>
      <c r="VGU60" s="154"/>
      <c r="VGV60" s="154"/>
      <c r="VGW60" s="154"/>
      <c r="VGX60" s="154"/>
      <c r="VGY60" s="154"/>
      <c r="VGZ60" s="154"/>
      <c r="VHA60" s="154"/>
      <c r="VHB60" s="154"/>
      <c r="VHC60" s="154"/>
      <c r="VHD60" s="154"/>
      <c r="VHE60" s="154"/>
      <c r="VHF60" s="154"/>
      <c r="VHG60" s="154"/>
      <c r="VHH60" s="154"/>
      <c r="VHI60" s="154"/>
      <c r="VHJ60" s="154"/>
      <c r="VHK60" s="154"/>
      <c r="VHL60" s="154"/>
      <c r="VHM60" s="154"/>
      <c r="VHN60" s="154"/>
      <c r="VHO60" s="154"/>
      <c r="VHP60" s="154"/>
      <c r="VHQ60" s="154"/>
      <c r="VHR60" s="154"/>
      <c r="VHS60" s="154"/>
      <c r="VHT60" s="154"/>
      <c r="VHU60" s="154"/>
      <c r="VHV60" s="154"/>
      <c r="VHW60" s="154"/>
      <c r="VHX60" s="154"/>
      <c r="VHY60" s="154"/>
      <c r="VHZ60" s="154"/>
      <c r="VIA60" s="154"/>
      <c r="VIB60" s="154"/>
      <c r="VIC60" s="154"/>
      <c r="VID60" s="154"/>
      <c r="VIE60" s="154"/>
      <c r="VIF60" s="154"/>
      <c r="VIG60" s="154"/>
      <c r="VIH60" s="154"/>
      <c r="VII60" s="154"/>
      <c r="VIJ60" s="154"/>
      <c r="VIK60" s="154"/>
      <c r="VIL60" s="154"/>
      <c r="VIM60" s="154"/>
      <c r="VIN60" s="154"/>
      <c r="VIO60" s="154"/>
      <c r="VIP60" s="154"/>
      <c r="VIQ60" s="154"/>
      <c r="VIR60" s="154"/>
      <c r="VIS60" s="154"/>
      <c r="VIT60" s="154"/>
      <c r="VIU60" s="154"/>
      <c r="VIV60" s="154"/>
      <c r="VIW60" s="154"/>
      <c r="VIX60" s="154"/>
      <c r="VIY60" s="154"/>
      <c r="VIZ60" s="154"/>
      <c r="VJA60" s="154"/>
      <c r="VJB60" s="154"/>
      <c r="VJC60" s="154"/>
      <c r="VJD60" s="154"/>
      <c r="VJE60" s="154"/>
      <c r="VJF60" s="154"/>
      <c r="VJG60" s="154"/>
      <c r="VJH60" s="154"/>
      <c r="VJI60" s="154"/>
      <c r="VJJ60" s="154"/>
      <c r="VJK60" s="154"/>
      <c r="VJL60" s="154"/>
      <c r="VJM60" s="154"/>
      <c r="VJN60" s="154"/>
      <c r="VJO60" s="154"/>
      <c r="VJP60" s="154"/>
      <c r="VJQ60" s="154"/>
      <c r="VJR60" s="154"/>
      <c r="VJS60" s="154"/>
      <c r="VJT60" s="154"/>
      <c r="VJU60" s="154"/>
      <c r="VJV60" s="154"/>
      <c r="VJW60" s="154"/>
      <c r="VJX60" s="154"/>
      <c r="VJY60" s="154"/>
      <c r="VJZ60" s="154"/>
      <c r="VKA60" s="154"/>
      <c r="VKB60" s="154"/>
      <c r="VKC60" s="154"/>
      <c r="VKD60" s="154"/>
      <c r="VKE60" s="154"/>
      <c r="VKF60" s="154"/>
      <c r="VKG60" s="154"/>
      <c r="VKH60" s="154"/>
      <c r="VKI60" s="154"/>
      <c r="VKJ60" s="154"/>
      <c r="VKK60" s="154"/>
      <c r="VKL60" s="154"/>
      <c r="VKM60" s="154"/>
      <c r="VKN60" s="154"/>
      <c r="VKO60" s="154"/>
      <c r="VKP60" s="154"/>
      <c r="VKQ60" s="154"/>
      <c r="VKR60" s="154"/>
      <c r="VKS60" s="154"/>
      <c r="VKT60" s="154"/>
      <c r="VKU60" s="154"/>
      <c r="VKV60" s="154"/>
      <c r="VKW60" s="154"/>
      <c r="VKX60" s="154"/>
      <c r="VKY60" s="154"/>
      <c r="VKZ60" s="154"/>
      <c r="VLA60" s="154"/>
      <c r="VLB60" s="154"/>
      <c r="VLC60" s="154"/>
      <c r="VLD60" s="154"/>
      <c r="VLE60" s="154"/>
      <c r="VLF60" s="154"/>
      <c r="VLG60" s="154"/>
      <c r="VLH60" s="154"/>
      <c r="VLI60" s="154"/>
      <c r="VLJ60" s="154"/>
      <c r="VLK60" s="154"/>
      <c r="VLL60" s="154"/>
      <c r="VLM60" s="154"/>
      <c r="VLN60" s="154"/>
      <c r="VLO60" s="154"/>
      <c r="VLP60" s="154"/>
      <c r="VLQ60" s="154"/>
      <c r="VLR60" s="154"/>
      <c r="VLS60" s="154"/>
      <c r="VLT60" s="154"/>
      <c r="VLU60" s="154"/>
      <c r="VLV60" s="154"/>
      <c r="VLW60" s="154"/>
      <c r="VLX60" s="154"/>
      <c r="VLY60" s="154"/>
      <c r="VLZ60" s="154"/>
      <c r="VMA60" s="154"/>
      <c r="VMB60" s="154"/>
      <c r="VMC60" s="154"/>
      <c r="VMD60" s="154"/>
      <c r="VME60" s="154"/>
      <c r="VMF60" s="154"/>
      <c r="VMG60" s="154"/>
      <c r="VMH60" s="154"/>
      <c r="VMI60" s="154"/>
      <c r="VMJ60" s="154"/>
      <c r="VMK60" s="154"/>
      <c r="VML60" s="154"/>
      <c r="VMM60" s="154"/>
      <c r="VMN60" s="154"/>
      <c r="VMO60" s="154"/>
      <c r="VMP60" s="154"/>
      <c r="VMQ60" s="154"/>
      <c r="VMR60" s="154"/>
      <c r="VMS60" s="154"/>
      <c r="VMT60" s="154"/>
      <c r="VMU60" s="154"/>
      <c r="VMV60" s="154"/>
      <c r="VMW60" s="154"/>
      <c r="VMX60" s="154"/>
      <c r="VMY60" s="154"/>
      <c r="VMZ60" s="154"/>
      <c r="VNA60" s="154"/>
      <c r="VNB60" s="154"/>
      <c r="VNC60" s="154"/>
      <c r="VND60" s="154"/>
      <c r="VNE60" s="154"/>
      <c r="VNF60" s="154"/>
      <c r="VNG60" s="154"/>
      <c r="VNH60" s="154"/>
      <c r="VNI60" s="154"/>
      <c r="VNJ60" s="154"/>
      <c r="VNK60" s="154"/>
      <c r="VNL60" s="154"/>
      <c r="VNM60" s="154"/>
      <c r="VNN60" s="154"/>
      <c r="VNO60" s="154"/>
      <c r="VNP60" s="154"/>
      <c r="VNQ60" s="154"/>
      <c r="VNR60" s="154"/>
      <c r="VNS60" s="154"/>
      <c r="VNT60" s="154"/>
      <c r="VNU60" s="154"/>
      <c r="VNV60" s="154"/>
      <c r="VNW60" s="154"/>
      <c r="VNX60" s="154"/>
      <c r="VNY60" s="154"/>
      <c r="VNZ60" s="154"/>
      <c r="VOA60" s="154"/>
      <c r="VOB60" s="154"/>
      <c r="VOC60" s="154"/>
      <c r="VOD60" s="154"/>
      <c r="VOE60" s="154"/>
      <c r="VOF60" s="154"/>
      <c r="VOG60" s="154"/>
      <c r="VOH60" s="154"/>
      <c r="VOI60" s="154"/>
      <c r="VOJ60" s="154"/>
      <c r="VOK60" s="154"/>
      <c r="VOL60" s="154"/>
      <c r="VOM60" s="154"/>
      <c r="VON60" s="154"/>
      <c r="VOO60" s="154"/>
      <c r="VOP60" s="154"/>
      <c r="VOQ60" s="154"/>
      <c r="VOR60" s="154"/>
      <c r="VOS60" s="154"/>
      <c r="VOT60" s="154"/>
      <c r="VOU60" s="154"/>
      <c r="VOV60" s="154"/>
      <c r="VOW60" s="154"/>
      <c r="VOX60" s="154"/>
      <c r="VOY60" s="154"/>
      <c r="VOZ60" s="154"/>
      <c r="VPA60" s="154"/>
      <c r="VPB60" s="154"/>
      <c r="VPC60" s="154"/>
      <c r="VPD60" s="154"/>
      <c r="VPE60" s="154"/>
      <c r="VPF60" s="154"/>
      <c r="VPG60" s="154"/>
      <c r="VPH60" s="154"/>
      <c r="VPI60" s="154"/>
      <c r="VPJ60" s="154"/>
      <c r="VPK60" s="154"/>
      <c r="VPL60" s="154"/>
      <c r="VPM60" s="154"/>
      <c r="VPN60" s="154"/>
      <c r="VPO60" s="154"/>
      <c r="VPP60" s="154"/>
      <c r="VPQ60" s="154"/>
      <c r="VPR60" s="154"/>
      <c r="VPS60" s="154"/>
      <c r="VPT60" s="154"/>
      <c r="VPU60" s="154"/>
      <c r="VPV60" s="154"/>
      <c r="VPW60" s="154"/>
      <c r="VPX60" s="154"/>
      <c r="VPY60" s="154"/>
      <c r="VPZ60" s="154"/>
      <c r="VQA60" s="154"/>
      <c r="VQB60" s="154"/>
      <c r="VQC60" s="154"/>
      <c r="VQD60" s="154"/>
      <c r="VQE60" s="154"/>
      <c r="VQF60" s="154"/>
      <c r="VQG60" s="154"/>
      <c r="VQH60" s="154"/>
      <c r="VQI60" s="154"/>
      <c r="VQJ60" s="154"/>
      <c r="VQK60" s="154"/>
      <c r="VQL60" s="154"/>
      <c r="VQM60" s="154"/>
      <c r="VQN60" s="154"/>
      <c r="VQO60" s="154"/>
      <c r="VQP60" s="154"/>
      <c r="VQQ60" s="154"/>
      <c r="VQR60" s="154"/>
      <c r="VQS60" s="154"/>
      <c r="VQT60" s="154"/>
      <c r="VQU60" s="154"/>
      <c r="VQV60" s="154"/>
      <c r="VQW60" s="154"/>
      <c r="VQX60" s="154"/>
      <c r="VQY60" s="154"/>
      <c r="VQZ60" s="154"/>
      <c r="VRA60" s="154"/>
      <c r="VRB60" s="154"/>
      <c r="VRC60" s="154"/>
      <c r="VRD60" s="154"/>
      <c r="VRE60" s="154"/>
      <c r="VRF60" s="154"/>
      <c r="VRG60" s="154"/>
      <c r="VRH60" s="154"/>
      <c r="VRI60" s="154"/>
      <c r="VRJ60" s="154"/>
      <c r="VRK60" s="154"/>
      <c r="VRL60" s="154"/>
      <c r="VRM60" s="154"/>
      <c r="VRN60" s="154"/>
      <c r="VRO60" s="154"/>
      <c r="VRP60" s="154"/>
      <c r="VRQ60" s="154"/>
      <c r="VRR60" s="154"/>
      <c r="VRS60" s="154"/>
      <c r="VRT60" s="154"/>
      <c r="VRU60" s="154"/>
      <c r="VRV60" s="154"/>
      <c r="VRW60" s="154"/>
      <c r="VRX60" s="154"/>
      <c r="VRY60" s="154"/>
      <c r="VRZ60" s="154"/>
      <c r="VSA60" s="154"/>
      <c r="VSB60" s="154"/>
      <c r="VSC60" s="154"/>
      <c r="VSD60" s="154"/>
      <c r="VSE60" s="154"/>
      <c r="VSF60" s="154"/>
      <c r="VSG60" s="154"/>
      <c r="VSH60" s="154"/>
      <c r="VSI60" s="154"/>
      <c r="VSJ60" s="154"/>
      <c r="VSK60" s="154"/>
      <c r="VSL60" s="154"/>
      <c r="VSM60" s="154"/>
      <c r="VSN60" s="154"/>
      <c r="VSO60" s="154"/>
      <c r="VSP60" s="154"/>
      <c r="VSQ60" s="154"/>
      <c r="VSR60" s="154"/>
      <c r="VSS60" s="154"/>
      <c r="VST60" s="154"/>
      <c r="VSU60" s="154"/>
      <c r="VSV60" s="154"/>
      <c r="VSW60" s="154"/>
      <c r="VSX60" s="154"/>
      <c r="VSY60" s="154"/>
      <c r="VSZ60" s="154"/>
      <c r="VTA60" s="154"/>
      <c r="VTB60" s="154"/>
      <c r="VTC60" s="154"/>
      <c r="VTD60" s="154"/>
      <c r="VTE60" s="154"/>
      <c r="VTF60" s="154"/>
      <c r="VTG60" s="154"/>
      <c r="VTH60" s="154"/>
      <c r="VTI60" s="154"/>
      <c r="VTJ60" s="154"/>
      <c r="VTK60" s="154"/>
      <c r="VTL60" s="154"/>
      <c r="VTM60" s="154"/>
      <c r="VTN60" s="154"/>
      <c r="VTO60" s="154"/>
      <c r="VTP60" s="154"/>
      <c r="VTQ60" s="154"/>
      <c r="VTR60" s="154"/>
      <c r="VTS60" s="154"/>
      <c r="VTT60" s="154"/>
      <c r="VTU60" s="154"/>
      <c r="VTV60" s="154"/>
      <c r="VTW60" s="154"/>
      <c r="VTX60" s="154"/>
      <c r="VTY60" s="154"/>
      <c r="VTZ60" s="154"/>
      <c r="VUA60" s="154"/>
      <c r="VUB60" s="154"/>
      <c r="VUC60" s="154"/>
      <c r="VUD60" s="154"/>
      <c r="VUE60" s="154"/>
      <c r="VUF60" s="154"/>
      <c r="VUG60" s="154"/>
      <c r="VUH60" s="154"/>
      <c r="VUI60" s="154"/>
      <c r="VUJ60" s="154"/>
      <c r="VUK60" s="154"/>
      <c r="VUL60" s="154"/>
      <c r="VUM60" s="154"/>
      <c r="VUN60" s="154"/>
      <c r="VUO60" s="154"/>
      <c r="VUP60" s="154"/>
      <c r="VUQ60" s="154"/>
      <c r="VUR60" s="154"/>
      <c r="VUS60" s="154"/>
      <c r="VUT60" s="154"/>
      <c r="VUU60" s="154"/>
      <c r="VUV60" s="154"/>
      <c r="VUW60" s="154"/>
      <c r="VUX60" s="154"/>
      <c r="VUY60" s="154"/>
      <c r="VUZ60" s="154"/>
      <c r="VVA60" s="154"/>
      <c r="VVB60" s="154"/>
      <c r="VVC60" s="154"/>
      <c r="VVD60" s="154"/>
      <c r="VVE60" s="154"/>
      <c r="VVF60" s="154"/>
      <c r="VVG60" s="154"/>
      <c r="VVH60" s="154"/>
      <c r="VVI60" s="154"/>
      <c r="VVJ60" s="154"/>
      <c r="VVK60" s="154"/>
      <c r="VVL60" s="154"/>
      <c r="VVM60" s="154"/>
      <c r="VVN60" s="154"/>
      <c r="VVO60" s="154"/>
      <c r="VVP60" s="154"/>
      <c r="VVQ60" s="154"/>
      <c r="VVR60" s="154"/>
      <c r="VVS60" s="154"/>
      <c r="VVT60" s="154"/>
      <c r="VVU60" s="154"/>
      <c r="VVV60" s="154"/>
      <c r="VVW60" s="154"/>
      <c r="VVX60" s="154"/>
      <c r="VVY60" s="154"/>
      <c r="VVZ60" s="154"/>
      <c r="VWA60" s="154"/>
      <c r="VWB60" s="154"/>
      <c r="VWC60" s="154"/>
      <c r="VWD60" s="154"/>
      <c r="VWE60" s="154"/>
      <c r="VWF60" s="154"/>
      <c r="VWG60" s="154"/>
      <c r="VWH60" s="154"/>
      <c r="VWI60" s="154"/>
      <c r="VWJ60" s="154"/>
      <c r="VWK60" s="154"/>
      <c r="VWL60" s="154"/>
      <c r="VWM60" s="154"/>
      <c r="VWN60" s="154"/>
      <c r="VWO60" s="154"/>
      <c r="VWP60" s="154"/>
      <c r="VWQ60" s="154"/>
      <c r="VWR60" s="154"/>
      <c r="VWS60" s="154"/>
      <c r="VWT60" s="154"/>
      <c r="VWU60" s="154"/>
      <c r="VWV60" s="154"/>
      <c r="VWW60" s="154"/>
      <c r="VWX60" s="154"/>
      <c r="VWY60" s="154"/>
      <c r="VWZ60" s="154"/>
      <c r="VXA60" s="154"/>
      <c r="VXB60" s="154"/>
      <c r="VXC60" s="154"/>
      <c r="VXD60" s="154"/>
      <c r="VXE60" s="154"/>
      <c r="VXF60" s="154"/>
      <c r="VXG60" s="154"/>
      <c r="VXH60" s="154"/>
      <c r="VXI60" s="154"/>
      <c r="VXJ60" s="154"/>
      <c r="VXK60" s="154"/>
      <c r="VXL60" s="154"/>
      <c r="VXM60" s="154"/>
      <c r="VXN60" s="154"/>
      <c r="VXO60" s="154"/>
      <c r="VXP60" s="154"/>
      <c r="VXQ60" s="154"/>
      <c r="VXR60" s="154"/>
      <c r="VXS60" s="154"/>
      <c r="VXT60" s="154"/>
      <c r="VXU60" s="154"/>
      <c r="VXV60" s="154"/>
      <c r="VXW60" s="154"/>
      <c r="VXX60" s="154"/>
      <c r="VXY60" s="154"/>
      <c r="VXZ60" s="154"/>
      <c r="VYA60" s="154"/>
      <c r="VYB60" s="154"/>
      <c r="VYC60" s="154"/>
      <c r="VYD60" s="154"/>
      <c r="VYE60" s="154"/>
      <c r="VYF60" s="154"/>
      <c r="VYG60" s="154"/>
      <c r="VYH60" s="154"/>
      <c r="VYI60" s="154"/>
      <c r="VYJ60" s="154"/>
      <c r="VYK60" s="154"/>
      <c r="VYL60" s="154"/>
      <c r="VYM60" s="154"/>
      <c r="VYN60" s="154"/>
      <c r="VYO60" s="154"/>
      <c r="VYP60" s="154"/>
      <c r="VYQ60" s="154"/>
      <c r="VYR60" s="154"/>
      <c r="VYS60" s="154"/>
      <c r="VYT60" s="154"/>
      <c r="VYU60" s="154"/>
      <c r="VYV60" s="154"/>
      <c r="VYW60" s="154"/>
      <c r="VYX60" s="154"/>
      <c r="VYY60" s="154"/>
      <c r="VYZ60" s="154"/>
      <c r="VZA60" s="154"/>
      <c r="VZB60" s="154"/>
      <c r="VZC60" s="154"/>
      <c r="VZD60" s="154"/>
      <c r="VZE60" s="154"/>
      <c r="VZF60" s="154"/>
      <c r="VZG60" s="154"/>
      <c r="VZH60" s="154"/>
      <c r="VZI60" s="154"/>
      <c r="VZJ60" s="154"/>
      <c r="VZK60" s="154"/>
      <c r="VZL60" s="154"/>
      <c r="VZM60" s="154"/>
      <c r="VZN60" s="154"/>
      <c r="VZO60" s="154"/>
      <c r="VZP60" s="154"/>
      <c r="VZQ60" s="154"/>
      <c r="VZR60" s="154"/>
      <c r="VZS60" s="154"/>
      <c r="VZT60" s="154"/>
      <c r="VZU60" s="154"/>
      <c r="VZV60" s="154"/>
      <c r="VZW60" s="154"/>
      <c r="VZX60" s="154"/>
      <c r="VZY60" s="154"/>
      <c r="VZZ60" s="154"/>
      <c r="WAA60" s="154"/>
      <c r="WAB60" s="154"/>
      <c r="WAC60" s="154"/>
      <c r="WAD60" s="154"/>
      <c r="WAE60" s="154"/>
      <c r="WAF60" s="154"/>
      <c r="WAG60" s="154"/>
      <c r="WAH60" s="154"/>
      <c r="WAI60" s="154"/>
      <c r="WAJ60" s="154"/>
      <c r="WAK60" s="154"/>
      <c r="WAL60" s="154"/>
      <c r="WAM60" s="154"/>
      <c r="WAN60" s="154"/>
      <c r="WAO60" s="154"/>
      <c r="WAP60" s="154"/>
      <c r="WAQ60" s="154"/>
      <c r="WAR60" s="154"/>
      <c r="WAS60" s="154"/>
      <c r="WAT60" s="154"/>
      <c r="WAU60" s="154"/>
      <c r="WAV60" s="154"/>
      <c r="WAW60" s="154"/>
      <c r="WAX60" s="154"/>
      <c r="WAY60" s="154"/>
      <c r="WAZ60" s="154"/>
      <c r="WBA60" s="154"/>
      <c r="WBB60" s="154"/>
      <c r="WBC60" s="154"/>
      <c r="WBD60" s="154"/>
      <c r="WBE60" s="154"/>
      <c r="WBF60" s="154"/>
      <c r="WBG60" s="154"/>
      <c r="WBH60" s="154"/>
      <c r="WBI60" s="154"/>
      <c r="WBJ60" s="154"/>
      <c r="WBK60" s="154"/>
      <c r="WBL60" s="154"/>
      <c r="WBM60" s="154"/>
      <c r="WBN60" s="154"/>
      <c r="WBO60" s="154"/>
      <c r="WBP60" s="154"/>
      <c r="WBQ60" s="154"/>
      <c r="WBR60" s="154"/>
      <c r="WBS60" s="154"/>
      <c r="WBT60" s="154"/>
      <c r="WBU60" s="154"/>
      <c r="WBV60" s="154"/>
      <c r="WBW60" s="154"/>
      <c r="WBX60" s="154"/>
      <c r="WBY60" s="154"/>
      <c r="WBZ60" s="154"/>
      <c r="WCA60" s="154"/>
      <c r="WCB60" s="154"/>
      <c r="WCC60" s="154"/>
      <c r="WCD60" s="154"/>
      <c r="WCE60" s="154"/>
      <c r="WCF60" s="154"/>
      <c r="WCG60" s="154"/>
      <c r="WCH60" s="154"/>
      <c r="WCI60" s="154"/>
      <c r="WCJ60" s="154"/>
      <c r="WCK60" s="154"/>
      <c r="WCL60" s="154"/>
      <c r="WCM60" s="154"/>
      <c r="WCN60" s="154"/>
      <c r="WCO60" s="154"/>
      <c r="WCP60" s="154"/>
      <c r="WCQ60" s="154"/>
      <c r="WCR60" s="154"/>
      <c r="WCS60" s="154"/>
      <c r="WCT60" s="154"/>
      <c r="WCU60" s="154"/>
      <c r="WCV60" s="154"/>
      <c r="WCW60" s="154"/>
      <c r="WCX60" s="154"/>
      <c r="WCY60" s="154"/>
      <c r="WCZ60" s="154"/>
      <c r="WDA60" s="154"/>
      <c r="WDB60" s="154"/>
      <c r="WDC60" s="154"/>
      <c r="WDD60" s="154"/>
      <c r="WDE60" s="154"/>
      <c r="WDF60" s="154"/>
      <c r="WDG60" s="154"/>
      <c r="WDH60" s="154"/>
      <c r="WDI60" s="154"/>
      <c r="WDJ60" s="154"/>
      <c r="WDK60" s="154"/>
      <c r="WDL60" s="154"/>
      <c r="WDM60" s="154"/>
      <c r="WDN60" s="154"/>
      <c r="WDO60" s="154"/>
      <c r="WDP60" s="154"/>
      <c r="WDQ60" s="154"/>
      <c r="WDR60" s="154"/>
      <c r="WDS60" s="154"/>
      <c r="WDT60" s="154"/>
      <c r="WDU60" s="154"/>
      <c r="WDV60" s="154"/>
      <c r="WDW60" s="154"/>
      <c r="WDX60" s="154"/>
      <c r="WDY60" s="154"/>
      <c r="WDZ60" s="154"/>
      <c r="WEA60" s="154"/>
      <c r="WEB60" s="154"/>
      <c r="WEC60" s="154"/>
      <c r="WED60" s="154"/>
      <c r="WEE60" s="154"/>
      <c r="WEF60" s="154"/>
      <c r="WEG60" s="154"/>
      <c r="WEH60" s="154"/>
      <c r="WEI60" s="154"/>
      <c r="WEJ60" s="154"/>
      <c r="WEK60" s="154"/>
      <c r="WEL60" s="154"/>
      <c r="WEM60" s="154"/>
      <c r="WEN60" s="154"/>
      <c r="WEO60" s="154"/>
      <c r="WEP60" s="154"/>
      <c r="WEQ60" s="154"/>
      <c r="WER60" s="154"/>
      <c r="WES60" s="154"/>
      <c r="WET60" s="154"/>
      <c r="WEU60" s="154"/>
      <c r="WEV60" s="154"/>
      <c r="WEW60" s="154"/>
      <c r="WEX60" s="154"/>
      <c r="WEY60" s="154"/>
      <c r="WEZ60" s="154"/>
      <c r="WFA60" s="154"/>
      <c r="WFB60" s="154"/>
      <c r="WFC60" s="154"/>
      <c r="WFD60" s="154"/>
      <c r="WFE60" s="154"/>
      <c r="WFF60" s="154"/>
      <c r="WFG60" s="154"/>
      <c r="WFH60" s="154"/>
      <c r="WFI60" s="154"/>
      <c r="WFJ60" s="154"/>
      <c r="WFK60" s="154"/>
      <c r="WFL60" s="154"/>
      <c r="WFM60" s="154"/>
      <c r="WFN60" s="154"/>
      <c r="WFO60" s="154"/>
      <c r="WFP60" s="154"/>
      <c r="WFQ60" s="154"/>
      <c r="WFR60" s="154"/>
      <c r="WFS60" s="154"/>
      <c r="WFT60" s="154"/>
      <c r="WFU60" s="154"/>
      <c r="WFV60" s="154"/>
      <c r="WFW60" s="154"/>
      <c r="WFX60" s="154"/>
      <c r="WFY60" s="154"/>
      <c r="WFZ60" s="154"/>
      <c r="WGA60" s="154"/>
      <c r="WGB60" s="154"/>
      <c r="WGC60" s="154"/>
      <c r="WGD60" s="154"/>
      <c r="WGE60" s="154"/>
      <c r="WGF60" s="154"/>
      <c r="WGG60" s="154"/>
      <c r="WGH60" s="154"/>
      <c r="WGI60" s="154"/>
      <c r="WGJ60" s="154"/>
      <c r="WGK60" s="154"/>
      <c r="WGL60" s="154"/>
      <c r="WGM60" s="154"/>
      <c r="WGN60" s="154"/>
      <c r="WGO60" s="154"/>
      <c r="WGP60" s="154"/>
      <c r="WGQ60" s="154"/>
      <c r="WGR60" s="154"/>
      <c r="WGS60" s="154"/>
      <c r="WGT60" s="154"/>
      <c r="WGU60" s="154"/>
      <c r="WGV60" s="154"/>
      <c r="WGW60" s="154"/>
      <c r="WGX60" s="154"/>
      <c r="WGY60" s="154"/>
      <c r="WGZ60" s="154"/>
      <c r="WHA60" s="154"/>
      <c r="WHB60" s="154"/>
      <c r="WHC60" s="154"/>
      <c r="WHD60" s="154"/>
      <c r="WHE60" s="154"/>
      <c r="WHF60" s="154"/>
      <c r="WHG60" s="154"/>
      <c r="WHH60" s="154"/>
      <c r="WHI60" s="154"/>
      <c r="WHJ60" s="154"/>
      <c r="WHK60" s="154"/>
      <c r="WHL60" s="154"/>
      <c r="WHM60" s="154"/>
      <c r="WHN60" s="154"/>
      <c r="WHO60" s="154"/>
      <c r="WHP60" s="154"/>
      <c r="WHQ60" s="154"/>
      <c r="WHR60" s="154"/>
      <c r="WHS60" s="154"/>
      <c r="WHT60" s="154"/>
      <c r="WHU60" s="154"/>
      <c r="WHV60" s="154"/>
      <c r="WHW60" s="154"/>
      <c r="WHX60" s="154"/>
      <c r="WHY60" s="154"/>
      <c r="WHZ60" s="154"/>
      <c r="WIA60" s="154"/>
      <c r="WIB60" s="154"/>
      <c r="WIC60" s="154"/>
      <c r="WID60" s="154"/>
      <c r="WIE60" s="154"/>
      <c r="WIF60" s="154"/>
      <c r="WIG60" s="154"/>
      <c r="WIH60" s="154"/>
      <c r="WII60" s="154"/>
      <c r="WIJ60" s="154"/>
      <c r="WIK60" s="154"/>
      <c r="WIL60" s="154"/>
      <c r="WIM60" s="154"/>
      <c r="WIN60" s="154"/>
      <c r="WIO60" s="154"/>
      <c r="WIP60" s="154"/>
      <c r="WIQ60" s="154"/>
      <c r="WIR60" s="154"/>
      <c r="WIS60" s="154"/>
      <c r="WIT60" s="154"/>
      <c r="WIU60" s="154"/>
      <c r="WIV60" s="154"/>
      <c r="WIW60" s="154"/>
      <c r="WIX60" s="154"/>
      <c r="WIY60" s="154"/>
      <c r="WIZ60" s="154"/>
      <c r="WJA60" s="154"/>
      <c r="WJB60" s="154"/>
      <c r="WJC60" s="154"/>
      <c r="WJD60" s="154"/>
      <c r="WJE60" s="154"/>
      <c r="WJF60" s="154"/>
      <c r="WJG60" s="154"/>
      <c r="WJH60" s="154"/>
      <c r="WJI60" s="154"/>
      <c r="WJJ60" s="154"/>
      <c r="WJK60" s="154"/>
      <c r="WJL60" s="154"/>
      <c r="WJM60" s="154"/>
      <c r="WJN60" s="154"/>
      <c r="WJO60" s="154"/>
      <c r="WJP60" s="154"/>
      <c r="WJQ60" s="154"/>
      <c r="WJR60" s="154"/>
      <c r="WJS60" s="154"/>
      <c r="WJT60" s="154"/>
      <c r="WJU60" s="154"/>
      <c r="WJV60" s="154"/>
      <c r="WJW60" s="154"/>
      <c r="WJX60" s="154"/>
      <c r="WJY60" s="154"/>
      <c r="WJZ60" s="154"/>
      <c r="WKA60" s="154"/>
      <c r="WKB60" s="154"/>
      <c r="WKC60" s="154"/>
      <c r="WKD60" s="154"/>
      <c r="WKE60" s="154"/>
      <c r="WKF60" s="154"/>
      <c r="WKG60" s="154"/>
      <c r="WKH60" s="154"/>
      <c r="WKI60" s="154"/>
      <c r="WKJ60" s="154"/>
      <c r="WKK60" s="154"/>
      <c r="WKL60" s="154"/>
      <c r="WKM60" s="154"/>
      <c r="WKN60" s="154"/>
      <c r="WKO60" s="154"/>
      <c r="WKP60" s="154"/>
      <c r="WKQ60" s="154"/>
      <c r="WKR60" s="154"/>
      <c r="WKS60" s="154"/>
      <c r="WKT60" s="154"/>
      <c r="WKU60" s="154"/>
      <c r="WKV60" s="154"/>
      <c r="WKW60" s="154"/>
      <c r="WKX60" s="154"/>
      <c r="WKY60" s="154"/>
      <c r="WKZ60" s="154"/>
      <c r="WLA60" s="154"/>
      <c r="WLB60" s="154"/>
      <c r="WLC60" s="154"/>
      <c r="WLD60" s="154"/>
      <c r="WLE60" s="154"/>
      <c r="WLF60" s="154"/>
      <c r="WLG60" s="154"/>
      <c r="WLH60" s="154"/>
      <c r="WLI60" s="154"/>
      <c r="WLJ60" s="154"/>
      <c r="WLK60" s="154"/>
      <c r="WLL60" s="154"/>
      <c r="WLM60" s="154"/>
      <c r="WLN60" s="154"/>
      <c r="WLO60" s="154"/>
      <c r="WLP60" s="154"/>
      <c r="WLQ60" s="154"/>
      <c r="WLR60" s="154"/>
      <c r="WLS60" s="154"/>
      <c r="WLT60" s="154"/>
      <c r="WLU60" s="154"/>
      <c r="WLV60" s="154"/>
      <c r="WLW60" s="154"/>
      <c r="WLX60" s="154"/>
      <c r="WLY60" s="154"/>
      <c r="WLZ60" s="154"/>
      <c r="WMA60" s="154"/>
      <c r="WMB60" s="154"/>
      <c r="WMC60" s="154"/>
      <c r="WMD60" s="154"/>
      <c r="WME60" s="154"/>
      <c r="WMF60" s="154"/>
      <c r="WMG60" s="154"/>
      <c r="WMH60" s="154"/>
      <c r="WMI60" s="154"/>
      <c r="WMJ60" s="154"/>
      <c r="WMK60" s="154"/>
      <c r="WML60" s="154"/>
      <c r="WMM60" s="154"/>
      <c r="WMN60" s="154"/>
      <c r="WMO60" s="154"/>
      <c r="WMP60" s="154"/>
      <c r="WMQ60" s="154"/>
      <c r="WMR60" s="154"/>
      <c r="WMS60" s="154"/>
      <c r="WMT60" s="154"/>
      <c r="WMU60" s="154"/>
      <c r="WMV60" s="154"/>
      <c r="WMW60" s="154"/>
      <c r="WMX60" s="154"/>
      <c r="WMY60" s="154"/>
      <c r="WMZ60" s="154"/>
      <c r="WNA60" s="154"/>
      <c r="WNB60" s="154"/>
      <c r="WNC60" s="154"/>
      <c r="WND60" s="154"/>
      <c r="WNE60" s="154"/>
      <c r="WNF60" s="154"/>
      <c r="WNG60" s="154"/>
      <c r="WNH60" s="154"/>
      <c r="WNI60" s="154"/>
      <c r="WNJ60" s="154"/>
      <c r="WNK60" s="154"/>
      <c r="WNL60" s="154"/>
      <c r="WNM60" s="154"/>
      <c r="WNN60" s="154"/>
      <c r="WNO60" s="154"/>
      <c r="WNP60" s="154"/>
      <c r="WNQ60" s="154"/>
      <c r="WNR60" s="154"/>
      <c r="WNS60" s="154"/>
      <c r="WNT60" s="154"/>
      <c r="WNU60" s="154"/>
      <c r="WNV60" s="154"/>
      <c r="WNW60" s="154"/>
      <c r="WNX60" s="154"/>
      <c r="WNY60" s="154"/>
      <c r="WNZ60" s="154"/>
      <c r="WOA60" s="154"/>
      <c r="WOB60" s="154"/>
      <c r="WOC60" s="154"/>
      <c r="WOD60" s="154"/>
      <c r="WOE60" s="154"/>
      <c r="WOF60" s="154"/>
      <c r="WOG60" s="154"/>
      <c r="WOH60" s="154"/>
      <c r="WOI60" s="154"/>
      <c r="WOJ60" s="154"/>
      <c r="WOK60" s="154"/>
      <c r="WOL60" s="154"/>
      <c r="WOM60" s="154"/>
      <c r="WON60" s="154"/>
      <c r="WOO60" s="154"/>
      <c r="WOP60" s="154"/>
      <c r="WOQ60" s="154"/>
      <c r="WOR60" s="154"/>
      <c r="WOS60" s="154"/>
      <c r="WOT60" s="154"/>
      <c r="WOU60" s="154"/>
      <c r="WOV60" s="154"/>
      <c r="WOW60" s="154"/>
      <c r="WOX60" s="154"/>
      <c r="WOY60" s="154"/>
      <c r="WOZ60" s="154"/>
      <c r="WPA60" s="154"/>
      <c r="WPB60" s="154"/>
      <c r="WPC60" s="154"/>
      <c r="WPD60" s="154"/>
      <c r="WPE60" s="154"/>
      <c r="WPF60" s="154"/>
      <c r="WPG60" s="154"/>
      <c r="WPH60" s="154"/>
      <c r="WPI60" s="154"/>
      <c r="WPJ60" s="154"/>
      <c r="WPK60" s="154"/>
      <c r="WPL60" s="154"/>
      <c r="WPM60" s="154"/>
      <c r="WPN60" s="154"/>
      <c r="WPO60" s="154"/>
      <c r="WPP60" s="154"/>
      <c r="WPQ60" s="154"/>
      <c r="WPR60" s="154"/>
      <c r="WPS60" s="154"/>
      <c r="WPT60" s="154"/>
      <c r="WPU60" s="154"/>
      <c r="WPV60" s="154"/>
      <c r="WPW60" s="154"/>
      <c r="WPX60" s="154"/>
      <c r="WPY60" s="154"/>
      <c r="WPZ60" s="154"/>
      <c r="WQA60" s="154"/>
      <c r="WQB60" s="154"/>
      <c r="WQC60" s="154"/>
      <c r="WQD60" s="154"/>
      <c r="WQE60" s="154"/>
      <c r="WQF60" s="154"/>
      <c r="WQG60" s="154"/>
      <c r="WQH60" s="154"/>
      <c r="WQI60" s="154"/>
      <c r="WQJ60" s="154"/>
      <c r="WQK60" s="154"/>
      <c r="WQL60" s="154"/>
      <c r="WQM60" s="154"/>
      <c r="WQN60" s="154"/>
      <c r="WQO60" s="154"/>
      <c r="WQP60" s="154"/>
      <c r="WQQ60" s="154"/>
      <c r="WQR60" s="154"/>
      <c r="WQS60" s="154"/>
      <c r="WQT60" s="154"/>
      <c r="WQU60" s="154"/>
      <c r="WQV60" s="154"/>
      <c r="WQW60" s="154"/>
      <c r="WQX60" s="154"/>
      <c r="WQY60" s="154"/>
      <c r="WQZ60" s="154"/>
      <c r="WRA60" s="154"/>
      <c r="WRB60" s="154"/>
      <c r="WRC60" s="154"/>
      <c r="WRD60" s="154"/>
      <c r="WRE60" s="154"/>
      <c r="WRF60" s="154"/>
      <c r="WRG60" s="154"/>
      <c r="WRH60" s="154"/>
      <c r="WRI60" s="154"/>
      <c r="WRJ60" s="154"/>
      <c r="WRK60" s="154"/>
      <c r="WRL60" s="154"/>
      <c r="WRM60" s="154"/>
      <c r="WRN60" s="154"/>
      <c r="WRO60" s="154"/>
      <c r="WRP60" s="154"/>
      <c r="WRQ60" s="154"/>
      <c r="WRR60" s="154"/>
      <c r="WRS60" s="154"/>
      <c r="WRT60" s="154"/>
      <c r="WRU60" s="154"/>
      <c r="WRV60" s="154"/>
      <c r="WRW60" s="154"/>
      <c r="WRX60" s="154"/>
      <c r="WRY60" s="154"/>
      <c r="WRZ60" s="154"/>
      <c r="WSA60" s="154"/>
      <c r="WSB60" s="154"/>
      <c r="WSC60" s="154"/>
      <c r="WSD60" s="154"/>
      <c r="WSE60" s="154"/>
      <c r="WSF60" s="154"/>
      <c r="WSG60" s="154"/>
      <c r="WSH60" s="154"/>
      <c r="WSI60" s="154"/>
      <c r="WSJ60" s="154"/>
      <c r="WSK60" s="154"/>
      <c r="WSL60" s="154"/>
      <c r="WSM60" s="154"/>
      <c r="WSN60" s="154"/>
      <c r="WSO60" s="154"/>
      <c r="WSP60" s="154"/>
      <c r="WSQ60" s="154"/>
      <c r="WSR60" s="154"/>
      <c r="WSS60" s="154"/>
      <c r="WST60" s="154"/>
      <c r="WSU60" s="154"/>
      <c r="WSV60" s="154"/>
      <c r="WSW60" s="154"/>
      <c r="WSX60" s="154"/>
      <c r="WSY60" s="154"/>
      <c r="WSZ60" s="154"/>
      <c r="WTA60" s="154"/>
      <c r="WTB60" s="154"/>
      <c r="WTC60" s="154"/>
      <c r="WTD60" s="154"/>
      <c r="WTE60" s="154"/>
      <c r="WTF60" s="154"/>
      <c r="WTG60" s="154"/>
      <c r="WTH60" s="154"/>
      <c r="WTI60" s="154"/>
      <c r="WTJ60" s="154"/>
      <c r="WTK60" s="154"/>
      <c r="WTL60" s="154"/>
      <c r="WTM60" s="154"/>
      <c r="WTN60" s="154"/>
      <c r="WTO60" s="154"/>
      <c r="WTP60" s="154"/>
      <c r="WTQ60" s="154"/>
      <c r="WTR60" s="154"/>
      <c r="WTS60" s="154"/>
      <c r="WTT60" s="154"/>
      <c r="WTU60" s="154"/>
      <c r="WTV60" s="154"/>
      <c r="WTW60" s="154"/>
      <c r="WTX60" s="154"/>
      <c r="WTY60" s="154"/>
      <c r="WTZ60" s="154"/>
      <c r="WUA60" s="154"/>
      <c r="WUB60" s="154"/>
      <c r="WUC60" s="154"/>
      <c r="WUD60" s="154"/>
      <c r="WUE60" s="154"/>
      <c r="WUF60" s="154"/>
      <c r="WUG60" s="154"/>
      <c r="WUH60" s="154"/>
      <c r="WUI60" s="154"/>
      <c r="WUJ60" s="154"/>
      <c r="WUK60" s="154"/>
      <c r="WUL60" s="154"/>
      <c r="WUM60" s="154"/>
      <c r="WUN60" s="154"/>
      <c r="WUO60" s="154"/>
      <c r="WUP60" s="154"/>
      <c r="WUQ60" s="154"/>
      <c r="WUR60" s="154"/>
      <c r="WUS60" s="154"/>
      <c r="WUT60" s="154"/>
      <c r="WUU60" s="154"/>
      <c r="WUV60" s="154"/>
      <c r="WUW60" s="154"/>
      <c r="WUX60" s="154"/>
      <c r="WUY60" s="154"/>
      <c r="WUZ60" s="154"/>
      <c r="WVA60" s="154"/>
      <c r="WVB60" s="154"/>
      <c r="WVC60" s="154"/>
      <c r="WVD60" s="154"/>
      <c r="WVE60" s="154"/>
      <c r="WVF60" s="154"/>
      <c r="WVG60" s="154"/>
      <c r="WVH60" s="154"/>
      <c r="WVI60" s="154"/>
      <c r="WVJ60" s="154"/>
      <c r="WVK60" s="154"/>
      <c r="WVL60" s="154"/>
      <c r="WVM60" s="154"/>
      <c r="WVN60" s="154"/>
      <c r="WVO60" s="154"/>
      <c r="WVP60" s="154"/>
      <c r="WVQ60" s="154"/>
      <c r="WVR60" s="154"/>
      <c r="WVS60" s="154"/>
      <c r="WVT60" s="154"/>
      <c r="WVU60" s="154"/>
      <c r="WVV60" s="154"/>
      <c r="WVW60" s="154"/>
      <c r="WVX60" s="154"/>
      <c r="WVY60" s="154"/>
      <c r="WVZ60" s="154"/>
      <c r="WWA60" s="154"/>
      <c r="WWB60" s="154"/>
      <c r="WWC60" s="154"/>
      <c r="WWD60" s="154"/>
      <c r="WWE60" s="154"/>
      <c r="WWF60" s="154"/>
      <c r="WWG60" s="154"/>
      <c r="WWH60" s="154"/>
      <c r="WWI60" s="154"/>
      <c r="WWJ60" s="154"/>
      <c r="WWK60" s="154"/>
      <c r="WWL60" s="154"/>
      <c r="WWM60" s="154"/>
      <c r="WWN60" s="154"/>
      <c r="WWO60" s="154"/>
      <c r="WWP60" s="154"/>
      <c r="WWQ60" s="154"/>
      <c r="WWR60" s="154"/>
      <c r="WWS60" s="154"/>
      <c r="WWT60" s="154"/>
      <c r="WWU60" s="154"/>
      <c r="WWV60" s="154"/>
      <c r="WWW60" s="154"/>
      <c r="WWX60" s="154"/>
      <c r="WWY60" s="154"/>
      <c r="WWZ60" s="154"/>
      <c r="WXA60" s="154"/>
      <c r="WXB60" s="154"/>
      <c r="WXC60" s="154"/>
      <c r="WXD60" s="154"/>
      <c r="WXE60" s="154"/>
      <c r="WXF60" s="154"/>
      <c r="WXG60" s="154"/>
      <c r="WXH60" s="154"/>
      <c r="WXI60" s="154"/>
      <c r="WXJ60" s="154"/>
      <c r="WXK60" s="154"/>
      <c r="WXL60" s="154"/>
      <c r="WXM60" s="154"/>
      <c r="WXN60" s="154"/>
      <c r="WXO60" s="154"/>
      <c r="WXP60" s="154"/>
      <c r="WXQ60" s="154"/>
      <c r="WXR60" s="154"/>
      <c r="WXS60" s="154"/>
      <c r="WXT60" s="154"/>
      <c r="WXU60" s="154"/>
      <c r="WXV60" s="154"/>
      <c r="WXW60" s="154"/>
      <c r="WXX60" s="154"/>
      <c r="WXY60" s="154"/>
      <c r="WXZ60" s="154"/>
      <c r="WYA60" s="154"/>
      <c r="WYB60" s="154"/>
      <c r="WYC60" s="154"/>
      <c r="WYD60" s="154"/>
      <c r="WYE60" s="154"/>
      <c r="WYF60" s="154"/>
      <c r="WYG60" s="154"/>
      <c r="WYH60" s="154"/>
      <c r="WYI60" s="154"/>
      <c r="WYJ60" s="154"/>
      <c r="WYK60" s="154"/>
      <c r="WYL60" s="154"/>
      <c r="WYM60" s="154"/>
      <c r="WYN60" s="154"/>
      <c r="WYO60" s="154"/>
      <c r="WYP60" s="154"/>
      <c r="WYQ60" s="154"/>
      <c r="WYR60" s="154"/>
      <c r="WYS60" s="154"/>
      <c r="WYT60" s="154"/>
      <c r="WYU60" s="154"/>
      <c r="WYV60" s="154"/>
      <c r="WYW60" s="154"/>
      <c r="WYX60" s="154"/>
      <c r="WYY60" s="154"/>
      <c r="WYZ60" s="154"/>
      <c r="WZA60" s="154"/>
      <c r="WZB60" s="154"/>
      <c r="WZC60" s="154"/>
      <c r="WZD60" s="154"/>
      <c r="WZE60" s="154"/>
      <c r="WZF60" s="154"/>
      <c r="WZG60" s="154"/>
      <c r="WZH60" s="154"/>
      <c r="WZI60" s="154"/>
      <c r="WZJ60" s="154"/>
      <c r="WZK60" s="154"/>
      <c r="WZL60" s="154"/>
      <c r="WZM60" s="154"/>
      <c r="WZN60" s="154"/>
      <c r="WZO60" s="154"/>
      <c r="WZP60" s="154"/>
      <c r="WZQ60" s="154"/>
      <c r="WZR60" s="154"/>
      <c r="WZS60" s="154"/>
      <c r="WZT60" s="154"/>
      <c r="WZU60" s="154"/>
      <c r="WZV60" s="154"/>
      <c r="WZW60" s="154"/>
      <c r="WZX60" s="154"/>
      <c r="WZY60" s="154"/>
      <c r="WZZ60" s="154"/>
      <c r="XAA60" s="154"/>
      <c r="XAB60" s="154"/>
      <c r="XAC60" s="154"/>
      <c r="XAD60" s="154"/>
      <c r="XAE60" s="154"/>
      <c r="XAF60" s="154"/>
      <c r="XAG60" s="154"/>
      <c r="XAH60" s="154"/>
      <c r="XAI60" s="154"/>
      <c r="XAJ60" s="154"/>
      <c r="XAK60" s="154"/>
      <c r="XAL60" s="154"/>
      <c r="XAM60" s="154"/>
      <c r="XAN60" s="154"/>
      <c r="XAO60" s="154"/>
      <c r="XAP60" s="154"/>
      <c r="XAQ60" s="154"/>
      <c r="XAR60" s="154"/>
      <c r="XAS60" s="154"/>
      <c r="XAT60" s="154"/>
      <c r="XAU60" s="154"/>
      <c r="XAV60" s="154"/>
      <c r="XAW60" s="154"/>
      <c r="XAX60" s="154"/>
      <c r="XAY60" s="154"/>
      <c r="XAZ60" s="154"/>
      <c r="XBA60" s="154"/>
      <c r="XBB60" s="154"/>
      <c r="XBC60" s="154"/>
      <c r="XBD60" s="154"/>
      <c r="XBE60" s="154"/>
      <c r="XBF60" s="154"/>
      <c r="XBG60" s="154"/>
      <c r="XBH60" s="154"/>
      <c r="XBI60" s="154"/>
      <c r="XBJ60" s="154"/>
      <c r="XBK60" s="154"/>
      <c r="XBL60" s="154"/>
      <c r="XBM60" s="154"/>
      <c r="XBN60" s="154"/>
      <c r="XBO60" s="154"/>
      <c r="XBP60" s="154"/>
      <c r="XBQ60" s="154"/>
      <c r="XBR60" s="154"/>
      <c r="XBS60" s="154"/>
      <c r="XBT60" s="154"/>
      <c r="XBU60" s="154"/>
      <c r="XBV60" s="154"/>
      <c r="XBW60" s="154"/>
      <c r="XBX60" s="154"/>
      <c r="XBY60" s="154"/>
      <c r="XBZ60" s="154"/>
      <c r="XCA60" s="154"/>
      <c r="XCB60" s="154"/>
      <c r="XCC60" s="154"/>
      <c r="XCD60" s="154"/>
      <c r="XCE60" s="154"/>
      <c r="XCF60" s="154"/>
      <c r="XCG60" s="154"/>
      <c r="XCH60" s="154"/>
      <c r="XCI60" s="154"/>
      <c r="XCJ60" s="154"/>
      <c r="XCK60" s="154"/>
      <c r="XCL60" s="154"/>
      <c r="XCM60" s="154"/>
      <c r="XCN60" s="154"/>
      <c r="XCO60" s="154"/>
      <c r="XCP60" s="154"/>
      <c r="XCQ60" s="154"/>
      <c r="XCR60" s="154"/>
      <c r="XCS60" s="154"/>
      <c r="XCT60" s="154"/>
      <c r="XCU60" s="154"/>
      <c r="XCV60" s="154"/>
      <c r="XCW60" s="154"/>
      <c r="XCX60" s="154"/>
      <c r="XCY60" s="154"/>
      <c r="XCZ60" s="154"/>
      <c r="XDA60" s="154"/>
      <c r="XDB60" s="154"/>
      <c r="XDC60" s="154"/>
      <c r="XDD60" s="154"/>
      <c r="XDE60" s="154"/>
      <c r="XDF60" s="154"/>
      <c r="XDG60" s="154"/>
      <c r="XDH60" s="154"/>
      <c r="XDI60" s="154"/>
      <c r="XDJ60" s="154"/>
      <c r="XDK60" s="154"/>
      <c r="XDL60" s="154"/>
      <c r="XDM60" s="154"/>
      <c r="XDN60" s="154"/>
      <c r="XDO60" s="154"/>
      <c r="XDP60" s="154"/>
      <c r="XDQ60" s="154"/>
      <c r="XDR60" s="154"/>
      <c r="XDS60" s="154"/>
      <c r="XDT60" s="154"/>
      <c r="XDU60" s="154"/>
      <c r="XDV60" s="154"/>
      <c r="XDW60" s="154"/>
      <c r="XDX60" s="154"/>
      <c r="XDY60" s="154"/>
      <c r="XDZ60" s="154"/>
      <c r="XEA60" s="154"/>
      <c r="XEB60" s="154"/>
      <c r="XEC60" s="154"/>
      <c r="XED60" s="154"/>
      <c r="XEE60" s="154"/>
      <c r="XEF60" s="154"/>
      <c r="XEG60" s="154"/>
      <c r="XEH60" s="154"/>
      <c r="XEI60" s="154"/>
      <c r="XEJ60" s="154"/>
      <c r="XEK60" s="154"/>
      <c r="XEL60" s="154"/>
      <c r="XEM60" s="154"/>
      <c r="XEN60" s="154"/>
      <c r="XEO60" s="154"/>
      <c r="XEP60" s="154"/>
      <c r="XEQ60" s="154"/>
      <c r="XER60" s="154"/>
    </row>
    <row r="61" spans="1:16372">
      <c r="A61" s="160">
        <v>9</v>
      </c>
      <c r="B61" s="2" t="s">
        <v>563</v>
      </c>
      <c r="C61" s="2"/>
      <c r="D61" s="2"/>
      <c r="E61" s="2"/>
      <c r="F61" s="314"/>
      <c r="G61" s="139"/>
      <c r="H61" s="139"/>
      <c r="I61" s="139"/>
      <c r="J61" s="139"/>
      <c r="K61" s="139"/>
      <c r="L61" s="139"/>
      <c r="M61" s="139"/>
      <c r="N61" s="139"/>
      <c r="O61" s="139"/>
      <c r="P61" s="146"/>
      <c r="Q61" s="139"/>
      <c r="R61" s="139"/>
    </row>
    <row r="62" spans="1:16372">
      <c r="A62" s="160">
        <v>10</v>
      </c>
      <c r="B62" s="2" t="s">
        <v>564</v>
      </c>
      <c r="C62" s="2"/>
      <c r="D62" s="2"/>
      <c r="E62" s="2"/>
      <c r="F62" s="314"/>
      <c r="G62" s="139"/>
      <c r="H62" s="139"/>
      <c r="I62" s="139"/>
      <c r="J62" s="139"/>
      <c r="K62" s="139"/>
      <c r="L62" s="139"/>
      <c r="M62" s="139"/>
      <c r="N62" s="139"/>
      <c r="O62" s="139"/>
      <c r="P62" s="146"/>
      <c r="Q62" s="139"/>
      <c r="R62" s="139"/>
    </row>
    <row r="63" spans="1:16372">
      <c r="A63" s="160">
        <v>11</v>
      </c>
      <c r="B63" s="2" t="s">
        <v>565</v>
      </c>
      <c r="C63" s="2"/>
      <c r="D63" s="2"/>
      <c r="E63" s="2"/>
      <c r="F63" s="314"/>
      <c r="G63" s="139"/>
      <c r="H63" s="139"/>
      <c r="I63" s="139"/>
      <c r="J63" s="139"/>
      <c r="K63" s="139"/>
      <c r="L63" s="139"/>
      <c r="M63" s="139"/>
      <c r="N63" s="139"/>
      <c r="O63" s="139"/>
      <c r="P63" s="146"/>
      <c r="Q63" s="139"/>
      <c r="R63" s="139"/>
    </row>
    <row r="64" spans="1:16372">
      <c r="A64" s="160">
        <v>12</v>
      </c>
      <c r="B64" s="2" t="s">
        <v>566</v>
      </c>
      <c r="C64" s="2"/>
      <c r="D64" s="2"/>
      <c r="E64" s="2"/>
      <c r="F64" s="314"/>
      <c r="G64" s="139"/>
      <c r="H64" s="139"/>
      <c r="I64" s="139"/>
      <c r="J64" s="139"/>
      <c r="K64" s="139"/>
      <c r="L64" s="139"/>
      <c r="M64" s="139"/>
      <c r="N64" s="139"/>
      <c r="O64" s="139"/>
      <c r="P64" s="146"/>
      <c r="Q64" s="139"/>
      <c r="R64" s="139"/>
    </row>
    <row r="65" spans="1:16372">
      <c r="A65" s="160">
        <v>13</v>
      </c>
      <c r="B65" s="2" t="s">
        <v>567</v>
      </c>
      <c r="C65" s="2"/>
      <c r="D65" s="2"/>
      <c r="E65" s="2"/>
      <c r="F65" s="314"/>
      <c r="G65" s="139"/>
      <c r="H65" s="139"/>
      <c r="I65" s="139"/>
      <c r="J65" s="139"/>
      <c r="K65" s="139"/>
      <c r="L65" s="139"/>
      <c r="M65" s="139"/>
      <c r="N65" s="139"/>
      <c r="O65" s="139"/>
      <c r="P65" s="146"/>
      <c r="Q65" s="139"/>
      <c r="R65" s="139"/>
    </row>
    <row r="66" spans="1:16372" ht="15" thickBot="1">
      <c r="A66" s="3"/>
      <c r="C66" s="3"/>
      <c r="D66" s="3"/>
      <c r="E66" s="3"/>
      <c r="F66" s="139"/>
      <c r="G66" s="148"/>
      <c r="H66" s="148"/>
      <c r="I66" s="148"/>
      <c r="J66" s="148"/>
      <c r="K66" s="137"/>
      <c r="L66" s="137"/>
      <c r="M66" s="137"/>
      <c r="N66" s="137"/>
      <c r="O66" s="137"/>
      <c r="P66" s="149"/>
      <c r="Q66" s="148"/>
      <c r="R66" s="148"/>
      <c r="AD66" s="3"/>
    </row>
    <row r="67" spans="1:16372" ht="15" thickTop="1"/>
    <row r="68" spans="1:16372">
      <c r="A68" s="3"/>
      <c r="C68" s="3"/>
      <c r="D68" s="3"/>
      <c r="E68" s="3"/>
      <c r="F68" s="139"/>
      <c r="G68" s="3"/>
      <c r="H68" s="3"/>
      <c r="I68" s="3"/>
      <c r="J68" s="3"/>
      <c r="K68" s="435"/>
      <c r="L68" s="435"/>
      <c r="M68" s="435"/>
      <c r="N68" s="435"/>
      <c r="O68" s="435"/>
      <c r="P68" s="150"/>
      <c r="Q68" s="3"/>
      <c r="R68" s="3"/>
    </row>
    <row r="69" spans="1:16372">
      <c r="A69" s="3"/>
      <c r="B69" s="3"/>
      <c r="C69" s="3"/>
      <c r="D69" s="3"/>
      <c r="E69" s="3"/>
      <c r="F69" s="139"/>
      <c r="G69" s="3"/>
      <c r="H69" s="3"/>
      <c r="I69" s="3"/>
      <c r="J69" s="3"/>
      <c r="K69" s="435"/>
      <c r="L69" s="435"/>
      <c r="M69" s="435"/>
      <c r="N69" s="435"/>
      <c r="O69" s="435"/>
      <c r="P69" s="150"/>
      <c r="Q69" s="3"/>
      <c r="R69" s="3"/>
      <c r="S69" s="3"/>
      <c r="T69" s="3"/>
      <c r="U69" s="3"/>
      <c r="V69" s="3"/>
      <c r="W69" s="3"/>
      <c r="X69" s="3"/>
      <c r="Y69" s="3"/>
      <c r="Z69" s="3"/>
      <c r="AA69" s="3"/>
      <c r="AB69" s="3"/>
      <c r="AC69" s="3"/>
      <c r="AE69" s="154"/>
      <c r="AF69" s="154"/>
      <c r="AG69" s="154"/>
      <c r="AH69" s="154"/>
      <c r="AI69" s="3"/>
      <c r="AJ69" s="3"/>
      <c r="AK69" s="3"/>
      <c r="AL69" s="3"/>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c r="FR69" s="154"/>
      <c r="FS69" s="154"/>
      <c r="FT69" s="154"/>
      <c r="FU69" s="154"/>
      <c r="FV69" s="154"/>
      <c r="FW69" s="154"/>
      <c r="FX69" s="154"/>
      <c r="FY69" s="154"/>
      <c r="FZ69" s="154"/>
      <c r="GA69" s="154"/>
      <c r="GB69" s="154"/>
      <c r="GC69" s="154"/>
      <c r="GD69" s="154"/>
      <c r="GE69" s="154"/>
      <c r="GF69" s="154"/>
      <c r="GG69" s="154"/>
      <c r="GH69" s="154"/>
      <c r="GI69" s="154"/>
      <c r="GJ69" s="154"/>
      <c r="GK69" s="154"/>
      <c r="GL69" s="154"/>
      <c r="GM69" s="154"/>
      <c r="GN69" s="154"/>
      <c r="GO69" s="154"/>
      <c r="GP69" s="154"/>
      <c r="GQ69" s="154"/>
      <c r="GR69" s="154"/>
      <c r="GS69" s="154"/>
      <c r="GT69" s="154"/>
      <c r="GU69" s="154"/>
      <c r="GV69" s="154"/>
      <c r="GW69" s="154"/>
      <c r="GX69" s="154"/>
      <c r="GY69" s="154"/>
      <c r="GZ69" s="154"/>
      <c r="HA69" s="154"/>
      <c r="HB69" s="154"/>
      <c r="HC69" s="154"/>
      <c r="HD69" s="154"/>
      <c r="HE69" s="154"/>
      <c r="HF69" s="154"/>
      <c r="HG69" s="154"/>
      <c r="HH69" s="154"/>
      <c r="HI69" s="154"/>
      <c r="HJ69" s="154"/>
      <c r="HK69" s="154"/>
      <c r="HL69" s="154"/>
      <c r="HM69" s="154"/>
      <c r="HN69" s="154"/>
      <c r="HO69" s="154"/>
      <c r="HP69" s="154"/>
      <c r="HQ69" s="154"/>
      <c r="HR69" s="154"/>
      <c r="HS69" s="154"/>
      <c r="HT69" s="154"/>
      <c r="HU69" s="154"/>
      <c r="HV69" s="154"/>
      <c r="HW69" s="154"/>
      <c r="HX69" s="154"/>
      <c r="HY69" s="154"/>
      <c r="HZ69" s="154"/>
      <c r="IA69" s="154"/>
      <c r="IB69" s="154"/>
      <c r="IC69" s="154"/>
      <c r="ID69" s="154"/>
      <c r="IE69" s="154"/>
      <c r="IF69" s="154"/>
      <c r="IG69" s="154"/>
      <c r="IH69" s="154"/>
      <c r="II69" s="154"/>
      <c r="IJ69" s="154"/>
      <c r="IK69" s="154"/>
      <c r="IL69" s="154"/>
      <c r="IM69" s="154"/>
      <c r="IN69" s="154"/>
      <c r="IO69" s="154"/>
      <c r="IP69" s="154"/>
      <c r="IQ69" s="154"/>
      <c r="IR69" s="154"/>
      <c r="IS69" s="154"/>
      <c r="IT69" s="154"/>
      <c r="IU69" s="154"/>
      <c r="IV69" s="154"/>
      <c r="IW69" s="154"/>
      <c r="IX69" s="154"/>
      <c r="IY69" s="154"/>
      <c r="IZ69" s="154"/>
      <c r="JA69" s="154"/>
      <c r="JB69" s="154"/>
      <c r="JC69" s="154"/>
      <c r="JD69" s="154"/>
      <c r="JE69" s="154"/>
      <c r="JF69" s="154"/>
      <c r="JG69" s="154"/>
      <c r="JH69" s="154"/>
      <c r="JI69" s="154"/>
      <c r="JJ69" s="154"/>
      <c r="JK69" s="154"/>
      <c r="JL69" s="154"/>
      <c r="JM69" s="154"/>
      <c r="JN69" s="154"/>
      <c r="JO69" s="154"/>
      <c r="JP69" s="154"/>
      <c r="JQ69" s="154"/>
      <c r="JR69" s="154"/>
      <c r="JS69" s="154"/>
      <c r="JT69" s="154"/>
      <c r="JU69" s="154"/>
      <c r="JV69" s="154"/>
      <c r="JW69" s="154"/>
      <c r="JX69" s="154"/>
      <c r="JY69" s="154"/>
      <c r="JZ69" s="154"/>
      <c r="KA69" s="154"/>
      <c r="KB69" s="154"/>
      <c r="KC69" s="154"/>
      <c r="KD69" s="154"/>
      <c r="KE69" s="154"/>
      <c r="KF69" s="154"/>
      <c r="KG69" s="154"/>
      <c r="KH69" s="154"/>
      <c r="KI69" s="154"/>
      <c r="KJ69" s="154"/>
      <c r="KK69" s="154"/>
      <c r="KL69" s="154"/>
      <c r="KM69" s="154"/>
      <c r="KN69" s="154"/>
      <c r="KO69" s="154"/>
      <c r="KP69" s="154"/>
      <c r="KQ69" s="154"/>
      <c r="KR69" s="154"/>
      <c r="KS69" s="154"/>
      <c r="KT69" s="154"/>
      <c r="KU69" s="154"/>
      <c r="KV69" s="154"/>
      <c r="KW69" s="154"/>
      <c r="KX69" s="154"/>
      <c r="KY69" s="154"/>
      <c r="KZ69" s="154"/>
      <c r="LA69" s="154"/>
      <c r="LB69" s="154"/>
      <c r="LC69" s="154"/>
      <c r="LD69" s="154"/>
      <c r="LE69" s="154"/>
      <c r="LF69" s="154"/>
      <c r="LG69" s="154"/>
      <c r="LH69" s="154"/>
      <c r="LI69" s="154"/>
      <c r="LJ69" s="154"/>
      <c r="LK69" s="154"/>
      <c r="LL69" s="154"/>
      <c r="LM69" s="154"/>
      <c r="LN69" s="154"/>
      <c r="LO69" s="154"/>
      <c r="LP69" s="154"/>
      <c r="LQ69" s="154"/>
      <c r="LR69" s="154"/>
      <c r="LS69" s="154"/>
      <c r="LT69" s="154"/>
      <c r="LU69" s="154"/>
      <c r="LV69" s="154"/>
      <c r="LW69" s="154"/>
      <c r="LX69" s="154"/>
      <c r="LY69" s="154"/>
      <c r="LZ69" s="154"/>
      <c r="MA69" s="154"/>
      <c r="MB69" s="154"/>
      <c r="MC69" s="154"/>
      <c r="MD69" s="154"/>
      <c r="ME69" s="154"/>
      <c r="MF69" s="154"/>
      <c r="MG69" s="154"/>
      <c r="MH69" s="154"/>
      <c r="MI69" s="154"/>
      <c r="MJ69" s="154"/>
      <c r="MK69" s="154"/>
      <c r="ML69" s="154"/>
      <c r="MM69" s="154"/>
      <c r="MN69" s="154"/>
      <c r="MO69" s="154"/>
      <c r="MP69" s="154"/>
      <c r="MQ69" s="154"/>
      <c r="MR69" s="154"/>
      <c r="MS69" s="154"/>
      <c r="MT69" s="154"/>
      <c r="MU69" s="154"/>
      <c r="MV69" s="154"/>
      <c r="MW69" s="154"/>
      <c r="MX69" s="154"/>
      <c r="MY69" s="154"/>
      <c r="MZ69" s="154"/>
      <c r="NA69" s="154"/>
      <c r="NB69" s="154"/>
      <c r="NC69" s="154"/>
      <c r="ND69" s="154"/>
      <c r="NE69" s="154"/>
      <c r="NF69" s="154"/>
      <c r="NG69" s="154"/>
      <c r="NH69" s="154"/>
      <c r="NI69" s="154"/>
      <c r="NJ69" s="154"/>
      <c r="NK69" s="154"/>
      <c r="NL69" s="154"/>
      <c r="NM69" s="154"/>
      <c r="NN69" s="154"/>
      <c r="NO69" s="154"/>
      <c r="NP69" s="154"/>
      <c r="NQ69" s="154"/>
      <c r="NR69" s="154"/>
      <c r="NS69" s="154"/>
      <c r="NT69" s="154"/>
      <c r="NU69" s="154"/>
      <c r="NV69" s="154"/>
      <c r="NW69" s="154"/>
      <c r="NX69" s="154"/>
      <c r="NY69" s="154"/>
      <c r="NZ69" s="154"/>
      <c r="OA69" s="154"/>
      <c r="OB69" s="154"/>
      <c r="OC69" s="154"/>
      <c r="OD69" s="154"/>
      <c r="OE69" s="154"/>
      <c r="OF69" s="154"/>
      <c r="OG69" s="154"/>
      <c r="OH69" s="154"/>
      <c r="OI69" s="154"/>
      <c r="OJ69" s="154"/>
      <c r="OK69" s="154"/>
      <c r="OL69" s="154"/>
      <c r="OM69" s="154"/>
      <c r="ON69" s="154"/>
      <c r="OO69" s="154"/>
      <c r="OP69" s="154"/>
      <c r="OQ69" s="154"/>
      <c r="OR69" s="154"/>
      <c r="OS69" s="154"/>
      <c r="OT69" s="154"/>
      <c r="OU69" s="154"/>
      <c r="OV69" s="154"/>
      <c r="OW69" s="154"/>
      <c r="OX69" s="154"/>
      <c r="OY69" s="154"/>
      <c r="OZ69" s="154"/>
      <c r="PA69" s="154"/>
      <c r="PB69" s="154"/>
      <c r="PC69" s="154"/>
      <c r="PD69" s="154"/>
      <c r="PE69" s="154"/>
      <c r="PF69" s="154"/>
      <c r="PG69" s="154"/>
      <c r="PH69" s="154"/>
      <c r="PI69" s="154"/>
      <c r="PJ69" s="154"/>
      <c r="PK69" s="154"/>
      <c r="PL69" s="154"/>
      <c r="PM69" s="154"/>
      <c r="PN69" s="154"/>
      <c r="PO69" s="154"/>
      <c r="PP69" s="154"/>
      <c r="PQ69" s="154"/>
      <c r="PR69" s="154"/>
      <c r="PS69" s="154"/>
      <c r="PT69" s="154"/>
      <c r="PU69" s="154"/>
      <c r="PV69" s="154"/>
      <c r="PW69" s="154"/>
      <c r="PX69" s="154"/>
      <c r="PY69" s="154"/>
      <c r="PZ69" s="154"/>
      <c r="QA69" s="154"/>
      <c r="QB69" s="154"/>
      <c r="QC69" s="154"/>
      <c r="QD69" s="154"/>
      <c r="QE69" s="154"/>
      <c r="QF69" s="154"/>
      <c r="QG69" s="154"/>
      <c r="QH69" s="154"/>
      <c r="QI69" s="154"/>
      <c r="QJ69" s="154"/>
      <c r="QK69" s="154"/>
      <c r="QL69" s="154"/>
      <c r="QM69" s="154"/>
      <c r="QN69" s="154"/>
      <c r="QO69" s="154"/>
      <c r="QP69" s="154"/>
      <c r="QQ69" s="154"/>
      <c r="QR69" s="154"/>
      <c r="QS69" s="154"/>
      <c r="QT69" s="154"/>
      <c r="QU69" s="154"/>
      <c r="QV69" s="154"/>
      <c r="QW69" s="154"/>
      <c r="QX69" s="154"/>
      <c r="QY69" s="154"/>
      <c r="QZ69" s="154"/>
      <c r="RA69" s="154"/>
      <c r="RB69" s="154"/>
      <c r="RC69" s="154"/>
      <c r="RD69" s="154"/>
      <c r="RE69" s="154"/>
      <c r="RF69" s="154"/>
      <c r="RG69" s="154"/>
      <c r="RH69" s="154"/>
      <c r="RI69" s="154"/>
      <c r="RJ69" s="154"/>
      <c r="RK69" s="154"/>
      <c r="RL69" s="154"/>
      <c r="RM69" s="154"/>
      <c r="RN69" s="154"/>
      <c r="RO69" s="154"/>
      <c r="RP69" s="154"/>
      <c r="RQ69" s="154"/>
      <c r="RR69" s="154"/>
      <c r="RS69" s="154"/>
      <c r="RT69" s="154"/>
      <c r="RU69" s="154"/>
      <c r="RV69" s="154"/>
      <c r="RW69" s="154"/>
      <c r="RX69" s="154"/>
      <c r="RY69" s="154"/>
      <c r="RZ69" s="154"/>
      <c r="SA69" s="154"/>
      <c r="SB69" s="154"/>
      <c r="SC69" s="154"/>
      <c r="SD69" s="154"/>
      <c r="SE69" s="154"/>
      <c r="SF69" s="154"/>
      <c r="SG69" s="154"/>
      <c r="SH69" s="154"/>
      <c r="SI69" s="154"/>
      <c r="SJ69" s="154"/>
      <c r="SK69" s="154"/>
      <c r="SL69" s="154"/>
      <c r="SM69" s="154"/>
      <c r="SN69" s="154"/>
      <c r="SO69" s="154"/>
      <c r="SP69" s="154"/>
      <c r="SQ69" s="154"/>
      <c r="SR69" s="154"/>
      <c r="SS69" s="154"/>
      <c r="ST69" s="154"/>
      <c r="SU69" s="154"/>
      <c r="SV69" s="154"/>
      <c r="SW69" s="154"/>
      <c r="SX69" s="154"/>
      <c r="SY69" s="154"/>
      <c r="SZ69" s="154"/>
      <c r="TA69" s="154"/>
      <c r="TB69" s="154"/>
      <c r="TC69" s="154"/>
      <c r="TD69" s="154"/>
      <c r="TE69" s="154"/>
      <c r="TF69" s="154"/>
      <c r="TG69" s="154"/>
      <c r="TH69" s="154"/>
      <c r="TI69" s="154"/>
      <c r="TJ69" s="154"/>
      <c r="TK69" s="154"/>
      <c r="TL69" s="154"/>
      <c r="TM69" s="154"/>
      <c r="TN69" s="154"/>
      <c r="TO69" s="154"/>
      <c r="TP69" s="154"/>
      <c r="TQ69" s="154"/>
      <c r="TR69" s="154"/>
      <c r="TS69" s="154"/>
      <c r="TT69" s="154"/>
      <c r="TU69" s="154"/>
      <c r="TV69" s="154"/>
      <c r="TW69" s="154"/>
      <c r="TX69" s="154"/>
      <c r="TY69" s="154"/>
      <c r="TZ69" s="154"/>
      <c r="UA69" s="154"/>
      <c r="UB69" s="154"/>
      <c r="UC69" s="154"/>
      <c r="UD69" s="154"/>
      <c r="UE69" s="154"/>
      <c r="UF69" s="154"/>
      <c r="UG69" s="154"/>
      <c r="UH69" s="154"/>
      <c r="UI69" s="154"/>
      <c r="UJ69" s="154"/>
      <c r="UK69" s="154"/>
      <c r="UL69" s="154"/>
      <c r="UM69" s="154"/>
      <c r="UN69" s="154"/>
      <c r="UO69" s="154"/>
      <c r="UP69" s="154"/>
      <c r="UQ69" s="154"/>
      <c r="UR69" s="154"/>
      <c r="US69" s="154"/>
      <c r="UT69" s="154"/>
      <c r="UU69" s="154"/>
      <c r="UV69" s="154"/>
      <c r="UW69" s="154"/>
      <c r="UX69" s="154"/>
      <c r="UY69" s="154"/>
      <c r="UZ69" s="154"/>
      <c r="VA69" s="154"/>
      <c r="VB69" s="154"/>
      <c r="VC69" s="154"/>
      <c r="VD69" s="154"/>
      <c r="VE69" s="154"/>
      <c r="VF69" s="154"/>
      <c r="VG69" s="154"/>
      <c r="VH69" s="154"/>
      <c r="VI69" s="154"/>
      <c r="VJ69" s="154"/>
      <c r="VK69" s="154"/>
      <c r="VL69" s="154"/>
      <c r="VM69" s="154"/>
      <c r="VN69" s="154"/>
      <c r="VO69" s="154"/>
      <c r="VP69" s="154"/>
      <c r="VQ69" s="154"/>
      <c r="VR69" s="154"/>
      <c r="VS69" s="154"/>
      <c r="VT69" s="154"/>
      <c r="VU69" s="154"/>
      <c r="VV69" s="154"/>
      <c r="VW69" s="154"/>
      <c r="VX69" s="154"/>
      <c r="VY69" s="154"/>
      <c r="VZ69" s="154"/>
      <c r="WA69" s="154"/>
      <c r="WB69" s="154"/>
      <c r="WC69" s="154"/>
      <c r="WD69" s="154"/>
      <c r="WE69" s="154"/>
      <c r="WF69" s="154"/>
      <c r="WG69" s="154"/>
      <c r="WH69" s="154"/>
      <c r="WI69" s="154"/>
      <c r="WJ69" s="154"/>
      <c r="WK69" s="154"/>
      <c r="WL69" s="154"/>
      <c r="WM69" s="154"/>
      <c r="WN69" s="154"/>
      <c r="WO69" s="154"/>
      <c r="WP69" s="154"/>
      <c r="WQ69" s="154"/>
      <c r="WR69" s="154"/>
      <c r="WS69" s="154"/>
      <c r="WT69" s="154"/>
      <c r="WU69" s="154"/>
      <c r="WV69" s="154"/>
      <c r="WW69" s="154"/>
      <c r="WX69" s="154"/>
      <c r="WY69" s="154"/>
      <c r="WZ69" s="154"/>
      <c r="XA69" s="154"/>
      <c r="XB69" s="154"/>
      <c r="XC69" s="154"/>
      <c r="XD69" s="154"/>
      <c r="XE69" s="154"/>
      <c r="XF69" s="154"/>
      <c r="XG69" s="154"/>
      <c r="XH69" s="154"/>
      <c r="XI69" s="154"/>
      <c r="XJ69" s="154"/>
      <c r="XK69" s="154"/>
      <c r="XL69" s="154"/>
      <c r="XM69" s="154"/>
      <c r="XN69" s="154"/>
      <c r="XO69" s="154"/>
      <c r="XP69" s="154"/>
      <c r="XQ69" s="154"/>
      <c r="XR69" s="154"/>
      <c r="XS69" s="154"/>
      <c r="XT69" s="154"/>
      <c r="XU69" s="154"/>
      <c r="XV69" s="154"/>
      <c r="XW69" s="154"/>
      <c r="XX69" s="154"/>
      <c r="XY69" s="154"/>
      <c r="XZ69" s="154"/>
      <c r="YA69" s="154"/>
      <c r="YB69" s="154"/>
      <c r="YC69" s="154"/>
      <c r="YD69" s="154"/>
      <c r="YE69" s="154"/>
      <c r="YF69" s="154"/>
      <c r="YG69" s="154"/>
      <c r="YH69" s="154"/>
      <c r="YI69" s="154"/>
      <c r="YJ69" s="154"/>
      <c r="YK69" s="154"/>
      <c r="YL69" s="154"/>
      <c r="YM69" s="154"/>
      <c r="YN69" s="154"/>
      <c r="YO69" s="154"/>
      <c r="YP69" s="154"/>
      <c r="YQ69" s="154"/>
      <c r="YR69" s="154"/>
      <c r="YS69" s="154"/>
      <c r="YT69" s="154"/>
      <c r="YU69" s="154"/>
      <c r="YV69" s="154"/>
      <c r="YW69" s="154"/>
      <c r="YX69" s="154"/>
      <c r="YY69" s="154"/>
      <c r="YZ69" s="154"/>
      <c r="ZA69" s="154"/>
      <c r="ZB69" s="154"/>
      <c r="ZC69" s="154"/>
      <c r="ZD69" s="154"/>
      <c r="ZE69" s="154"/>
      <c r="ZF69" s="154"/>
      <c r="ZG69" s="154"/>
      <c r="ZH69" s="154"/>
      <c r="ZI69" s="154"/>
      <c r="ZJ69" s="154"/>
      <c r="ZK69" s="154"/>
      <c r="ZL69" s="154"/>
      <c r="ZM69" s="154"/>
      <c r="ZN69" s="154"/>
      <c r="ZO69" s="154"/>
      <c r="ZP69" s="154"/>
      <c r="ZQ69" s="154"/>
      <c r="ZR69" s="154"/>
      <c r="ZS69" s="154"/>
      <c r="ZT69" s="154"/>
      <c r="ZU69" s="154"/>
      <c r="ZV69" s="154"/>
      <c r="ZW69" s="154"/>
      <c r="ZX69" s="154"/>
      <c r="ZY69" s="154"/>
      <c r="ZZ69" s="154"/>
      <c r="AAA69" s="154"/>
      <c r="AAB69" s="154"/>
      <c r="AAC69" s="154"/>
      <c r="AAD69" s="154"/>
      <c r="AAE69" s="154"/>
      <c r="AAF69" s="154"/>
      <c r="AAG69" s="154"/>
      <c r="AAH69" s="154"/>
      <c r="AAI69" s="154"/>
      <c r="AAJ69" s="154"/>
      <c r="AAK69" s="154"/>
      <c r="AAL69" s="154"/>
      <c r="AAM69" s="154"/>
      <c r="AAN69" s="154"/>
      <c r="AAO69" s="154"/>
      <c r="AAP69" s="154"/>
      <c r="AAQ69" s="154"/>
      <c r="AAR69" s="154"/>
      <c r="AAS69" s="154"/>
      <c r="AAT69" s="154"/>
      <c r="AAU69" s="154"/>
      <c r="AAV69" s="154"/>
      <c r="AAW69" s="154"/>
      <c r="AAX69" s="154"/>
      <c r="AAY69" s="154"/>
      <c r="AAZ69" s="154"/>
      <c r="ABA69" s="154"/>
      <c r="ABB69" s="154"/>
      <c r="ABC69" s="154"/>
      <c r="ABD69" s="154"/>
      <c r="ABE69" s="154"/>
      <c r="ABF69" s="154"/>
      <c r="ABG69" s="154"/>
      <c r="ABH69" s="154"/>
      <c r="ABI69" s="154"/>
      <c r="ABJ69" s="154"/>
      <c r="ABK69" s="154"/>
      <c r="ABL69" s="154"/>
      <c r="ABM69" s="154"/>
      <c r="ABN69" s="154"/>
      <c r="ABO69" s="154"/>
      <c r="ABP69" s="154"/>
      <c r="ABQ69" s="154"/>
      <c r="ABR69" s="154"/>
      <c r="ABS69" s="154"/>
      <c r="ABT69" s="154"/>
      <c r="ABU69" s="154"/>
      <c r="ABV69" s="154"/>
      <c r="ABW69" s="154"/>
      <c r="ABX69" s="154"/>
      <c r="ABY69" s="154"/>
      <c r="ABZ69" s="154"/>
      <c r="ACA69" s="154"/>
      <c r="ACB69" s="154"/>
      <c r="ACC69" s="154"/>
      <c r="ACD69" s="154"/>
      <c r="ACE69" s="154"/>
      <c r="ACF69" s="154"/>
      <c r="ACG69" s="154"/>
      <c r="ACH69" s="154"/>
      <c r="ACI69" s="154"/>
      <c r="ACJ69" s="154"/>
      <c r="ACK69" s="154"/>
      <c r="ACL69" s="154"/>
      <c r="ACM69" s="154"/>
      <c r="ACN69" s="154"/>
      <c r="ACO69" s="154"/>
      <c r="ACP69" s="154"/>
      <c r="ACQ69" s="154"/>
      <c r="ACR69" s="154"/>
      <c r="ACS69" s="154"/>
      <c r="ACT69" s="154"/>
      <c r="ACU69" s="154"/>
      <c r="ACV69" s="154"/>
      <c r="ACW69" s="154"/>
      <c r="ACX69" s="154"/>
      <c r="ACY69" s="154"/>
      <c r="ACZ69" s="154"/>
      <c r="ADA69" s="154"/>
      <c r="ADB69" s="154"/>
      <c r="ADC69" s="154"/>
      <c r="ADD69" s="154"/>
      <c r="ADE69" s="154"/>
      <c r="ADF69" s="154"/>
      <c r="ADG69" s="154"/>
      <c r="ADH69" s="154"/>
      <c r="ADI69" s="154"/>
      <c r="ADJ69" s="154"/>
      <c r="ADK69" s="154"/>
      <c r="ADL69" s="154"/>
      <c r="ADM69" s="154"/>
      <c r="ADN69" s="154"/>
      <c r="ADO69" s="154"/>
      <c r="ADP69" s="154"/>
      <c r="ADQ69" s="154"/>
      <c r="ADR69" s="154"/>
      <c r="ADS69" s="154"/>
      <c r="ADT69" s="154"/>
      <c r="ADU69" s="154"/>
      <c r="ADV69" s="154"/>
      <c r="ADW69" s="154"/>
      <c r="ADX69" s="154"/>
      <c r="ADY69" s="154"/>
      <c r="ADZ69" s="154"/>
      <c r="AEA69" s="154"/>
      <c r="AEB69" s="154"/>
      <c r="AEC69" s="154"/>
      <c r="AED69" s="154"/>
      <c r="AEE69" s="154"/>
      <c r="AEF69" s="154"/>
      <c r="AEG69" s="154"/>
      <c r="AEH69" s="154"/>
      <c r="AEI69" s="154"/>
      <c r="AEJ69" s="154"/>
      <c r="AEK69" s="154"/>
      <c r="AEL69" s="154"/>
      <c r="AEM69" s="154"/>
      <c r="AEN69" s="154"/>
      <c r="AEO69" s="154"/>
      <c r="AEP69" s="154"/>
      <c r="AEQ69" s="154"/>
      <c r="AER69" s="154"/>
      <c r="AES69" s="154"/>
      <c r="AET69" s="154"/>
      <c r="AEU69" s="154"/>
      <c r="AEV69" s="154"/>
      <c r="AEW69" s="154"/>
      <c r="AEX69" s="154"/>
      <c r="AEY69" s="154"/>
      <c r="AEZ69" s="154"/>
      <c r="AFA69" s="154"/>
      <c r="AFB69" s="154"/>
      <c r="AFC69" s="154"/>
      <c r="AFD69" s="154"/>
      <c r="AFE69" s="154"/>
      <c r="AFF69" s="154"/>
      <c r="AFG69" s="154"/>
      <c r="AFH69" s="154"/>
      <c r="AFI69" s="154"/>
      <c r="AFJ69" s="154"/>
      <c r="AFK69" s="154"/>
      <c r="AFL69" s="154"/>
      <c r="AFM69" s="154"/>
      <c r="AFN69" s="154"/>
      <c r="AFO69" s="154"/>
      <c r="AFP69" s="154"/>
      <c r="AFQ69" s="154"/>
      <c r="AFR69" s="154"/>
      <c r="AFS69" s="154"/>
      <c r="AFT69" s="154"/>
      <c r="AFU69" s="154"/>
      <c r="AFV69" s="154"/>
      <c r="AFW69" s="154"/>
      <c r="AFX69" s="154"/>
      <c r="AFY69" s="154"/>
      <c r="AFZ69" s="154"/>
      <c r="AGA69" s="154"/>
      <c r="AGB69" s="154"/>
      <c r="AGC69" s="154"/>
      <c r="AGD69" s="154"/>
      <c r="AGE69" s="154"/>
      <c r="AGF69" s="154"/>
      <c r="AGG69" s="154"/>
      <c r="AGH69" s="154"/>
      <c r="AGI69" s="154"/>
      <c r="AGJ69" s="154"/>
      <c r="AGK69" s="154"/>
      <c r="AGL69" s="154"/>
      <c r="AGM69" s="154"/>
      <c r="AGN69" s="154"/>
      <c r="AGO69" s="154"/>
      <c r="AGP69" s="154"/>
      <c r="AGQ69" s="154"/>
      <c r="AGR69" s="154"/>
      <c r="AGS69" s="154"/>
      <c r="AGT69" s="154"/>
      <c r="AGU69" s="154"/>
      <c r="AGV69" s="154"/>
      <c r="AGW69" s="154"/>
      <c r="AGX69" s="154"/>
      <c r="AGY69" s="154"/>
      <c r="AGZ69" s="154"/>
      <c r="AHA69" s="154"/>
      <c r="AHB69" s="154"/>
      <c r="AHC69" s="154"/>
      <c r="AHD69" s="154"/>
      <c r="AHE69" s="154"/>
      <c r="AHF69" s="154"/>
      <c r="AHG69" s="154"/>
      <c r="AHH69" s="154"/>
      <c r="AHI69" s="154"/>
      <c r="AHJ69" s="154"/>
      <c r="AHK69" s="154"/>
      <c r="AHL69" s="154"/>
      <c r="AHM69" s="154"/>
      <c r="AHN69" s="154"/>
      <c r="AHO69" s="154"/>
      <c r="AHP69" s="154"/>
      <c r="AHQ69" s="154"/>
      <c r="AHR69" s="154"/>
      <c r="AHS69" s="154"/>
      <c r="AHT69" s="154"/>
      <c r="AHU69" s="154"/>
      <c r="AHV69" s="154"/>
      <c r="AHW69" s="154"/>
      <c r="AHX69" s="154"/>
      <c r="AHY69" s="154"/>
      <c r="AHZ69" s="154"/>
      <c r="AIA69" s="154"/>
      <c r="AIB69" s="154"/>
      <c r="AIC69" s="154"/>
      <c r="AID69" s="154"/>
      <c r="AIE69" s="154"/>
      <c r="AIF69" s="154"/>
      <c r="AIG69" s="154"/>
      <c r="AIH69" s="154"/>
      <c r="AII69" s="154"/>
      <c r="AIJ69" s="154"/>
      <c r="AIK69" s="154"/>
      <c r="AIL69" s="154"/>
      <c r="AIM69" s="154"/>
      <c r="AIN69" s="154"/>
      <c r="AIO69" s="154"/>
      <c r="AIP69" s="154"/>
      <c r="AIQ69" s="154"/>
      <c r="AIR69" s="154"/>
      <c r="AIS69" s="154"/>
      <c r="AIT69" s="154"/>
      <c r="AIU69" s="154"/>
      <c r="AIV69" s="154"/>
      <c r="AIW69" s="154"/>
      <c r="AIX69" s="154"/>
      <c r="AIY69" s="154"/>
      <c r="AIZ69" s="154"/>
      <c r="AJA69" s="154"/>
      <c r="AJB69" s="154"/>
      <c r="AJC69" s="154"/>
      <c r="AJD69" s="154"/>
      <c r="AJE69" s="154"/>
      <c r="AJF69" s="154"/>
      <c r="AJG69" s="154"/>
      <c r="AJH69" s="154"/>
      <c r="AJI69" s="154"/>
      <c r="AJJ69" s="154"/>
      <c r="AJK69" s="154"/>
      <c r="AJL69" s="154"/>
      <c r="AJM69" s="154"/>
      <c r="AJN69" s="154"/>
      <c r="AJO69" s="154"/>
      <c r="AJP69" s="154"/>
      <c r="AJQ69" s="154"/>
      <c r="AJR69" s="154"/>
      <c r="AJS69" s="154"/>
      <c r="AJT69" s="154"/>
      <c r="AJU69" s="154"/>
      <c r="AJV69" s="154"/>
      <c r="AJW69" s="154"/>
      <c r="AJX69" s="154"/>
      <c r="AJY69" s="154"/>
      <c r="AJZ69" s="154"/>
      <c r="AKA69" s="154"/>
      <c r="AKB69" s="154"/>
      <c r="AKC69" s="154"/>
      <c r="AKD69" s="154"/>
      <c r="AKE69" s="154"/>
      <c r="AKF69" s="154"/>
      <c r="AKG69" s="154"/>
      <c r="AKH69" s="154"/>
      <c r="AKI69" s="154"/>
      <c r="AKJ69" s="154"/>
      <c r="AKK69" s="154"/>
      <c r="AKL69" s="154"/>
      <c r="AKM69" s="154"/>
      <c r="AKN69" s="154"/>
      <c r="AKO69" s="154"/>
      <c r="AKP69" s="154"/>
      <c r="AKQ69" s="154"/>
      <c r="AKR69" s="154"/>
      <c r="AKS69" s="154"/>
      <c r="AKT69" s="154"/>
      <c r="AKU69" s="154"/>
      <c r="AKV69" s="154"/>
      <c r="AKW69" s="154"/>
      <c r="AKX69" s="154"/>
      <c r="AKY69" s="154"/>
      <c r="AKZ69" s="154"/>
      <c r="ALA69" s="154"/>
      <c r="ALB69" s="154"/>
      <c r="ALC69" s="154"/>
      <c r="ALD69" s="154"/>
      <c r="ALE69" s="154"/>
      <c r="ALF69" s="154"/>
      <c r="ALG69" s="154"/>
      <c r="ALH69" s="154"/>
      <c r="ALI69" s="154"/>
      <c r="ALJ69" s="154"/>
      <c r="ALK69" s="154"/>
      <c r="ALL69" s="154"/>
      <c r="ALM69" s="154"/>
      <c r="ALN69" s="154"/>
      <c r="ALO69" s="154"/>
      <c r="ALP69" s="154"/>
      <c r="ALQ69" s="154"/>
      <c r="ALR69" s="154"/>
      <c r="ALS69" s="154"/>
      <c r="ALT69" s="154"/>
      <c r="ALU69" s="154"/>
      <c r="ALV69" s="154"/>
      <c r="ALW69" s="154"/>
      <c r="ALX69" s="154"/>
      <c r="ALY69" s="154"/>
      <c r="ALZ69" s="154"/>
      <c r="AMA69" s="154"/>
      <c r="AMB69" s="154"/>
      <c r="AMC69" s="154"/>
      <c r="AMD69" s="154"/>
      <c r="AME69" s="154"/>
      <c r="AMF69" s="154"/>
      <c r="AMG69" s="154"/>
      <c r="AMH69" s="154"/>
      <c r="AMI69" s="154"/>
      <c r="AMJ69" s="154"/>
      <c r="AMK69" s="154"/>
      <c r="AML69" s="154"/>
      <c r="AMM69" s="154"/>
      <c r="AMN69" s="154"/>
      <c r="AMO69" s="154"/>
      <c r="AMP69" s="154"/>
      <c r="AMQ69" s="154"/>
      <c r="AMR69" s="154"/>
      <c r="AMS69" s="154"/>
      <c r="AMT69" s="154"/>
      <c r="AMU69" s="154"/>
      <c r="AMV69" s="154"/>
      <c r="AMW69" s="154"/>
      <c r="AMX69" s="154"/>
      <c r="AMY69" s="154"/>
      <c r="AMZ69" s="154"/>
      <c r="ANA69" s="154"/>
      <c r="ANB69" s="154"/>
      <c r="ANC69" s="154"/>
      <c r="AND69" s="154"/>
      <c r="ANE69" s="154"/>
      <c r="ANF69" s="154"/>
      <c r="ANG69" s="154"/>
      <c r="ANH69" s="154"/>
      <c r="ANI69" s="154"/>
      <c r="ANJ69" s="154"/>
      <c r="ANK69" s="154"/>
      <c r="ANL69" s="154"/>
      <c r="ANM69" s="154"/>
      <c r="ANN69" s="154"/>
      <c r="ANO69" s="154"/>
      <c r="ANP69" s="154"/>
      <c r="ANQ69" s="154"/>
      <c r="ANR69" s="154"/>
      <c r="ANS69" s="154"/>
      <c r="ANT69" s="154"/>
      <c r="ANU69" s="154"/>
      <c r="ANV69" s="154"/>
      <c r="ANW69" s="154"/>
      <c r="ANX69" s="154"/>
      <c r="ANY69" s="154"/>
      <c r="ANZ69" s="154"/>
      <c r="AOA69" s="154"/>
      <c r="AOB69" s="154"/>
      <c r="AOC69" s="154"/>
      <c r="AOD69" s="154"/>
      <c r="AOE69" s="154"/>
      <c r="AOF69" s="154"/>
      <c r="AOG69" s="154"/>
      <c r="AOH69" s="154"/>
      <c r="AOI69" s="154"/>
      <c r="AOJ69" s="154"/>
      <c r="AOK69" s="154"/>
      <c r="AOL69" s="154"/>
      <c r="AOM69" s="154"/>
      <c r="AON69" s="154"/>
      <c r="AOO69" s="154"/>
      <c r="AOP69" s="154"/>
      <c r="AOQ69" s="154"/>
      <c r="AOR69" s="154"/>
      <c r="AOS69" s="154"/>
      <c r="AOT69" s="154"/>
      <c r="AOU69" s="154"/>
      <c r="AOV69" s="154"/>
      <c r="AOW69" s="154"/>
      <c r="AOX69" s="154"/>
      <c r="AOY69" s="154"/>
      <c r="AOZ69" s="154"/>
      <c r="APA69" s="154"/>
      <c r="APB69" s="154"/>
      <c r="APC69" s="154"/>
      <c r="APD69" s="154"/>
      <c r="APE69" s="154"/>
      <c r="APF69" s="154"/>
      <c r="APG69" s="154"/>
      <c r="APH69" s="154"/>
      <c r="API69" s="154"/>
      <c r="APJ69" s="154"/>
      <c r="APK69" s="154"/>
      <c r="APL69" s="154"/>
      <c r="APM69" s="154"/>
      <c r="APN69" s="154"/>
      <c r="APO69" s="154"/>
      <c r="APP69" s="154"/>
      <c r="APQ69" s="154"/>
      <c r="APR69" s="154"/>
      <c r="APS69" s="154"/>
      <c r="APT69" s="154"/>
      <c r="APU69" s="154"/>
      <c r="APV69" s="154"/>
      <c r="APW69" s="154"/>
      <c r="APX69" s="154"/>
      <c r="APY69" s="154"/>
      <c r="APZ69" s="154"/>
      <c r="AQA69" s="154"/>
      <c r="AQB69" s="154"/>
      <c r="AQC69" s="154"/>
      <c r="AQD69" s="154"/>
      <c r="AQE69" s="154"/>
      <c r="AQF69" s="154"/>
      <c r="AQG69" s="154"/>
      <c r="AQH69" s="154"/>
      <c r="AQI69" s="154"/>
      <c r="AQJ69" s="154"/>
      <c r="AQK69" s="154"/>
      <c r="AQL69" s="154"/>
      <c r="AQM69" s="154"/>
      <c r="AQN69" s="154"/>
      <c r="AQO69" s="154"/>
      <c r="AQP69" s="154"/>
      <c r="AQQ69" s="154"/>
      <c r="AQR69" s="154"/>
      <c r="AQS69" s="154"/>
      <c r="AQT69" s="154"/>
      <c r="AQU69" s="154"/>
      <c r="AQV69" s="154"/>
      <c r="AQW69" s="154"/>
      <c r="AQX69" s="154"/>
      <c r="AQY69" s="154"/>
      <c r="AQZ69" s="154"/>
      <c r="ARA69" s="154"/>
      <c r="ARB69" s="154"/>
      <c r="ARC69" s="154"/>
      <c r="ARD69" s="154"/>
      <c r="ARE69" s="154"/>
      <c r="ARF69" s="154"/>
      <c r="ARG69" s="154"/>
      <c r="ARH69" s="154"/>
      <c r="ARI69" s="154"/>
      <c r="ARJ69" s="154"/>
      <c r="ARK69" s="154"/>
      <c r="ARL69" s="154"/>
      <c r="ARM69" s="154"/>
      <c r="ARN69" s="154"/>
      <c r="ARO69" s="154"/>
      <c r="ARP69" s="154"/>
      <c r="ARQ69" s="154"/>
      <c r="ARR69" s="154"/>
      <c r="ARS69" s="154"/>
      <c r="ART69" s="154"/>
      <c r="ARU69" s="154"/>
      <c r="ARV69" s="154"/>
      <c r="ARW69" s="154"/>
      <c r="ARX69" s="154"/>
      <c r="ARY69" s="154"/>
      <c r="ARZ69" s="154"/>
      <c r="ASA69" s="154"/>
      <c r="ASB69" s="154"/>
      <c r="ASC69" s="154"/>
      <c r="ASD69" s="154"/>
      <c r="ASE69" s="154"/>
      <c r="ASF69" s="154"/>
      <c r="ASG69" s="154"/>
      <c r="ASH69" s="154"/>
      <c r="ASI69" s="154"/>
      <c r="ASJ69" s="154"/>
      <c r="ASK69" s="154"/>
      <c r="ASL69" s="154"/>
      <c r="ASM69" s="154"/>
      <c r="ASN69" s="154"/>
      <c r="ASO69" s="154"/>
      <c r="ASP69" s="154"/>
      <c r="ASQ69" s="154"/>
      <c r="ASR69" s="154"/>
      <c r="ASS69" s="154"/>
      <c r="AST69" s="154"/>
      <c r="ASU69" s="154"/>
      <c r="ASV69" s="154"/>
      <c r="ASW69" s="154"/>
      <c r="ASX69" s="154"/>
      <c r="ASY69" s="154"/>
      <c r="ASZ69" s="154"/>
      <c r="ATA69" s="154"/>
      <c r="ATB69" s="154"/>
      <c r="ATC69" s="154"/>
      <c r="ATD69" s="154"/>
      <c r="ATE69" s="154"/>
      <c r="ATF69" s="154"/>
      <c r="ATG69" s="154"/>
      <c r="ATH69" s="154"/>
      <c r="ATI69" s="154"/>
      <c r="ATJ69" s="154"/>
      <c r="ATK69" s="154"/>
      <c r="ATL69" s="154"/>
      <c r="ATM69" s="154"/>
      <c r="ATN69" s="154"/>
      <c r="ATO69" s="154"/>
      <c r="ATP69" s="154"/>
      <c r="ATQ69" s="154"/>
      <c r="ATR69" s="154"/>
      <c r="ATS69" s="154"/>
      <c r="ATT69" s="154"/>
      <c r="ATU69" s="154"/>
      <c r="ATV69" s="154"/>
      <c r="ATW69" s="154"/>
      <c r="ATX69" s="154"/>
      <c r="ATY69" s="154"/>
      <c r="ATZ69" s="154"/>
      <c r="AUA69" s="154"/>
      <c r="AUB69" s="154"/>
      <c r="AUC69" s="154"/>
      <c r="AUD69" s="154"/>
      <c r="AUE69" s="154"/>
      <c r="AUF69" s="154"/>
      <c r="AUG69" s="154"/>
      <c r="AUH69" s="154"/>
      <c r="AUI69" s="154"/>
      <c r="AUJ69" s="154"/>
      <c r="AUK69" s="154"/>
      <c r="AUL69" s="154"/>
      <c r="AUM69" s="154"/>
      <c r="AUN69" s="154"/>
      <c r="AUO69" s="154"/>
      <c r="AUP69" s="154"/>
      <c r="AUQ69" s="154"/>
      <c r="AUR69" s="154"/>
      <c r="AUS69" s="154"/>
      <c r="AUT69" s="154"/>
      <c r="AUU69" s="154"/>
      <c r="AUV69" s="154"/>
      <c r="AUW69" s="154"/>
      <c r="AUX69" s="154"/>
      <c r="AUY69" s="154"/>
      <c r="AUZ69" s="154"/>
      <c r="AVA69" s="154"/>
      <c r="AVB69" s="154"/>
      <c r="AVC69" s="154"/>
      <c r="AVD69" s="154"/>
      <c r="AVE69" s="154"/>
      <c r="AVF69" s="154"/>
      <c r="AVG69" s="154"/>
      <c r="AVH69" s="154"/>
      <c r="AVI69" s="154"/>
      <c r="AVJ69" s="154"/>
      <c r="AVK69" s="154"/>
      <c r="AVL69" s="154"/>
      <c r="AVM69" s="154"/>
      <c r="AVN69" s="154"/>
      <c r="AVO69" s="154"/>
      <c r="AVP69" s="154"/>
      <c r="AVQ69" s="154"/>
      <c r="AVR69" s="154"/>
      <c r="AVS69" s="154"/>
      <c r="AVT69" s="154"/>
      <c r="AVU69" s="154"/>
      <c r="AVV69" s="154"/>
      <c r="AVW69" s="154"/>
      <c r="AVX69" s="154"/>
      <c r="AVY69" s="154"/>
      <c r="AVZ69" s="154"/>
      <c r="AWA69" s="154"/>
      <c r="AWB69" s="154"/>
      <c r="AWC69" s="154"/>
      <c r="AWD69" s="154"/>
      <c r="AWE69" s="154"/>
      <c r="AWF69" s="154"/>
      <c r="AWG69" s="154"/>
      <c r="AWH69" s="154"/>
      <c r="AWI69" s="154"/>
      <c r="AWJ69" s="154"/>
      <c r="AWK69" s="154"/>
      <c r="AWL69" s="154"/>
      <c r="AWM69" s="154"/>
      <c r="AWN69" s="154"/>
      <c r="AWO69" s="154"/>
      <c r="AWP69" s="154"/>
      <c r="AWQ69" s="154"/>
      <c r="AWR69" s="154"/>
      <c r="AWS69" s="154"/>
      <c r="AWT69" s="154"/>
      <c r="AWU69" s="154"/>
      <c r="AWV69" s="154"/>
      <c r="AWW69" s="154"/>
      <c r="AWX69" s="154"/>
      <c r="AWY69" s="154"/>
      <c r="AWZ69" s="154"/>
      <c r="AXA69" s="154"/>
      <c r="AXB69" s="154"/>
      <c r="AXC69" s="154"/>
      <c r="AXD69" s="154"/>
      <c r="AXE69" s="154"/>
      <c r="AXF69" s="154"/>
      <c r="AXG69" s="154"/>
      <c r="AXH69" s="154"/>
      <c r="AXI69" s="154"/>
      <c r="AXJ69" s="154"/>
      <c r="AXK69" s="154"/>
      <c r="AXL69" s="154"/>
      <c r="AXM69" s="154"/>
      <c r="AXN69" s="154"/>
      <c r="AXO69" s="154"/>
      <c r="AXP69" s="154"/>
      <c r="AXQ69" s="154"/>
      <c r="AXR69" s="154"/>
      <c r="AXS69" s="154"/>
      <c r="AXT69" s="154"/>
      <c r="AXU69" s="154"/>
      <c r="AXV69" s="154"/>
      <c r="AXW69" s="154"/>
      <c r="AXX69" s="154"/>
      <c r="AXY69" s="154"/>
      <c r="AXZ69" s="154"/>
      <c r="AYA69" s="154"/>
      <c r="AYB69" s="154"/>
      <c r="AYC69" s="154"/>
      <c r="AYD69" s="154"/>
      <c r="AYE69" s="154"/>
      <c r="AYF69" s="154"/>
      <c r="AYG69" s="154"/>
      <c r="AYH69" s="154"/>
      <c r="AYI69" s="154"/>
      <c r="AYJ69" s="154"/>
      <c r="AYK69" s="154"/>
      <c r="AYL69" s="154"/>
      <c r="AYM69" s="154"/>
      <c r="AYN69" s="154"/>
      <c r="AYO69" s="154"/>
      <c r="AYP69" s="154"/>
      <c r="AYQ69" s="154"/>
      <c r="AYR69" s="154"/>
      <c r="AYS69" s="154"/>
      <c r="AYT69" s="154"/>
      <c r="AYU69" s="154"/>
      <c r="AYV69" s="154"/>
      <c r="AYW69" s="154"/>
      <c r="AYX69" s="154"/>
      <c r="AYY69" s="154"/>
      <c r="AYZ69" s="154"/>
      <c r="AZA69" s="154"/>
      <c r="AZB69" s="154"/>
      <c r="AZC69" s="154"/>
      <c r="AZD69" s="154"/>
      <c r="AZE69" s="154"/>
      <c r="AZF69" s="154"/>
      <c r="AZG69" s="154"/>
      <c r="AZH69" s="154"/>
      <c r="AZI69" s="154"/>
      <c r="AZJ69" s="154"/>
      <c r="AZK69" s="154"/>
      <c r="AZL69" s="154"/>
      <c r="AZM69" s="154"/>
      <c r="AZN69" s="154"/>
      <c r="AZO69" s="154"/>
      <c r="AZP69" s="154"/>
      <c r="AZQ69" s="154"/>
      <c r="AZR69" s="154"/>
      <c r="AZS69" s="154"/>
      <c r="AZT69" s="154"/>
      <c r="AZU69" s="154"/>
      <c r="AZV69" s="154"/>
      <c r="AZW69" s="154"/>
      <c r="AZX69" s="154"/>
      <c r="AZY69" s="154"/>
      <c r="AZZ69" s="154"/>
      <c r="BAA69" s="154"/>
      <c r="BAB69" s="154"/>
      <c r="BAC69" s="154"/>
      <c r="BAD69" s="154"/>
      <c r="BAE69" s="154"/>
      <c r="BAF69" s="154"/>
      <c r="BAG69" s="154"/>
      <c r="BAH69" s="154"/>
      <c r="BAI69" s="154"/>
      <c r="BAJ69" s="154"/>
      <c r="BAK69" s="154"/>
      <c r="BAL69" s="154"/>
      <c r="BAM69" s="154"/>
      <c r="BAN69" s="154"/>
      <c r="BAO69" s="154"/>
      <c r="BAP69" s="154"/>
      <c r="BAQ69" s="154"/>
      <c r="BAR69" s="154"/>
      <c r="BAS69" s="154"/>
      <c r="BAT69" s="154"/>
      <c r="BAU69" s="154"/>
      <c r="BAV69" s="154"/>
      <c r="BAW69" s="154"/>
      <c r="BAX69" s="154"/>
      <c r="BAY69" s="154"/>
      <c r="BAZ69" s="154"/>
      <c r="BBA69" s="154"/>
      <c r="BBB69" s="154"/>
      <c r="BBC69" s="154"/>
      <c r="BBD69" s="154"/>
      <c r="BBE69" s="154"/>
      <c r="BBF69" s="154"/>
      <c r="BBG69" s="154"/>
      <c r="BBH69" s="154"/>
      <c r="BBI69" s="154"/>
      <c r="BBJ69" s="154"/>
      <c r="BBK69" s="154"/>
      <c r="BBL69" s="154"/>
      <c r="BBM69" s="154"/>
      <c r="BBN69" s="154"/>
      <c r="BBO69" s="154"/>
      <c r="BBP69" s="154"/>
      <c r="BBQ69" s="154"/>
      <c r="BBR69" s="154"/>
      <c r="BBS69" s="154"/>
      <c r="BBT69" s="154"/>
      <c r="BBU69" s="154"/>
      <c r="BBV69" s="154"/>
      <c r="BBW69" s="154"/>
      <c r="BBX69" s="154"/>
      <c r="BBY69" s="154"/>
      <c r="BBZ69" s="154"/>
      <c r="BCA69" s="154"/>
      <c r="BCB69" s="154"/>
      <c r="BCC69" s="154"/>
      <c r="BCD69" s="154"/>
      <c r="BCE69" s="154"/>
      <c r="BCF69" s="154"/>
      <c r="BCG69" s="154"/>
      <c r="BCH69" s="154"/>
      <c r="BCI69" s="154"/>
      <c r="BCJ69" s="154"/>
      <c r="BCK69" s="154"/>
      <c r="BCL69" s="154"/>
      <c r="BCM69" s="154"/>
      <c r="BCN69" s="154"/>
      <c r="BCO69" s="154"/>
      <c r="BCP69" s="154"/>
      <c r="BCQ69" s="154"/>
      <c r="BCR69" s="154"/>
      <c r="BCS69" s="154"/>
      <c r="BCT69" s="154"/>
      <c r="BCU69" s="154"/>
      <c r="BCV69" s="154"/>
      <c r="BCW69" s="154"/>
      <c r="BCX69" s="154"/>
      <c r="BCY69" s="154"/>
      <c r="BCZ69" s="154"/>
      <c r="BDA69" s="154"/>
      <c r="BDB69" s="154"/>
      <c r="BDC69" s="154"/>
      <c r="BDD69" s="154"/>
      <c r="BDE69" s="154"/>
      <c r="BDF69" s="154"/>
      <c r="BDG69" s="154"/>
      <c r="BDH69" s="154"/>
      <c r="BDI69" s="154"/>
      <c r="BDJ69" s="154"/>
      <c r="BDK69" s="154"/>
      <c r="BDL69" s="154"/>
      <c r="BDM69" s="154"/>
      <c r="BDN69" s="154"/>
      <c r="BDO69" s="154"/>
      <c r="BDP69" s="154"/>
      <c r="BDQ69" s="154"/>
      <c r="BDR69" s="154"/>
      <c r="BDS69" s="154"/>
      <c r="BDT69" s="154"/>
      <c r="BDU69" s="154"/>
      <c r="BDV69" s="154"/>
      <c r="BDW69" s="154"/>
      <c r="BDX69" s="154"/>
      <c r="BDY69" s="154"/>
      <c r="BDZ69" s="154"/>
      <c r="BEA69" s="154"/>
      <c r="BEB69" s="154"/>
      <c r="BEC69" s="154"/>
      <c r="BED69" s="154"/>
      <c r="BEE69" s="154"/>
      <c r="BEF69" s="154"/>
      <c r="BEG69" s="154"/>
      <c r="BEH69" s="154"/>
      <c r="BEI69" s="154"/>
      <c r="BEJ69" s="154"/>
      <c r="BEK69" s="154"/>
      <c r="BEL69" s="154"/>
      <c r="BEM69" s="154"/>
      <c r="BEN69" s="154"/>
      <c r="BEO69" s="154"/>
      <c r="BEP69" s="154"/>
      <c r="BEQ69" s="154"/>
      <c r="BER69" s="154"/>
      <c r="BES69" s="154"/>
      <c r="BET69" s="154"/>
      <c r="BEU69" s="154"/>
      <c r="BEV69" s="154"/>
      <c r="BEW69" s="154"/>
      <c r="BEX69" s="154"/>
      <c r="BEY69" s="154"/>
      <c r="BEZ69" s="154"/>
      <c r="BFA69" s="154"/>
      <c r="BFB69" s="154"/>
      <c r="BFC69" s="154"/>
      <c r="BFD69" s="154"/>
      <c r="BFE69" s="154"/>
      <c r="BFF69" s="154"/>
      <c r="BFG69" s="154"/>
      <c r="BFH69" s="154"/>
      <c r="BFI69" s="154"/>
      <c r="BFJ69" s="154"/>
      <c r="BFK69" s="154"/>
      <c r="BFL69" s="154"/>
      <c r="BFM69" s="154"/>
      <c r="BFN69" s="154"/>
      <c r="BFO69" s="154"/>
      <c r="BFP69" s="154"/>
      <c r="BFQ69" s="154"/>
      <c r="BFR69" s="154"/>
      <c r="BFS69" s="154"/>
      <c r="BFT69" s="154"/>
      <c r="BFU69" s="154"/>
      <c r="BFV69" s="154"/>
      <c r="BFW69" s="154"/>
      <c r="BFX69" s="154"/>
      <c r="BFY69" s="154"/>
      <c r="BFZ69" s="154"/>
      <c r="BGA69" s="154"/>
      <c r="BGB69" s="154"/>
      <c r="BGC69" s="154"/>
      <c r="BGD69" s="154"/>
      <c r="BGE69" s="154"/>
      <c r="BGF69" s="154"/>
      <c r="BGG69" s="154"/>
      <c r="BGH69" s="154"/>
      <c r="BGI69" s="154"/>
      <c r="BGJ69" s="154"/>
      <c r="BGK69" s="154"/>
      <c r="BGL69" s="154"/>
      <c r="BGM69" s="154"/>
      <c r="BGN69" s="154"/>
      <c r="BGO69" s="154"/>
      <c r="BGP69" s="154"/>
      <c r="BGQ69" s="154"/>
      <c r="BGR69" s="154"/>
      <c r="BGS69" s="154"/>
      <c r="BGT69" s="154"/>
      <c r="BGU69" s="154"/>
      <c r="BGV69" s="154"/>
      <c r="BGW69" s="154"/>
      <c r="BGX69" s="154"/>
      <c r="BGY69" s="154"/>
      <c r="BGZ69" s="154"/>
      <c r="BHA69" s="154"/>
      <c r="BHB69" s="154"/>
      <c r="BHC69" s="154"/>
      <c r="BHD69" s="154"/>
      <c r="BHE69" s="154"/>
      <c r="BHF69" s="154"/>
      <c r="BHG69" s="154"/>
      <c r="BHH69" s="154"/>
      <c r="BHI69" s="154"/>
      <c r="BHJ69" s="154"/>
      <c r="BHK69" s="154"/>
      <c r="BHL69" s="154"/>
      <c r="BHM69" s="154"/>
      <c r="BHN69" s="154"/>
      <c r="BHO69" s="154"/>
      <c r="BHP69" s="154"/>
      <c r="BHQ69" s="154"/>
      <c r="BHR69" s="154"/>
      <c r="BHS69" s="154"/>
      <c r="BHT69" s="154"/>
      <c r="BHU69" s="154"/>
      <c r="BHV69" s="154"/>
      <c r="BHW69" s="154"/>
      <c r="BHX69" s="154"/>
      <c r="BHY69" s="154"/>
      <c r="BHZ69" s="154"/>
      <c r="BIA69" s="154"/>
      <c r="BIB69" s="154"/>
      <c r="BIC69" s="154"/>
      <c r="BID69" s="154"/>
      <c r="BIE69" s="154"/>
      <c r="BIF69" s="154"/>
      <c r="BIG69" s="154"/>
      <c r="BIH69" s="154"/>
      <c r="BII69" s="154"/>
      <c r="BIJ69" s="154"/>
      <c r="BIK69" s="154"/>
      <c r="BIL69" s="154"/>
      <c r="BIM69" s="154"/>
      <c r="BIN69" s="154"/>
      <c r="BIO69" s="154"/>
      <c r="BIP69" s="154"/>
      <c r="BIQ69" s="154"/>
      <c r="BIR69" s="154"/>
      <c r="BIS69" s="154"/>
      <c r="BIT69" s="154"/>
      <c r="BIU69" s="154"/>
      <c r="BIV69" s="154"/>
      <c r="BIW69" s="154"/>
      <c r="BIX69" s="154"/>
      <c r="BIY69" s="154"/>
      <c r="BIZ69" s="154"/>
      <c r="BJA69" s="154"/>
      <c r="BJB69" s="154"/>
      <c r="BJC69" s="154"/>
      <c r="BJD69" s="154"/>
      <c r="BJE69" s="154"/>
      <c r="BJF69" s="154"/>
      <c r="BJG69" s="154"/>
      <c r="BJH69" s="154"/>
      <c r="BJI69" s="154"/>
      <c r="BJJ69" s="154"/>
      <c r="BJK69" s="154"/>
      <c r="BJL69" s="154"/>
      <c r="BJM69" s="154"/>
      <c r="BJN69" s="154"/>
      <c r="BJO69" s="154"/>
      <c r="BJP69" s="154"/>
      <c r="BJQ69" s="154"/>
      <c r="BJR69" s="154"/>
      <c r="BJS69" s="154"/>
      <c r="BJT69" s="154"/>
      <c r="BJU69" s="154"/>
      <c r="BJV69" s="154"/>
      <c r="BJW69" s="154"/>
      <c r="BJX69" s="154"/>
      <c r="BJY69" s="154"/>
      <c r="BJZ69" s="154"/>
      <c r="BKA69" s="154"/>
      <c r="BKB69" s="154"/>
      <c r="BKC69" s="154"/>
      <c r="BKD69" s="154"/>
      <c r="BKE69" s="154"/>
      <c r="BKF69" s="154"/>
      <c r="BKG69" s="154"/>
      <c r="BKH69" s="154"/>
      <c r="BKI69" s="154"/>
      <c r="BKJ69" s="154"/>
      <c r="BKK69" s="154"/>
      <c r="BKL69" s="154"/>
      <c r="BKM69" s="154"/>
      <c r="BKN69" s="154"/>
      <c r="BKO69" s="154"/>
      <c r="BKP69" s="154"/>
      <c r="BKQ69" s="154"/>
      <c r="BKR69" s="154"/>
      <c r="BKS69" s="154"/>
      <c r="BKT69" s="154"/>
      <c r="BKU69" s="154"/>
      <c r="BKV69" s="154"/>
      <c r="BKW69" s="154"/>
      <c r="BKX69" s="154"/>
      <c r="BKY69" s="154"/>
      <c r="BKZ69" s="154"/>
      <c r="BLA69" s="154"/>
      <c r="BLB69" s="154"/>
      <c r="BLC69" s="154"/>
      <c r="BLD69" s="154"/>
      <c r="BLE69" s="154"/>
      <c r="BLF69" s="154"/>
      <c r="BLG69" s="154"/>
      <c r="BLH69" s="154"/>
      <c r="BLI69" s="154"/>
      <c r="BLJ69" s="154"/>
      <c r="BLK69" s="154"/>
      <c r="BLL69" s="154"/>
      <c r="BLM69" s="154"/>
      <c r="BLN69" s="154"/>
      <c r="BLO69" s="154"/>
      <c r="BLP69" s="154"/>
      <c r="BLQ69" s="154"/>
      <c r="BLR69" s="154"/>
      <c r="BLS69" s="154"/>
      <c r="BLT69" s="154"/>
      <c r="BLU69" s="154"/>
      <c r="BLV69" s="154"/>
      <c r="BLW69" s="154"/>
      <c r="BLX69" s="154"/>
      <c r="BLY69" s="154"/>
      <c r="BLZ69" s="154"/>
      <c r="BMA69" s="154"/>
      <c r="BMB69" s="154"/>
      <c r="BMC69" s="154"/>
      <c r="BMD69" s="154"/>
      <c r="BME69" s="154"/>
      <c r="BMF69" s="154"/>
      <c r="BMG69" s="154"/>
      <c r="BMH69" s="154"/>
      <c r="BMI69" s="154"/>
      <c r="BMJ69" s="154"/>
      <c r="BMK69" s="154"/>
      <c r="BML69" s="154"/>
      <c r="BMM69" s="154"/>
      <c r="BMN69" s="154"/>
      <c r="BMO69" s="154"/>
      <c r="BMP69" s="154"/>
      <c r="BMQ69" s="154"/>
      <c r="BMR69" s="154"/>
      <c r="BMS69" s="154"/>
      <c r="BMT69" s="154"/>
      <c r="BMU69" s="154"/>
      <c r="BMV69" s="154"/>
      <c r="BMW69" s="154"/>
      <c r="BMX69" s="154"/>
      <c r="BMY69" s="154"/>
      <c r="BMZ69" s="154"/>
      <c r="BNA69" s="154"/>
      <c r="BNB69" s="154"/>
      <c r="BNC69" s="154"/>
      <c r="BND69" s="154"/>
      <c r="BNE69" s="154"/>
      <c r="BNF69" s="154"/>
      <c r="BNG69" s="154"/>
      <c r="BNH69" s="154"/>
      <c r="BNI69" s="154"/>
      <c r="BNJ69" s="154"/>
      <c r="BNK69" s="154"/>
      <c r="BNL69" s="154"/>
      <c r="BNM69" s="154"/>
      <c r="BNN69" s="154"/>
      <c r="BNO69" s="154"/>
      <c r="BNP69" s="154"/>
      <c r="BNQ69" s="154"/>
      <c r="BNR69" s="154"/>
      <c r="BNS69" s="154"/>
      <c r="BNT69" s="154"/>
      <c r="BNU69" s="154"/>
      <c r="BNV69" s="154"/>
      <c r="BNW69" s="154"/>
      <c r="BNX69" s="154"/>
      <c r="BNY69" s="154"/>
      <c r="BNZ69" s="154"/>
      <c r="BOA69" s="154"/>
      <c r="BOB69" s="154"/>
      <c r="BOC69" s="154"/>
      <c r="BOD69" s="154"/>
      <c r="BOE69" s="154"/>
      <c r="BOF69" s="154"/>
      <c r="BOG69" s="154"/>
      <c r="BOH69" s="154"/>
      <c r="BOI69" s="154"/>
      <c r="BOJ69" s="154"/>
      <c r="BOK69" s="154"/>
      <c r="BOL69" s="154"/>
      <c r="BOM69" s="154"/>
      <c r="BON69" s="154"/>
      <c r="BOO69" s="154"/>
      <c r="BOP69" s="154"/>
      <c r="BOQ69" s="154"/>
      <c r="BOR69" s="154"/>
      <c r="BOS69" s="154"/>
      <c r="BOT69" s="154"/>
      <c r="BOU69" s="154"/>
      <c r="BOV69" s="154"/>
      <c r="BOW69" s="154"/>
      <c r="BOX69" s="154"/>
      <c r="BOY69" s="154"/>
      <c r="BOZ69" s="154"/>
      <c r="BPA69" s="154"/>
      <c r="BPB69" s="154"/>
      <c r="BPC69" s="154"/>
      <c r="BPD69" s="154"/>
      <c r="BPE69" s="154"/>
      <c r="BPF69" s="154"/>
      <c r="BPG69" s="154"/>
      <c r="BPH69" s="154"/>
      <c r="BPI69" s="154"/>
      <c r="BPJ69" s="154"/>
      <c r="BPK69" s="154"/>
      <c r="BPL69" s="154"/>
      <c r="BPM69" s="154"/>
      <c r="BPN69" s="154"/>
      <c r="BPO69" s="154"/>
      <c r="BPP69" s="154"/>
      <c r="BPQ69" s="154"/>
      <c r="BPR69" s="154"/>
      <c r="BPS69" s="154"/>
      <c r="BPT69" s="154"/>
      <c r="BPU69" s="154"/>
      <c r="BPV69" s="154"/>
      <c r="BPW69" s="154"/>
      <c r="BPX69" s="154"/>
      <c r="BPY69" s="154"/>
      <c r="BPZ69" s="154"/>
      <c r="BQA69" s="154"/>
      <c r="BQB69" s="154"/>
      <c r="BQC69" s="154"/>
      <c r="BQD69" s="154"/>
      <c r="BQE69" s="154"/>
      <c r="BQF69" s="154"/>
      <c r="BQG69" s="154"/>
      <c r="BQH69" s="154"/>
      <c r="BQI69" s="154"/>
      <c r="BQJ69" s="154"/>
      <c r="BQK69" s="154"/>
      <c r="BQL69" s="154"/>
      <c r="BQM69" s="154"/>
      <c r="BQN69" s="154"/>
      <c r="BQO69" s="154"/>
      <c r="BQP69" s="154"/>
      <c r="BQQ69" s="154"/>
      <c r="BQR69" s="154"/>
      <c r="BQS69" s="154"/>
      <c r="BQT69" s="154"/>
      <c r="BQU69" s="154"/>
      <c r="BQV69" s="154"/>
      <c r="BQW69" s="154"/>
      <c r="BQX69" s="154"/>
      <c r="BQY69" s="154"/>
      <c r="BQZ69" s="154"/>
      <c r="BRA69" s="154"/>
      <c r="BRB69" s="154"/>
      <c r="BRC69" s="154"/>
      <c r="BRD69" s="154"/>
      <c r="BRE69" s="154"/>
      <c r="BRF69" s="154"/>
      <c r="BRG69" s="154"/>
      <c r="BRH69" s="154"/>
      <c r="BRI69" s="154"/>
      <c r="BRJ69" s="154"/>
      <c r="BRK69" s="154"/>
      <c r="BRL69" s="154"/>
      <c r="BRM69" s="154"/>
      <c r="BRN69" s="154"/>
      <c r="BRO69" s="154"/>
      <c r="BRP69" s="154"/>
      <c r="BRQ69" s="154"/>
      <c r="BRR69" s="154"/>
      <c r="BRS69" s="154"/>
      <c r="BRT69" s="154"/>
      <c r="BRU69" s="154"/>
      <c r="BRV69" s="154"/>
      <c r="BRW69" s="154"/>
      <c r="BRX69" s="154"/>
      <c r="BRY69" s="154"/>
      <c r="BRZ69" s="154"/>
      <c r="BSA69" s="154"/>
      <c r="BSB69" s="154"/>
      <c r="BSC69" s="154"/>
      <c r="BSD69" s="154"/>
      <c r="BSE69" s="154"/>
      <c r="BSF69" s="154"/>
      <c r="BSG69" s="154"/>
      <c r="BSH69" s="154"/>
      <c r="BSI69" s="154"/>
      <c r="BSJ69" s="154"/>
      <c r="BSK69" s="154"/>
      <c r="BSL69" s="154"/>
      <c r="BSM69" s="154"/>
      <c r="BSN69" s="154"/>
      <c r="BSO69" s="154"/>
      <c r="BSP69" s="154"/>
      <c r="BSQ69" s="154"/>
      <c r="BSR69" s="154"/>
      <c r="BSS69" s="154"/>
      <c r="BST69" s="154"/>
      <c r="BSU69" s="154"/>
      <c r="BSV69" s="154"/>
      <c r="BSW69" s="154"/>
      <c r="BSX69" s="154"/>
      <c r="BSY69" s="154"/>
      <c r="BSZ69" s="154"/>
      <c r="BTA69" s="154"/>
      <c r="BTB69" s="154"/>
      <c r="BTC69" s="154"/>
      <c r="BTD69" s="154"/>
      <c r="BTE69" s="154"/>
      <c r="BTF69" s="154"/>
      <c r="BTG69" s="154"/>
      <c r="BTH69" s="154"/>
      <c r="BTI69" s="154"/>
      <c r="BTJ69" s="154"/>
      <c r="BTK69" s="154"/>
      <c r="BTL69" s="154"/>
      <c r="BTM69" s="154"/>
      <c r="BTN69" s="154"/>
      <c r="BTO69" s="154"/>
      <c r="BTP69" s="154"/>
      <c r="BTQ69" s="154"/>
      <c r="BTR69" s="154"/>
      <c r="BTS69" s="154"/>
      <c r="BTT69" s="154"/>
      <c r="BTU69" s="154"/>
      <c r="BTV69" s="154"/>
      <c r="BTW69" s="154"/>
      <c r="BTX69" s="154"/>
      <c r="BTY69" s="154"/>
      <c r="BTZ69" s="154"/>
      <c r="BUA69" s="154"/>
      <c r="BUB69" s="154"/>
      <c r="BUC69" s="154"/>
      <c r="BUD69" s="154"/>
      <c r="BUE69" s="154"/>
      <c r="BUF69" s="154"/>
      <c r="BUG69" s="154"/>
      <c r="BUH69" s="154"/>
      <c r="BUI69" s="154"/>
      <c r="BUJ69" s="154"/>
      <c r="BUK69" s="154"/>
      <c r="BUL69" s="154"/>
      <c r="BUM69" s="154"/>
      <c r="BUN69" s="154"/>
      <c r="BUO69" s="154"/>
      <c r="BUP69" s="154"/>
      <c r="BUQ69" s="154"/>
      <c r="BUR69" s="154"/>
      <c r="BUS69" s="154"/>
      <c r="BUT69" s="154"/>
      <c r="BUU69" s="154"/>
      <c r="BUV69" s="154"/>
      <c r="BUW69" s="154"/>
      <c r="BUX69" s="154"/>
      <c r="BUY69" s="154"/>
      <c r="BUZ69" s="154"/>
      <c r="BVA69" s="154"/>
      <c r="BVB69" s="154"/>
      <c r="BVC69" s="154"/>
      <c r="BVD69" s="154"/>
      <c r="BVE69" s="154"/>
      <c r="BVF69" s="154"/>
      <c r="BVG69" s="154"/>
      <c r="BVH69" s="154"/>
      <c r="BVI69" s="154"/>
      <c r="BVJ69" s="154"/>
      <c r="BVK69" s="154"/>
      <c r="BVL69" s="154"/>
      <c r="BVM69" s="154"/>
      <c r="BVN69" s="154"/>
      <c r="BVO69" s="154"/>
      <c r="BVP69" s="154"/>
      <c r="BVQ69" s="154"/>
      <c r="BVR69" s="154"/>
      <c r="BVS69" s="154"/>
      <c r="BVT69" s="154"/>
      <c r="BVU69" s="154"/>
      <c r="BVV69" s="154"/>
      <c r="BVW69" s="154"/>
      <c r="BVX69" s="154"/>
      <c r="BVY69" s="154"/>
      <c r="BVZ69" s="154"/>
      <c r="BWA69" s="154"/>
      <c r="BWB69" s="154"/>
      <c r="BWC69" s="154"/>
      <c r="BWD69" s="154"/>
      <c r="BWE69" s="154"/>
      <c r="BWF69" s="154"/>
      <c r="BWG69" s="154"/>
      <c r="BWH69" s="154"/>
      <c r="BWI69" s="154"/>
      <c r="BWJ69" s="154"/>
      <c r="BWK69" s="154"/>
      <c r="BWL69" s="154"/>
      <c r="BWM69" s="154"/>
      <c r="BWN69" s="154"/>
      <c r="BWO69" s="154"/>
      <c r="BWP69" s="154"/>
      <c r="BWQ69" s="154"/>
      <c r="BWR69" s="154"/>
      <c r="BWS69" s="154"/>
      <c r="BWT69" s="154"/>
      <c r="BWU69" s="154"/>
      <c r="BWV69" s="154"/>
      <c r="BWW69" s="154"/>
      <c r="BWX69" s="154"/>
      <c r="BWY69" s="154"/>
      <c r="BWZ69" s="154"/>
      <c r="BXA69" s="154"/>
      <c r="BXB69" s="154"/>
      <c r="BXC69" s="154"/>
      <c r="BXD69" s="154"/>
      <c r="BXE69" s="154"/>
      <c r="BXF69" s="154"/>
      <c r="BXG69" s="154"/>
      <c r="BXH69" s="154"/>
      <c r="BXI69" s="154"/>
      <c r="BXJ69" s="154"/>
      <c r="BXK69" s="154"/>
      <c r="BXL69" s="154"/>
      <c r="BXM69" s="154"/>
      <c r="BXN69" s="154"/>
      <c r="BXO69" s="154"/>
      <c r="BXP69" s="154"/>
      <c r="BXQ69" s="154"/>
      <c r="BXR69" s="154"/>
      <c r="BXS69" s="154"/>
      <c r="BXT69" s="154"/>
      <c r="BXU69" s="154"/>
      <c r="BXV69" s="154"/>
      <c r="BXW69" s="154"/>
      <c r="BXX69" s="154"/>
      <c r="BXY69" s="154"/>
      <c r="BXZ69" s="154"/>
      <c r="BYA69" s="154"/>
      <c r="BYB69" s="154"/>
      <c r="BYC69" s="154"/>
      <c r="BYD69" s="154"/>
      <c r="BYE69" s="154"/>
      <c r="BYF69" s="154"/>
      <c r="BYG69" s="154"/>
      <c r="BYH69" s="154"/>
      <c r="BYI69" s="154"/>
      <c r="BYJ69" s="154"/>
      <c r="BYK69" s="154"/>
      <c r="BYL69" s="154"/>
      <c r="BYM69" s="154"/>
      <c r="BYN69" s="154"/>
      <c r="BYO69" s="154"/>
      <c r="BYP69" s="154"/>
      <c r="BYQ69" s="154"/>
      <c r="BYR69" s="154"/>
      <c r="BYS69" s="154"/>
      <c r="BYT69" s="154"/>
      <c r="BYU69" s="154"/>
      <c r="BYV69" s="154"/>
      <c r="BYW69" s="154"/>
      <c r="BYX69" s="154"/>
      <c r="BYY69" s="154"/>
      <c r="BYZ69" s="154"/>
      <c r="BZA69" s="154"/>
      <c r="BZB69" s="154"/>
      <c r="BZC69" s="154"/>
      <c r="BZD69" s="154"/>
      <c r="BZE69" s="154"/>
      <c r="BZF69" s="154"/>
      <c r="BZG69" s="154"/>
      <c r="BZH69" s="154"/>
      <c r="BZI69" s="154"/>
      <c r="BZJ69" s="154"/>
      <c r="BZK69" s="154"/>
      <c r="BZL69" s="154"/>
      <c r="BZM69" s="154"/>
      <c r="BZN69" s="154"/>
      <c r="BZO69" s="154"/>
      <c r="BZP69" s="154"/>
      <c r="BZQ69" s="154"/>
      <c r="BZR69" s="154"/>
      <c r="BZS69" s="154"/>
      <c r="BZT69" s="154"/>
      <c r="BZU69" s="154"/>
      <c r="BZV69" s="154"/>
      <c r="BZW69" s="154"/>
      <c r="BZX69" s="154"/>
      <c r="BZY69" s="154"/>
      <c r="BZZ69" s="154"/>
      <c r="CAA69" s="154"/>
      <c r="CAB69" s="154"/>
      <c r="CAC69" s="154"/>
      <c r="CAD69" s="154"/>
      <c r="CAE69" s="154"/>
      <c r="CAF69" s="154"/>
      <c r="CAG69" s="154"/>
      <c r="CAH69" s="154"/>
      <c r="CAI69" s="154"/>
      <c r="CAJ69" s="154"/>
      <c r="CAK69" s="154"/>
      <c r="CAL69" s="154"/>
      <c r="CAM69" s="154"/>
      <c r="CAN69" s="154"/>
      <c r="CAO69" s="154"/>
      <c r="CAP69" s="154"/>
      <c r="CAQ69" s="154"/>
      <c r="CAR69" s="154"/>
      <c r="CAS69" s="154"/>
      <c r="CAT69" s="154"/>
      <c r="CAU69" s="154"/>
      <c r="CAV69" s="154"/>
      <c r="CAW69" s="154"/>
      <c r="CAX69" s="154"/>
      <c r="CAY69" s="154"/>
      <c r="CAZ69" s="154"/>
      <c r="CBA69" s="154"/>
      <c r="CBB69" s="154"/>
      <c r="CBC69" s="154"/>
      <c r="CBD69" s="154"/>
      <c r="CBE69" s="154"/>
      <c r="CBF69" s="154"/>
      <c r="CBG69" s="154"/>
      <c r="CBH69" s="154"/>
      <c r="CBI69" s="154"/>
      <c r="CBJ69" s="154"/>
      <c r="CBK69" s="154"/>
      <c r="CBL69" s="154"/>
      <c r="CBM69" s="154"/>
      <c r="CBN69" s="154"/>
      <c r="CBO69" s="154"/>
      <c r="CBP69" s="154"/>
      <c r="CBQ69" s="154"/>
      <c r="CBR69" s="154"/>
      <c r="CBS69" s="154"/>
      <c r="CBT69" s="154"/>
      <c r="CBU69" s="154"/>
      <c r="CBV69" s="154"/>
      <c r="CBW69" s="154"/>
      <c r="CBX69" s="154"/>
      <c r="CBY69" s="154"/>
      <c r="CBZ69" s="154"/>
      <c r="CCA69" s="154"/>
      <c r="CCB69" s="154"/>
      <c r="CCC69" s="154"/>
      <c r="CCD69" s="154"/>
      <c r="CCE69" s="154"/>
      <c r="CCF69" s="154"/>
      <c r="CCG69" s="154"/>
      <c r="CCH69" s="154"/>
      <c r="CCI69" s="154"/>
      <c r="CCJ69" s="154"/>
      <c r="CCK69" s="154"/>
      <c r="CCL69" s="154"/>
      <c r="CCM69" s="154"/>
      <c r="CCN69" s="154"/>
      <c r="CCO69" s="154"/>
      <c r="CCP69" s="154"/>
      <c r="CCQ69" s="154"/>
      <c r="CCR69" s="154"/>
      <c r="CCS69" s="154"/>
      <c r="CCT69" s="154"/>
      <c r="CCU69" s="154"/>
      <c r="CCV69" s="154"/>
      <c r="CCW69" s="154"/>
      <c r="CCX69" s="154"/>
      <c r="CCY69" s="154"/>
      <c r="CCZ69" s="154"/>
      <c r="CDA69" s="154"/>
      <c r="CDB69" s="154"/>
      <c r="CDC69" s="154"/>
      <c r="CDD69" s="154"/>
      <c r="CDE69" s="154"/>
      <c r="CDF69" s="154"/>
      <c r="CDG69" s="154"/>
      <c r="CDH69" s="154"/>
      <c r="CDI69" s="154"/>
      <c r="CDJ69" s="154"/>
      <c r="CDK69" s="154"/>
      <c r="CDL69" s="154"/>
      <c r="CDM69" s="154"/>
      <c r="CDN69" s="154"/>
      <c r="CDO69" s="154"/>
      <c r="CDP69" s="154"/>
      <c r="CDQ69" s="154"/>
      <c r="CDR69" s="154"/>
      <c r="CDS69" s="154"/>
      <c r="CDT69" s="154"/>
      <c r="CDU69" s="154"/>
      <c r="CDV69" s="154"/>
      <c r="CDW69" s="154"/>
      <c r="CDX69" s="154"/>
      <c r="CDY69" s="154"/>
      <c r="CDZ69" s="154"/>
      <c r="CEA69" s="154"/>
      <c r="CEB69" s="154"/>
      <c r="CEC69" s="154"/>
      <c r="CED69" s="154"/>
      <c r="CEE69" s="154"/>
      <c r="CEF69" s="154"/>
      <c r="CEG69" s="154"/>
      <c r="CEH69" s="154"/>
      <c r="CEI69" s="154"/>
      <c r="CEJ69" s="154"/>
      <c r="CEK69" s="154"/>
      <c r="CEL69" s="154"/>
      <c r="CEM69" s="154"/>
      <c r="CEN69" s="154"/>
      <c r="CEO69" s="154"/>
      <c r="CEP69" s="154"/>
      <c r="CEQ69" s="154"/>
      <c r="CER69" s="154"/>
      <c r="CES69" s="154"/>
      <c r="CET69" s="154"/>
      <c r="CEU69" s="154"/>
      <c r="CEV69" s="154"/>
      <c r="CEW69" s="154"/>
      <c r="CEX69" s="154"/>
      <c r="CEY69" s="154"/>
      <c r="CEZ69" s="154"/>
      <c r="CFA69" s="154"/>
      <c r="CFB69" s="154"/>
      <c r="CFC69" s="154"/>
      <c r="CFD69" s="154"/>
      <c r="CFE69" s="154"/>
      <c r="CFF69" s="154"/>
      <c r="CFG69" s="154"/>
      <c r="CFH69" s="154"/>
      <c r="CFI69" s="154"/>
      <c r="CFJ69" s="154"/>
      <c r="CFK69" s="154"/>
      <c r="CFL69" s="154"/>
      <c r="CFM69" s="154"/>
      <c r="CFN69" s="154"/>
      <c r="CFO69" s="154"/>
      <c r="CFP69" s="154"/>
      <c r="CFQ69" s="154"/>
      <c r="CFR69" s="154"/>
      <c r="CFS69" s="154"/>
      <c r="CFT69" s="154"/>
      <c r="CFU69" s="154"/>
      <c r="CFV69" s="154"/>
      <c r="CFW69" s="154"/>
      <c r="CFX69" s="154"/>
      <c r="CFY69" s="154"/>
      <c r="CFZ69" s="154"/>
      <c r="CGA69" s="154"/>
      <c r="CGB69" s="154"/>
      <c r="CGC69" s="154"/>
      <c r="CGD69" s="154"/>
      <c r="CGE69" s="154"/>
      <c r="CGF69" s="154"/>
      <c r="CGG69" s="154"/>
      <c r="CGH69" s="154"/>
      <c r="CGI69" s="154"/>
      <c r="CGJ69" s="154"/>
      <c r="CGK69" s="154"/>
      <c r="CGL69" s="154"/>
      <c r="CGM69" s="154"/>
      <c r="CGN69" s="154"/>
      <c r="CGO69" s="154"/>
      <c r="CGP69" s="154"/>
      <c r="CGQ69" s="154"/>
      <c r="CGR69" s="154"/>
      <c r="CGS69" s="154"/>
      <c r="CGT69" s="154"/>
      <c r="CGU69" s="154"/>
      <c r="CGV69" s="154"/>
      <c r="CGW69" s="154"/>
      <c r="CGX69" s="154"/>
      <c r="CGY69" s="154"/>
      <c r="CGZ69" s="154"/>
      <c r="CHA69" s="154"/>
      <c r="CHB69" s="154"/>
      <c r="CHC69" s="154"/>
      <c r="CHD69" s="154"/>
      <c r="CHE69" s="154"/>
      <c r="CHF69" s="154"/>
      <c r="CHG69" s="154"/>
      <c r="CHH69" s="154"/>
      <c r="CHI69" s="154"/>
      <c r="CHJ69" s="154"/>
      <c r="CHK69" s="154"/>
      <c r="CHL69" s="154"/>
      <c r="CHM69" s="154"/>
      <c r="CHN69" s="154"/>
      <c r="CHO69" s="154"/>
      <c r="CHP69" s="154"/>
      <c r="CHQ69" s="154"/>
      <c r="CHR69" s="154"/>
      <c r="CHS69" s="154"/>
      <c r="CHT69" s="154"/>
      <c r="CHU69" s="154"/>
      <c r="CHV69" s="154"/>
      <c r="CHW69" s="154"/>
      <c r="CHX69" s="154"/>
      <c r="CHY69" s="154"/>
      <c r="CHZ69" s="154"/>
      <c r="CIA69" s="154"/>
      <c r="CIB69" s="154"/>
      <c r="CIC69" s="154"/>
      <c r="CID69" s="154"/>
      <c r="CIE69" s="154"/>
      <c r="CIF69" s="154"/>
      <c r="CIG69" s="154"/>
      <c r="CIH69" s="154"/>
      <c r="CII69" s="154"/>
      <c r="CIJ69" s="154"/>
      <c r="CIK69" s="154"/>
      <c r="CIL69" s="154"/>
      <c r="CIM69" s="154"/>
      <c r="CIN69" s="154"/>
      <c r="CIO69" s="154"/>
      <c r="CIP69" s="154"/>
      <c r="CIQ69" s="154"/>
      <c r="CIR69" s="154"/>
      <c r="CIS69" s="154"/>
      <c r="CIT69" s="154"/>
      <c r="CIU69" s="154"/>
      <c r="CIV69" s="154"/>
      <c r="CIW69" s="154"/>
      <c r="CIX69" s="154"/>
      <c r="CIY69" s="154"/>
      <c r="CIZ69" s="154"/>
      <c r="CJA69" s="154"/>
      <c r="CJB69" s="154"/>
      <c r="CJC69" s="154"/>
      <c r="CJD69" s="154"/>
      <c r="CJE69" s="154"/>
      <c r="CJF69" s="154"/>
      <c r="CJG69" s="154"/>
      <c r="CJH69" s="154"/>
      <c r="CJI69" s="154"/>
      <c r="CJJ69" s="154"/>
      <c r="CJK69" s="154"/>
      <c r="CJL69" s="154"/>
      <c r="CJM69" s="154"/>
      <c r="CJN69" s="154"/>
      <c r="CJO69" s="154"/>
      <c r="CJP69" s="154"/>
      <c r="CJQ69" s="154"/>
      <c r="CJR69" s="154"/>
      <c r="CJS69" s="154"/>
      <c r="CJT69" s="154"/>
      <c r="CJU69" s="154"/>
      <c r="CJV69" s="154"/>
      <c r="CJW69" s="154"/>
      <c r="CJX69" s="154"/>
      <c r="CJY69" s="154"/>
      <c r="CJZ69" s="154"/>
      <c r="CKA69" s="154"/>
      <c r="CKB69" s="154"/>
      <c r="CKC69" s="154"/>
      <c r="CKD69" s="154"/>
      <c r="CKE69" s="154"/>
      <c r="CKF69" s="154"/>
      <c r="CKG69" s="154"/>
      <c r="CKH69" s="154"/>
      <c r="CKI69" s="154"/>
      <c r="CKJ69" s="154"/>
      <c r="CKK69" s="154"/>
      <c r="CKL69" s="154"/>
      <c r="CKM69" s="154"/>
      <c r="CKN69" s="154"/>
      <c r="CKO69" s="154"/>
      <c r="CKP69" s="154"/>
      <c r="CKQ69" s="154"/>
      <c r="CKR69" s="154"/>
      <c r="CKS69" s="154"/>
      <c r="CKT69" s="154"/>
      <c r="CKU69" s="154"/>
      <c r="CKV69" s="154"/>
      <c r="CKW69" s="154"/>
      <c r="CKX69" s="154"/>
      <c r="CKY69" s="154"/>
      <c r="CKZ69" s="154"/>
      <c r="CLA69" s="154"/>
      <c r="CLB69" s="154"/>
      <c r="CLC69" s="154"/>
      <c r="CLD69" s="154"/>
      <c r="CLE69" s="154"/>
      <c r="CLF69" s="154"/>
      <c r="CLG69" s="154"/>
      <c r="CLH69" s="154"/>
      <c r="CLI69" s="154"/>
      <c r="CLJ69" s="154"/>
      <c r="CLK69" s="154"/>
      <c r="CLL69" s="154"/>
      <c r="CLM69" s="154"/>
      <c r="CLN69" s="154"/>
      <c r="CLO69" s="154"/>
      <c r="CLP69" s="154"/>
      <c r="CLQ69" s="154"/>
      <c r="CLR69" s="154"/>
      <c r="CLS69" s="154"/>
      <c r="CLT69" s="154"/>
      <c r="CLU69" s="154"/>
      <c r="CLV69" s="154"/>
      <c r="CLW69" s="154"/>
      <c r="CLX69" s="154"/>
      <c r="CLY69" s="154"/>
      <c r="CLZ69" s="154"/>
      <c r="CMA69" s="154"/>
      <c r="CMB69" s="154"/>
      <c r="CMC69" s="154"/>
      <c r="CMD69" s="154"/>
      <c r="CME69" s="154"/>
      <c r="CMF69" s="154"/>
      <c r="CMG69" s="154"/>
      <c r="CMH69" s="154"/>
      <c r="CMI69" s="154"/>
      <c r="CMJ69" s="154"/>
      <c r="CMK69" s="154"/>
      <c r="CML69" s="154"/>
      <c r="CMM69" s="154"/>
      <c r="CMN69" s="154"/>
      <c r="CMO69" s="154"/>
      <c r="CMP69" s="154"/>
      <c r="CMQ69" s="154"/>
      <c r="CMR69" s="154"/>
      <c r="CMS69" s="154"/>
      <c r="CMT69" s="154"/>
      <c r="CMU69" s="154"/>
      <c r="CMV69" s="154"/>
      <c r="CMW69" s="154"/>
      <c r="CMX69" s="154"/>
      <c r="CMY69" s="154"/>
      <c r="CMZ69" s="154"/>
      <c r="CNA69" s="154"/>
      <c r="CNB69" s="154"/>
      <c r="CNC69" s="154"/>
      <c r="CND69" s="154"/>
      <c r="CNE69" s="154"/>
      <c r="CNF69" s="154"/>
      <c r="CNG69" s="154"/>
      <c r="CNH69" s="154"/>
      <c r="CNI69" s="154"/>
      <c r="CNJ69" s="154"/>
      <c r="CNK69" s="154"/>
      <c r="CNL69" s="154"/>
      <c r="CNM69" s="154"/>
      <c r="CNN69" s="154"/>
      <c r="CNO69" s="154"/>
      <c r="CNP69" s="154"/>
      <c r="CNQ69" s="154"/>
      <c r="CNR69" s="154"/>
      <c r="CNS69" s="154"/>
      <c r="CNT69" s="154"/>
      <c r="CNU69" s="154"/>
      <c r="CNV69" s="154"/>
      <c r="CNW69" s="154"/>
      <c r="CNX69" s="154"/>
      <c r="CNY69" s="154"/>
      <c r="CNZ69" s="154"/>
      <c r="COA69" s="154"/>
      <c r="COB69" s="154"/>
      <c r="COC69" s="154"/>
      <c r="COD69" s="154"/>
      <c r="COE69" s="154"/>
      <c r="COF69" s="154"/>
      <c r="COG69" s="154"/>
      <c r="COH69" s="154"/>
      <c r="COI69" s="154"/>
      <c r="COJ69" s="154"/>
      <c r="COK69" s="154"/>
      <c r="COL69" s="154"/>
      <c r="COM69" s="154"/>
      <c r="CON69" s="154"/>
      <c r="COO69" s="154"/>
      <c r="COP69" s="154"/>
      <c r="COQ69" s="154"/>
      <c r="COR69" s="154"/>
      <c r="COS69" s="154"/>
      <c r="COT69" s="154"/>
      <c r="COU69" s="154"/>
      <c r="COV69" s="154"/>
      <c r="COW69" s="154"/>
      <c r="COX69" s="154"/>
      <c r="COY69" s="154"/>
      <c r="COZ69" s="154"/>
      <c r="CPA69" s="154"/>
      <c r="CPB69" s="154"/>
      <c r="CPC69" s="154"/>
      <c r="CPD69" s="154"/>
      <c r="CPE69" s="154"/>
      <c r="CPF69" s="154"/>
      <c r="CPG69" s="154"/>
      <c r="CPH69" s="154"/>
      <c r="CPI69" s="154"/>
      <c r="CPJ69" s="154"/>
      <c r="CPK69" s="154"/>
      <c r="CPL69" s="154"/>
      <c r="CPM69" s="154"/>
      <c r="CPN69" s="154"/>
      <c r="CPO69" s="154"/>
      <c r="CPP69" s="154"/>
      <c r="CPQ69" s="154"/>
      <c r="CPR69" s="154"/>
      <c r="CPS69" s="154"/>
      <c r="CPT69" s="154"/>
      <c r="CPU69" s="154"/>
      <c r="CPV69" s="154"/>
      <c r="CPW69" s="154"/>
      <c r="CPX69" s="154"/>
      <c r="CPY69" s="154"/>
      <c r="CPZ69" s="154"/>
      <c r="CQA69" s="154"/>
      <c r="CQB69" s="154"/>
      <c r="CQC69" s="154"/>
      <c r="CQD69" s="154"/>
      <c r="CQE69" s="154"/>
      <c r="CQF69" s="154"/>
      <c r="CQG69" s="154"/>
      <c r="CQH69" s="154"/>
      <c r="CQI69" s="154"/>
      <c r="CQJ69" s="154"/>
      <c r="CQK69" s="154"/>
      <c r="CQL69" s="154"/>
      <c r="CQM69" s="154"/>
      <c r="CQN69" s="154"/>
      <c r="CQO69" s="154"/>
      <c r="CQP69" s="154"/>
      <c r="CQQ69" s="154"/>
      <c r="CQR69" s="154"/>
      <c r="CQS69" s="154"/>
      <c r="CQT69" s="154"/>
      <c r="CQU69" s="154"/>
      <c r="CQV69" s="154"/>
      <c r="CQW69" s="154"/>
      <c r="CQX69" s="154"/>
      <c r="CQY69" s="154"/>
      <c r="CQZ69" s="154"/>
      <c r="CRA69" s="154"/>
      <c r="CRB69" s="154"/>
      <c r="CRC69" s="154"/>
      <c r="CRD69" s="154"/>
      <c r="CRE69" s="154"/>
      <c r="CRF69" s="154"/>
      <c r="CRG69" s="154"/>
      <c r="CRH69" s="154"/>
      <c r="CRI69" s="154"/>
      <c r="CRJ69" s="154"/>
      <c r="CRK69" s="154"/>
      <c r="CRL69" s="154"/>
      <c r="CRM69" s="154"/>
      <c r="CRN69" s="154"/>
      <c r="CRO69" s="154"/>
      <c r="CRP69" s="154"/>
      <c r="CRQ69" s="154"/>
      <c r="CRR69" s="154"/>
      <c r="CRS69" s="154"/>
      <c r="CRT69" s="154"/>
      <c r="CRU69" s="154"/>
      <c r="CRV69" s="154"/>
      <c r="CRW69" s="154"/>
      <c r="CRX69" s="154"/>
      <c r="CRY69" s="154"/>
      <c r="CRZ69" s="154"/>
      <c r="CSA69" s="154"/>
      <c r="CSB69" s="154"/>
      <c r="CSC69" s="154"/>
      <c r="CSD69" s="154"/>
      <c r="CSE69" s="154"/>
      <c r="CSF69" s="154"/>
      <c r="CSG69" s="154"/>
      <c r="CSH69" s="154"/>
      <c r="CSI69" s="154"/>
      <c r="CSJ69" s="154"/>
      <c r="CSK69" s="154"/>
      <c r="CSL69" s="154"/>
      <c r="CSM69" s="154"/>
      <c r="CSN69" s="154"/>
      <c r="CSO69" s="154"/>
      <c r="CSP69" s="154"/>
      <c r="CSQ69" s="154"/>
      <c r="CSR69" s="154"/>
      <c r="CSS69" s="154"/>
      <c r="CST69" s="154"/>
      <c r="CSU69" s="154"/>
      <c r="CSV69" s="154"/>
      <c r="CSW69" s="154"/>
      <c r="CSX69" s="154"/>
      <c r="CSY69" s="154"/>
      <c r="CSZ69" s="154"/>
      <c r="CTA69" s="154"/>
      <c r="CTB69" s="154"/>
      <c r="CTC69" s="154"/>
      <c r="CTD69" s="154"/>
      <c r="CTE69" s="154"/>
      <c r="CTF69" s="154"/>
      <c r="CTG69" s="154"/>
      <c r="CTH69" s="154"/>
      <c r="CTI69" s="154"/>
      <c r="CTJ69" s="154"/>
      <c r="CTK69" s="154"/>
      <c r="CTL69" s="154"/>
      <c r="CTM69" s="154"/>
      <c r="CTN69" s="154"/>
      <c r="CTO69" s="154"/>
      <c r="CTP69" s="154"/>
      <c r="CTQ69" s="154"/>
      <c r="CTR69" s="154"/>
      <c r="CTS69" s="154"/>
      <c r="CTT69" s="154"/>
      <c r="CTU69" s="154"/>
      <c r="CTV69" s="154"/>
      <c r="CTW69" s="154"/>
      <c r="CTX69" s="154"/>
      <c r="CTY69" s="154"/>
      <c r="CTZ69" s="154"/>
      <c r="CUA69" s="154"/>
      <c r="CUB69" s="154"/>
      <c r="CUC69" s="154"/>
      <c r="CUD69" s="154"/>
      <c r="CUE69" s="154"/>
      <c r="CUF69" s="154"/>
      <c r="CUG69" s="154"/>
      <c r="CUH69" s="154"/>
      <c r="CUI69" s="154"/>
      <c r="CUJ69" s="154"/>
      <c r="CUK69" s="154"/>
      <c r="CUL69" s="154"/>
      <c r="CUM69" s="154"/>
      <c r="CUN69" s="154"/>
      <c r="CUO69" s="154"/>
      <c r="CUP69" s="154"/>
      <c r="CUQ69" s="154"/>
      <c r="CUR69" s="154"/>
      <c r="CUS69" s="154"/>
      <c r="CUT69" s="154"/>
      <c r="CUU69" s="154"/>
      <c r="CUV69" s="154"/>
      <c r="CUW69" s="154"/>
      <c r="CUX69" s="154"/>
      <c r="CUY69" s="154"/>
      <c r="CUZ69" s="154"/>
      <c r="CVA69" s="154"/>
      <c r="CVB69" s="154"/>
      <c r="CVC69" s="154"/>
      <c r="CVD69" s="154"/>
      <c r="CVE69" s="154"/>
      <c r="CVF69" s="154"/>
      <c r="CVG69" s="154"/>
      <c r="CVH69" s="154"/>
      <c r="CVI69" s="154"/>
      <c r="CVJ69" s="154"/>
      <c r="CVK69" s="154"/>
      <c r="CVL69" s="154"/>
      <c r="CVM69" s="154"/>
      <c r="CVN69" s="154"/>
      <c r="CVO69" s="154"/>
      <c r="CVP69" s="154"/>
      <c r="CVQ69" s="154"/>
      <c r="CVR69" s="154"/>
      <c r="CVS69" s="154"/>
      <c r="CVT69" s="154"/>
      <c r="CVU69" s="154"/>
      <c r="CVV69" s="154"/>
      <c r="CVW69" s="154"/>
      <c r="CVX69" s="154"/>
      <c r="CVY69" s="154"/>
      <c r="CVZ69" s="154"/>
      <c r="CWA69" s="154"/>
      <c r="CWB69" s="154"/>
      <c r="CWC69" s="154"/>
      <c r="CWD69" s="154"/>
      <c r="CWE69" s="154"/>
      <c r="CWF69" s="154"/>
      <c r="CWG69" s="154"/>
      <c r="CWH69" s="154"/>
      <c r="CWI69" s="154"/>
      <c r="CWJ69" s="154"/>
      <c r="CWK69" s="154"/>
      <c r="CWL69" s="154"/>
      <c r="CWM69" s="154"/>
      <c r="CWN69" s="154"/>
      <c r="CWO69" s="154"/>
      <c r="CWP69" s="154"/>
      <c r="CWQ69" s="154"/>
      <c r="CWR69" s="154"/>
      <c r="CWS69" s="154"/>
      <c r="CWT69" s="154"/>
      <c r="CWU69" s="154"/>
      <c r="CWV69" s="154"/>
      <c r="CWW69" s="154"/>
      <c r="CWX69" s="154"/>
      <c r="CWY69" s="154"/>
      <c r="CWZ69" s="154"/>
      <c r="CXA69" s="154"/>
      <c r="CXB69" s="154"/>
      <c r="CXC69" s="154"/>
      <c r="CXD69" s="154"/>
      <c r="CXE69" s="154"/>
      <c r="CXF69" s="154"/>
      <c r="CXG69" s="154"/>
      <c r="CXH69" s="154"/>
      <c r="CXI69" s="154"/>
      <c r="CXJ69" s="154"/>
      <c r="CXK69" s="154"/>
      <c r="CXL69" s="154"/>
      <c r="CXM69" s="154"/>
      <c r="CXN69" s="154"/>
      <c r="CXO69" s="154"/>
      <c r="CXP69" s="154"/>
      <c r="CXQ69" s="154"/>
      <c r="CXR69" s="154"/>
      <c r="CXS69" s="154"/>
      <c r="CXT69" s="154"/>
      <c r="CXU69" s="154"/>
      <c r="CXV69" s="154"/>
      <c r="CXW69" s="154"/>
      <c r="CXX69" s="154"/>
      <c r="CXY69" s="154"/>
      <c r="CXZ69" s="154"/>
      <c r="CYA69" s="154"/>
      <c r="CYB69" s="154"/>
      <c r="CYC69" s="154"/>
      <c r="CYD69" s="154"/>
      <c r="CYE69" s="154"/>
      <c r="CYF69" s="154"/>
      <c r="CYG69" s="154"/>
      <c r="CYH69" s="154"/>
      <c r="CYI69" s="154"/>
      <c r="CYJ69" s="154"/>
      <c r="CYK69" s="154"/>
      <c r="CYL69" s="154"/>
      <c r="CYM69" s="154"/>
      <c r="CYN69" s="154"/>
      <c r="CYO69" s="154"/>
      <c r="CYP69" s="154"/>
      <c r="CYQ69" s="154"/>
      <c r="CYR69" s="154"/>
      <c r="CYS69" s="154"/>
      <c r="CYT69" s="154"/>
      <c r="CYU69" s="154"/>
      <c r="CYV69" s="154"/>
      <c r="CYW69" s="154"/>
      <c r="CYX69" s="154"/>
      <c r="CYY69" s="154"/>
      <c r="CYZ69" s="154"/>
      <c r="CZA69" s="154"/>
      <c r="CZB69" s="154"/>
      <c r="CZC69" s="154"/>
      <c r="CZD69" s="154"/>
      <c r="CZE69" s="154"/>
      <c r="CZF69" s="154"/>
      <c r="CZG69" s="154"/>
      <c r="CZH69" s="154"/>
      <c r="CZI69" s="154"/>
      <c r="CZJ69" s="154"/>
      <c r="CZK69" s="154"/>
      <c r="CZL69" s="154"/>
      <c r="CZM69" s="154"/>
      <c r="CZN69" s="154"/>
      <c r="CZO69" s="154"/>
      <c r="CZP69" s="154"/>
      <c r="CZQ69" s="154"/>
      <c r="CZR69" s="154"/>
      <c r="CZS69" s="154"/>
      <c r="CZT69" s="154"/>
      <c r="CZU69" s="154"/>
      <c r="CZV69" s="154"/>
      <c r="CZW69" s="154"/>
      <c r="CZX69" s="154"/>
      <c r="CZY69" s="154"/>
      <c r="CZZ69" s="154"/>
      <c r="DAA69" s="154"/>
      <c r="DAB69" s="154"/>
      <c r="DAC69" s="154"/>
      <c r="DAD69" s="154"/>
      <c r="DAE69" s="154"/>
      <c r="DAF69" s="154"/>
      <c r="DAG69" s="154"/>
      <c r="DAH69" s="154"/>
      <c r="DAI69" s="154"/>
      <c r="DAJ69" s="154"/>
      <c r="DAK69" s="154"/>
      <c r="DAL69" s="154"/>
      <c r="DAM69" s="154"/>
      <c r="DAN69" s="154"/>
      <c r="DAO69" s="154"/>
      <c r="DAP69" s="154"/>
      <c r="DAQ69" s="154"/>
      <c r="DAR69" s="154"/>
      <c r="DAS69" s="154"/>
      <c r="DAT69" s="154"/>
      <c r="DAU69" s="154"/>
      <c r="DAV69" s="154"/>
      <c r="DAW69" s="154"/>
      <c r="DAX69" s="154"/>
      <c r="DAY69" s="154"/>
      <c r="DAZ69" s="154"/>
      <c r="DBA69" s="154"/>
      <c r="DBB69" s="154"/>
      <c r="DBC69" s="154"/>
      <c r="DBD69" s="154"/>
      <c r="DBE69" s="154"/>
      <c r="DBF69" s="154"/>
      <c r="DBG69" s="154"/>
      <c r="DBH69" s="154"/>
      <c r="DBI69" s="154"/>
      <c r="DBJ69" s="154"/>
      <c r="DBK69" s="154"/>
      <c r="DBL69" s="154"/>
      <c r="DBM69" s="154"/>
      <c r="DBN69" s="154"/>
      <c r="DBO69" s="154"/>
      <c r="DBP69" s="154"/>
      <c r="DBQ69" s="154"/>
      <c r="DBR69" s="154"/>
      <c r="DBS69" s="154"/>
      <c r="DBT69" s="154"/>
      <c r="DBU69" s="154"/>
      <c r="DBV69" s="154"/>
      <c r="DBW69" s="154"/>
      <c r="DBX69" s="154"/>
      <c r="DBY69" s="154"/>
      <c r="DBZ69" s="154"/>
      <c r="DCA69" s="154"/>
      <c r="DCB69" s="154"/>
      <c r="DCC69" s="154"/>
      <c r="DCD69" s="154"/>
      <c r="DCE69" s="154"/>
      <c r="DCF69" s="154"/>
      <c r="DCG69" s="154"/>
      <c r="DCH69" s="154"/>
      <c r="DCI69" s="154"/>
      <c r="DCJ69" s="154"/>
      <c r="DCK69" s="154"/>
      <c r="DCL69" s="154"/>
      <c r="DCM69" s="154"/>
      <c r="DCN69" s="154"/>
      <c r="DCO69" s="154"/>
      <c r="DCP69" s="154"/>
      <c r="DCQ69" s="154"/>
      <c r="DCR69" s="154"/>
      <c r="DCS69" s="154"/>
      <c r="DCT69" s="154"/>
      <c r="DCU69" s="154"/>
      <c r="DCV69" s="154"/>
      <c r="DCW69" s="154"/>
      <c r="DCX69" s="154"/>
      <c r="DCY69" s="154"/>
      <c r="DCZ69" s="154"/>
      <c r="DDA69" s="154"/>
      <c r="DDB69" s="154"/>
      <c r="DDC69" s="154"/>
      <c r="DDD69" s="154"/>
      <c r="DDE69" s="154"/>
      <c r="DDF69" s="154"/>
      <c r="DDG69" s="154"/>
      <c r="DDH69" s="154"/>
      <c r="DDI69" s="154"/>
      <c r="DDJ69" s="154"/>
      <c r="DDK69" s="154"/>
      <c r="DDL69" s="154"/>
      <c r="DDM69" s="154"/>
      <c r="DDN69" s="154"/>
      <c r="DDO69" s="154"/>
      <c r="DDP69" s="154"/>
      <c r="DDQ69" s="154"/>
      <c r="DDR69" s="154"/>
      <c r="DDS69" s="154"/>
      <c r="DDT69" s="154"/>
      <c r="DDU69" s="154"/>
      <c r="DDV69" s="154"/>
      <c r="DDW69" s="154"/>
      <c r="DDX69" s="154"/>
      <c r="DDY69" s="154"/>
      <c r="DDZ69" s="154"/>
      <c r="DEA69" s="154"/>
      <c r="DEB69" s="154"/>
      <c r="DEC69" s="154"/>
      <c r="DED69" s="154"/>
      <c r="DEE69" s="154"/>
      <c r="DEF69" s="154"/>
      <c r="DEG69" s="154"/>
      <c r="DEH69" s="154"/>
      <c r="DEI69" s="154"/>
      <c r="DEJ69" s="154"/>
      <c r="DEK69" s="154"/>
      <c r="DEL69" s="154"/>
      <c r="DEM69" s="154"/>
      <c r="DEN69" s="154"/>
      <c r="DEO69" s="154"/>
      <c r="DEP69" s="154"/>
      <c r="DEQ69" s="154"/>
      <c r="DER69" s="154"/>
      <c r="DES69" s="154"/>
      <c r="DET69" s="154"/>
      <c r="DEU69" s="154"/>
      <c r="DEV69" s="154"/>
      <c r="DEW69" s="154"/>
      <c r="DEX69" s="154"/>
      <c r="DEY69" s="154"/>
      <c r="DEZ69" s="154"/>
      <c r="DFA69" s="154"/>
      <c r="DFB69" s="154"/>
      <c r="DFC69" s="154"/>
      <c r="DFD69" s="154"/>
      <c r="DFE69" s="154"/>
      <c r="DFF69" s="154"/>
      <c r="DFG69" s="154"/>
      <c r="DFH69" s="154"/>
      <c r="DFI69" s="154"/>
      <c r="DFJ69" s="154"/>
      <c r="DFK69" s="154"/>
      <c r="DFL69" s="154"/>
      <c r="DFM69" s="154"/>
      <c r="DFN69" s="154"/>
      <c r="DFO69" s="154"/>
      <c r="DFP69" s="154"/>
      <c r="DFQ69" s="154"/>
      <c r="DFR69" s="154"/>
      <c r="DFS69" s="154"/>
      <c r="DFT69" s="154"/>
      <c r="DFU69" s="154"/>
      <c r="DFV69" s="154"/>
      <c r="DFW69" s="154"/>
      <c r="DFX69" s="154"/>
      <c r="DFY69" s="154"/>
      <c r="DFZ69" s="154"/>
      <c r="DGA69" s="154"/>
      <c r="DGB69" s="154"/>
      <c r="DGC69" s="154"/>
      <c r="DGD69" s="154"/>
      <c r="DGE69" s="154"/>
      <c r="DGF69" s="154"/>
      <c r="DGG69" s="154"/>
      <c r="DGH69" s="154"/>
      <c r="DGI69" s="154"/>
      <c r="DGJ69" s="154"/>
      <c r="DGK69" s="154"/>
      <c r="DGL69" s="154"/>
      <c r="DGM69" s="154"/>
      <c r="DGN69" s="154"/>
      <c r="DGO69" s="154"/>
      <c r="DGP69" s="154"/>
      <c r="DGQ69" s="154"/>
      <c r="DGR69" s="154"/>
      <c r="DGS69" s="154"/>
      <c r="DGT69" s="154"/>
      <c r="DGU69" s="154"/>
      <c r="DGV69" s="154"/>
      <c r="DGW69" s="154"/>
      <c r="DGX69" s="154"/>
      <c r="DGY69" s="154"/>
      <c r="DGZ69" s="154"/>
      <c r="DHA69" s="154"/>
      <c r="DHB69" s="154"/>
      <c r="DHC69" s="154"/>
      <c r="DHD69" s="154"/>
      <c r="DHE69" s="154"/>
      <c r="DHF69" s="154"/>
      <c r="DHG69" s="154"/>
      <c r="DHH69" s="154"/>
      <c r="DHI69" s="154"/>
      <c r="DHJ69" s="154"/>
      <c r="DHK69" s="154"/>
      <c r="DHL69" s="154"/>
      <c r="DHM69" s="154"/>
      <c r="DHN69" s="154"/>
      <c r="DHO69" s="154"/>
      <c r="DHP69" s="154"/>
      <c r="DHQ69" s="154"/>
      <c r="DHR69" s="154"/>
      <c r="DHS69" s="154"/>
      <c r="DHT69" s="154"/>
      <c r="DHU69" s="154"/>
      <c r="DHV69" s="154"/>
      <c r="DHW69" s="154"/>
      <c r="DHX69" s="154"/>
      <c r="DHY69" s="154"/>
      <c r="DHZ69" s="154"/>
      <c r="DIA69" s="154"/>
      <c r="DIB69" s="154"/>
      <c r="DIC69" s="154"/>
      <c r="DID69" s="154"/>
      <c r="DIE69" s="154"/>
      <c r="DIF69" s="154"/>
      <c r="DIG69" s="154"/>
      <c r="DIH69" s="154"/>
      <c r="DII69" s="154"/>
      <c r="DIJ69" s="154"/>
      <c r="DIK69" s="154"/>
      <c r="DIL69" s="154"/>
      <c r="DIM69" s="154"/>
      <c r="DIN69" s="154"/>
      <c r="DIO69" s="154"/>
      <c r="DIP69" s="154"/>
      <c r="DIQ69" s="154"/>
      <c r="DIR69" s="154"/>
      <c r="DIS69" s="154"/>
      <c r="DIT69" s="154"/>
      <c r="DIU69" s="154"/>
      <c r="DIV69" s="154"/>
      <c r="DIW69" s="154"/>
      <c r="DIX69" s="154"/>
      <c r="DIY69" s="154"/>
      <c r="DIZ69" s="154"/>
      <c r="DJA69" s="154"/>
      <c r="DJB69" s="154"/>
      <c r="DJC69" s="154"/>
      <c r="DJD69" s="154"/>
      <c r="DJE69" s="154"/>
      <c r="DJF69" s="154"/>
      <c r="DJG69" s="154"/>
      <c r="DJH69" s="154"/>
      <c r="DJI69" s="154"/>
      <c r="DJJ69" s="154"/>
      <c r="DJK69" s="154"/>
      <c r="DJL69" s="154"/>
      <c r="DJM69" s="154"/>
      <c r="DJN69" s="154"/>
      <c r="DJO69" s="154"/>
      <c r="DJP69" s="154"/>
      <c r="DJQ69" s="154"/>
      <c r="DJR69" s="154"/>
      <c r="DJS69" s="154"/>
      <c r="DJT69" s="154"/>
      <c r="DJU69" s="154"/>
      <c r="DJV69" s="154"/>
      <c r="DJW69" s="154"/>
      <c r="DJX69" s="154"/>
      <c r="DJY69" s="154"/>
      <c r="DJZ69" s="154"/>
      <c r="DKA69" s="154"/>
      <c r="DKB69" s="154"/>
      <c r="DKC69" s="154"/>
      <c r="DKD69" s="154"/>
      <c r="DKE69" s="154"/>
      <c r="DKF69" s="154"/>
      <c r="DKG69" s="154"/>
      <c r="DKH69" s="154"/>
      <c r="DKI69" s="154"/>
      <c r="DKJ69" s="154"/>
      <c r="DKK69" s="154"/>
      <c r="DKL69" s="154"/>
      <c r="DKM69" s="154"/>
      <c r="DKN69" s="154"/>
      <c r="DKO69" s="154"/>
      <c r="DKP69" s="154"/>
      <c r="DKQ69" s="154"/>
      <c r="DKR69" s="154"/>
      <c r="DKS69" s="154"/>
      <c r="DKT69" s="154"/>
      <c r="DKU69" s="154"/>
      <c r="DKV69" s="154"/>
      <c r="DKW69" s="154"/>
      <c r="DKX69" s="154"/>
      <c r="DKY69" s="154"/>
      <c r="DKZ69" s="154"/>
      <c r="DLA69" s="154"/>
      <c r="DLB69" s="154"/>
      <c r="DLC69" s="154"/>
      <c r="DLD69" s="154"/>
      <c r="DLE69" s="154"/>
      <c r="DLF69" s="154"/>
      <c r="DLG69" s="154"/>
      <c r="DLH69" s="154"/>
      <c r="DLI69" s="154"/>
      <c r="DLJ69" s="154"/>
      <c r="DLK69" s="154"/>
      <c r="DLL69" s="154"/>
      <c r="DLM69" s="154"/>
      <c r="DLN69" s="154"/>
      <c r="DLO69" s="154"/>
      <c r="DLP69" s="154"/>
      <c r="DLQ69" s="154"/>
      <c r="DLR69" s="154"/>
      <c r="DLS69" s="154"/>
      <c r="DLT69" s="154"/>
      <c r="DLU69" s="154"/>
      <c r="DLV69" s="154"/>
      <c r="DLW69" s="154"/>
      <c r="DLX69" s="154"/>
      <c r="DLY69" s="154"/>
      <c r="DLZ69" s="154"/>
      <c r="DMA69" s="154"/>
      <c r="DMB69" s="154"/>
      <c r="DMC69" s="154"/>
      <c r="DMD69" s="154"/>
      <c r="DME69" s="154"/>
      <c r="DMF69" s="154"/>
      <c r="DMG69" s="154"/>
      <c r="DMH69" s="154"/>
      <c r="DMI69" s="154"/>
      <c r="DMJ69" s="154"/>
      <c r="DMK69" s="154"/>
      <c r="DML69" s="154"/>
      <c r="DMM69" s="154"/>
      <c r="DMN69" s="154"/>
      <c r="DMO69" s="154"/>
      <c r="DMP69" s="154"/>
      <c r="DMQ69" s="154"/>
      <c r="DMR69" s="154"/>
      <c r="DMS69" s="154"/>
      <c r="DMT69" s="154"/>
      <c r="DMU69" s="154"/>
      <c r="DMV69" s="154"/>
      <c r="DMW69" s="154"/>
      <c r="DMX69" s="154"/>
      <c r="DMY69" s="154"/>
      <c r="DMZ69" s="154"/>
      <c r="DNA69" s="154"/>
      <c r="DNB69" s="154"/>
      <c r="DNC69" s="154"/>
      <c r="DND69" s="154"/>
      <c r="DNE69" s="154"/>
      <c r="DNF69" s="154"/>
      <c r="DNG69" s="154"/>
      <c r="DNH69" s="154"/>
      <c r="DNI69" s="154"/>
      <c r="DNJ69" s="154"/>
      <c r="DNK69" s="154"/>
      <c r="DNL69" s="154"/>
      <c r="DNM69" s="154"/>
      <c r="DNN69" s="154"/>
      <c r="DNO69" s="154"/>
      <c r="DNP69" s="154"/>
      <c r="DNQ69" s="154"/>
      <c r="DNR69" s="154"/>
      <c r="DNS69" s="154"/>
      <c r="DNT69" s="154"/>
      <c r="DNU69" s="154"/>
      <c r="DNV69" s="154"/>
      <c r="DNW69" s="154"/>
      <c r="DNX69" s="154"/>
      <c r="DNY69" s="154"/>
      <c r="DNZ69" s="154"/>
      <c r="DOA69" s="154"/>
      <c r="DOB69" s="154"/>
      <c r="DOC69" s="154"/>
      <c r="DOD69" s="154"/>
      <c r="DOE69" s="154"/>
      <c r="DOF69" s="154"/>
      <c r="DOG69" s="154"/>
      <c r="DOH69" s="154"/>
      <c r="DOI69" s="154"/>
      <c r="DOJ69" s="154"/>
      <c r="DOK69" s="154"/>
      <c r="DOL69" s="154"/>
      <c r="DOM69" s="154"/>
      <c r="DON69" s="154"/>
      <c r="DOO69" s="154"/>
      <c r="DOP69" s="154"/>
      <c r="DOQ69" s="154"/>
      <c r="DOR69" s="154"/>
      <c r="DOS69" s="154"/>
      <c r="DOT69" s="154"/>
      <c r="DOU69" s="154"/>
      <c r="DOV69" s="154"/>
      <c r="DOW69" s="154"/>
      <c r="DOX69" s="154"/>
      <c r="DOY69" s="154"/>
      <c r="DOZ69" s="154"/>
      <c r="DPA69" s="154"/>
      <c r="DPB69" s="154"/>
      <c r="DPC69" s="154"/>
      <c r="DPD69" s="154"/>
      <c r="DPE69" s="154"/>
      <c r="DPF69" s="154"/>
      <c r="DPG69" s="154"/>
      <c r="DPH69" s="154"/>
      <c r="DPI69" s="154"/>
      <c r="DPJ69" s="154"/>
      <c r="DPK69" s="154"/>
      <c r="DPL69" s="154"/>
      <c r="DPM69" s="154"/>
      <c r="DPN69" s="154"/>
      <c r="DPO69" s="154"/>
      <c r="DPP69" s="154"/>
      <c r="DPQ69" s="154"/>
      <c r="DPR69" s="154"/>
      <c r="DPS69" s="154"/>
      <c r="DPT69" s="154"/>
      <c r="DPU69" s="154"/>
      <c r="DPV69" s="154"/>
      <c r="DPW69" s="154"/>
      <c r="DPX69" s="154"/>
      <c r="DPY69" s="154"/>
      <c r="DPZ69" s="154"/>
      <c r="DQA69" s="154"/>
      <c r="DQB69" s="154"/>
      <c r="DQC69" s="154"/>
      <c r="DQD69" s="154"/>
      <c r="DQE69" s="154"/>
      <c r="DQF69" s="154"/>
      <c r="DQG69" s="154"/>
      <c r="DQH69" s="154"/>
      <c r="DQI69" s="154"/>
      <c r="DQJ69" s="154"/>
      <c r="DQK69" s="154"/>
      <c r="DQL69" s="154"/>
      <c r="DQM69" s="154"/>
      <c r="DQN69" s="154"/>
      <c r="DQO69" s="154"/>
      <c r="DQP69" s="154"/>
      <c r="DQQ69" s="154"/>
      <c r="DQR69" s="154"/>
      <c r="DQS69" s="154"/>
      <c r="DQT69" s="154"/>
      <c r="DQU69" s="154"/>
      <c r="DQV69" s="154"/>
      <c r="DQW69" s="154"/>
      <c r="DQX69" s="154"/>
      <c r="DQY69" s="154"/>
      <c r="DQZ69" s="154"/>
      <c r="DRA69" s="154"/>
      <c r="DRB69" s="154"/>
      <c r="DRC69" s="154"/>
      <c r="DRD69" s="154"/>
      <c r="DRE69" s="154"/>
      <c r="DRF69" s="154"/>
      <c r="DRG69" s="154"/>
      <c r="DRH69" s="154"/>
      <c r="DRI69" s="154"/>
      <c r="DRJ69" s="154"/>
      <c r="DRK69" s="154"/>
      <c r="DRL69" s="154"/>
      <c r="DRM69" s="154"/>
      <c r="DRN69" s="154"/>
      <c r="DRO69" s="154"/>
      <c r="DRP69" s="154"/>
      <c r="DRQ69" s="154"/>
      <c r="DRR69" s="154"/>
      <c r="DRS69" s="154"/>
      <c r="DRT69" s="154"/>
      <c r="DRU69" s="154"/>
      <c r="DRV69" s="154"/>
      <c r="DRW69" s="154"/>
      <c r="DRX69" s="154"/>
      <c r="DRY69" s="154"/>
      <c r="DRZ69" s="154"/>
      <c r="DSA69" s="154"/>
      <c r="DSB69" s="154"/>
      <c r="DSC69" s="154"/>
      <c r="DSD69" s="154"/>
      <c r="DSE69" s="154"/>
      <c r="DSF69" s="154"/>
      <c r="DSG69" s="154"/>
      <c r="DSH69" s="154"/>
      <c r="DSI69" s="154"/>
      <c r="DSJ69" s="154"/>
      <c r="DSK69" s="154"/>
      <c r="DSL69" s="154"/>
      <c r="DSM69" s="154"/>
      <c r="DSN69" s="154"/>
      <c r="DSO69" s="154"/>
      <c r="DSP69" s="154"/>
      <c r="DSQ69" s="154"/>
      <c r="DSR69" s="154"/>
      <c r="DSS69" s="154"/>
      <c r="DST69" s="154"/>
      <c r="DSU69" s="154"/>
      <c r="DSV69" s="154"/>
      <c r="DSW69" s="154"/>
      <c r="DSX69" s="154"/>
      <c r="DSY69" s="154"/>
      <c r="DSZ69" s="154"/>
      <c r="DTA69" s="154"/>
      <c r="DTB69" s="154"/>
      <c r="DTC69" s="154"/>
      <c r="DTD69" s="154"/>
      <c r="DTE69" s="154"/>
      <c r="DTF69" s="154"/>
      <c r="DTG69" s="154"/>
      <c r="DTH69" s="154"/>
      <c r="DTI69" s="154"/>
      <c r="DTJ69" s="154"/>
      <c r="DTK69" s="154"/>
      <c r="DTL69" s="154"/>
      <c r="DTM69" s="154"/>
      <c r="DTN69" s="154"/>
      <c r="DTO69" s="154"/>
      <c r="DTP69" s="154"/>
      <c r="DTQ69" s="154"/>
      <c r="DTR69" s="154"/>
      <c r="DTS69" s="154"/>
      <c r="DTT69" s="154"/>
      <c r="DTU69" s="154"/>
      <c r="DTV69" s="154"/>
      <c r="DTW69" s="154"/>
      <c r="DTX69" s="154"/>
      <c r="DTY69" s="154"/>
      <c r="DTZ69" s="154"/>
      <c r="DUA69" s="154"/>
      <c r="DUB69" s="154"/>
      <c r="DUC69" s="154"/>
      <c r="DUD69" s="154"/>
      <c r="DUE69" s="154"/>
      <c r="DUF69" s="154"/>
      <c r="DUG69" s="154"/>
      <c r="DUH69" s="154"/>
      <c r="DUI69" s="154"/>
      <c r="DUJ69" s="154"/>
      <c r="DUK69" s="154"/>
      <c r="DUL69" s="154"/>
      <c r="DUM69" s="154"/>
      <c r="DUN69" s="154"/>
      <c r="DUO69" s="154"/>
      <c r="DUP69" s="154"/>
      <c r="DUQ69" s="154"/>
      <c r="DUR69" s="154"/>
      <c r="DUS69" s="154"/>
      <c r="DUT69" s="154"/>
      <c r="DUU69" s="154"/>
      <c r="DUV69" s="154"/>
      <c r="DUW69" s="154"/>
      <c r="DUX69" s="154"/>
      <c r="DUY69" s="154"/>
      <c r="DUZ69" s="154"/>
      <c r="DVA69" s="154"/>
      <c r="DVB69" s="154"/>
      <c r="DVC69" s="154"/>
      <c r="DVD69" s="154"/>
      <c r="DVE69" s="154"/>
      <c r="DVF69" s="154"/>
      <c r="DVG69" s="154"/>
      <c r="DVH69" s="154"/>
      <c r="DVI69" s="154"/>
      <c r="DVJ69" s="154"/>
      <c r="DVK69" s="154"/>
      <c r="DVL69" s="154"/>
      <c r="DVM69" s="154"/>
      <c r="DVN69" s="154"/>
      <c r="DVO69" s="154"/>
      <c r="DVP69" s="154"/>
      <c r="DVQ69" s="154"/>
      <c r="DVR69" s="154"/>
      <c r="DVS69" s="154"/>
      <c r="DVT69" s="154"/>
      <c r="DVU69" s="154"/>
      <c r="DVV69" s="154"/>
      <c r="DVW69" s="154"/>
      <c r="DVX69" s="154"/>
      <c r="DVY69" s="154"/>
      <c r="DVZ69" s="154"/>
      <c r="DWA69" s="154"/>
      <c r="DWB69" s="154"/>
      <c r="DWC69" s="154"/>
      <c r="DWD69" s="154"/>
      <c r="DWE69" s="154"/>
      <c r="DWF69" s="154"/>
      <c r="DWG69" s="154"/>
      <c r="DWH69" s="154"/>
      <c r="DWI69" s="154"/>
      <c r="DWJ69" s="154"/>
      <c r="DWK69" s="154"/>
      <c r="DWL69" s="154"/>
      <c r="DWM69" s="154"/>
      <c r="DWN69" s="154"/>
      <c r="DWO69" s="154"/>
      <c r="DWP69" s="154"/>
      <c r="DWQ69" s="154"/>
      <c r="DWR69" s="154"/>
      <c r="DWS69" s="154"/>
      <c r="DWT69" s="154"/>
      <c r="DWU69" s="154"/>
      <c r="DWV69" s="154"/>
      <c r="DWW69" s="154"/>
      <c r="DWX69" s="154"/>
      <c r="DWY69" s="154"/>
      <c r="DWZ69" s="154"/>
      <c r="DXA69" s="154"/>
      <c r="DXB69" s="154"/>
      <c r="DXC69" s="154"/>
      <c r="DXD69" s="154"/>
      <c r="DXE69" s="154"/>
      <c r="DXF69" s="154"/>
      <c r="DXG69" s="154"/>
      <c r="DXH69" s="154"/>
      <c r="DXI69" s="154"/>
      <c r="DXJ69" s="154"/>
      <c r="DXK69" s="154"/>
      <c r="DXL69" s="154"/>
      <c r="DXM69" s="154"/>
      <c r="DXN69" s="154"/>
      <c r="DXO69" s="154"/>
      <c r="DXP69" s="154"/>
      <c r="DXQ69" s="154"/>
      <c r="DXR69" s="154"/>
      <c r="DXS69" s="154"/>
      <c r="DXT69" s="154"/>
      <c r="DXU69" s="154"/>
      <c r="DXV69" s="154"/>
      <c r="DXW69" s="154"/>
      <c r="DXX69" s="154"/>
      <c r="DXY69" s="154"/>
      <c r="DXZ69" s="154"/>
      <c r="DYA69" s="154"/>
      <c r="DYB69" s="154"/>
      <c r="DYC69" s="154"/>
      <c r="DYD69" s="154"/>
      <c r="DYE69" s="154"/>
      <c r="DYF69" s="154"/>
      <c r="DYG69" s="154"/>
      <c r="DYH69" s="154"/>
      <c r="DYI69" s="154"/>
      <c r="DYJ69" s="154"/>
      <c r="DYK69" s="154"/>
      <c r="DYL69" s="154"/>
      <c r="DYM69" s="154"/>
      <c r="DYN69" s="154"/>
      <c r="DYO69" s="154"/>
      <c r="DYP69" s="154"/>
      <c r="DYQ69" s="154"/>
      <c r="DYR69" s="154"/>
      <c r="DYS69" s="154"/>
      <c r="DYT69" s="154"/>
      <c r="DYU69" s="154"/>
      <c r="DYV69" s="154"/>
      <c r="DYW69" s="154"/>
      <c r="DYX69" s="154"/>
      <c r="DYY69" s="154"/>
      <c r="DYZ69" s="154"/>
      <c r="DZA69" s="154"/>
      <c r="DZB69" s="154"/>
      <c r="DZC69" s="154"/>
      <c r="DZD69" s="154"/>
      <c r="DZE69" s="154"/>
      <c r="DZF69" s="154"/>
      <c r="DZG69" s="154"/>
      <c r="DZH69" s="154"/>
      <c r="DZI69" s="154"/>
      <c r="DZJ69" s="154"/>
      <c r="DZK69" s="154"/>
      <c r="DZL69" s="154"/>
      <c r="DZM69" s="154"/>
      <c r="DZN69" s="154"/>
      <c r="DZO69" s="154"/>
      <c r="DZP69" s="154"/>
      <c r="DZQ69" s="154"/>
      <c r="DZR69" s="154"/>
      <c r="DZS69" s="154"/>
      <c r="DZT69" s="154"/>
      <c r="DZU69" s="154"/>
      <c r="DZV69" s="154"/>
      <c r="DZW69" s="154"/>
      <c r="DZX69" s="154"/>
      <c r="DZY69" s="154"/>
      <c r="DZZ69" s="154"/>
      <c r="EAA69" s="154"/>
      <c r="EAB69" s="154"/>
      <c r="EAC69" s="154"/>
      <c r="EAD69" s="154"/>
      <c r="EAE69" s="154"/>
      <c r="EAF69" s="154"/>
      <c r="EAG69" s="154"/>
      <c r="EAH69" s="154"/>
      <c r="EAI69" s="154"/>
      <c r="EAJ69" s="154"/>
      <c r="EAK69" s="154"/>
      <c r="EAL69" s="154"/>
      <c r="EAM69" s="154"/>
      <c r="EAN69" s="154"/>
      <c r="EAO69" s="154"/>
      <c r="EAP69" s="154"/>
      <c r="EAQ69" s="154"/>
      <c r="EAR69" s="154"/>
      <c r="EAS69" s="154"/>
      <c r="EAT69" s="154"/>
      <c r="EAU69" s="154"/>
      <c r="EAV69" s="154"/>
      <c r="EAW69" s="154"/>
      <c r="EAX69" s="154"/>
      <c r="EAY69" s="154"/>
      <c r="EAZ69" s="154"/>
      <c r="EBA69" s="154"/>
      <c r="EBB69" s="154"/>
      <c r="EBC69" s="154"/>
      <c r="EBD69" s="154"/>
      <c r="EBE69" s="154"/>
      <c r="EBF69" s="154"/>
      <c r="EBG69" s="154"/>
      <c r="EBH69" s="154"/>
      <c r="EBI69" s="154"/>
      <c r="EBJ69" s="154"/>
      <c r="EBK69" s="154"/>
      <c r="EBL69" s="154"/>
      <c r="EBM69" s="154"/>
      <c r="EBN69" s="154"/>
      <c r="EBO69" s="154"/>
      <c r="EBP69" s="154"/>
      <c r="EBQ69" s="154"/>
      <c r="EBR69" s="154"/>
      <c r="EBS69" s="154"/>
      <c r="EBT69" s="154"/>
      <c r="EBU69" s="154"/>
      <c r="EBV69" s="154"/>
      <c r="EBW69" s="154"/>
      <c r="EBX69" s="154"/>
      <c r="EBY69" s="154"/>
      <c r="EBZ69" s="154"/>
      <c r="ECA69" s="154"/>
      <c r="ECB69" s="154"/>
      <c r="ECC69" s="154"/>
      <c r="ECD69" s="154"/>
      <c r="ECE69" s="154"/>
      <c r="ECF69" s="154"/>
      <c r="ECG69" s="154"/>
      <c r="ECH69" s="154"/>
      <c r="ECI69" s="154"/>
      <c r="ECJ69" s="154"/>
      <c r="ECK69" s="154"/>
      <c r="ECL69" s="154"/>
      <c r="ECM69" s="154"/>
      <c r="ECN69" s="154"/>
      <c r="ECO69" s="154"/>
      <c r="ECP69" s="154"/>
      <c r="ECQ69" s="154"/>
      <c r="ECR69" s="154"/>
      <c r="ECS69" s="154"/>
      <c r="ECT69" s="154"/>
      <c r="ECU69" s="154"/>
      <c r="ECV69" s="154"/>
      <c r="ECW69" s="154"/>
      <c r="ECX69" s="154"/>
      <c r="ECY69" s="154"/>
      <c r="ECZ69" s="154"/>
      <c r="EDA69" s="154"/>
      <c r="EDB69" s="154"/>
      <c r="EDC69" s="154"/>
      <c r="EDD69" s="154"/>
      <c r="EDE69" s="154"/>
      <c r="EDF69" s="154"/>
      <c r="EDG69" s="154"/>
      <c r="EDH69" s="154"/>
      <c r="EDI69" s="154"/>
      <c r="EDJ69" s="154"/>
      <c r="EDK69" s="154"/>
      <c r="EDL69" s="154"/>
      <c r="EDM69" s="154"/>
      <c r="EDN69" s="154"/>
      <c r="EDO69" s="154"/>
      <c r="EDP69" s="154"/>
      <c r="EDQ69" s="154"/>
      <c r="EDR69" s="154"/>
      <c r="EDS69" s="154"/>
      <c r="EDT69" s="154"/>
      <c r="EDU69" s="154"/>
      <c r="EDV69" s="154"/>
      <c r="EDW69" s="154"/>
      <c r="EDX69" s="154"/>
      <c r="EDY69" s="154"/>
      <c r="EDZ69" s="154"/>
      <c r="EEA69" s="154"/>
      <c r="EEB69" s="154"/>
      <c r="EEC69" s="154"/>
      <c r="EED69" s="154"/>
      <c r="EEE69" s="154"/>
      <c r="EEF69" s="154"/>
      <c r="EEG69" s="154"/>
      <c r="EEH69" s="154"/>
      <c r="EEI69" s="154"/>
      <c r="EEJ69" s="154"/>
      <c r="EEK69" s="154"/>
      <c r="EEL69" s="154"/>
      <c r="EEM69" s="154"/>
      <c r="EEN69" s="154"/>
      <c r="EEO69" s="154"/>
      <c r="EEP69" s="154"/>
      <c r="EEQ69" s="154"/>
      <c r="EER69" s="154"/>
      <c r="EES69" s="154"/>
      <c r="EET69" s="154"/>
      <c r="EEU69" s="154"/>
      <c r="EEV69" s="154"/>
      <c r="EEW69" s="154"/>
      <c r="EEX69" s="154"/>
      <c r="EEY69" s="154"/>
      <c r="EEZ69" s="154"/>
      <c r="EFA69" s="154"/>
      <c r="EFB69" s="154"/>
      <c r="EFC69" s="154"/>
      <c r="EFD69" s="154"/>
      <c r="EFE69" s="154"/>
      <c r="EFF69" s="154"/>
      <c r="EFG69" s="154"/>
      <c r="EFH69" s="154"/>
      <c r="EFI69" s="154"/>
      <c r="EFJ69" s="154"/>
      <c r="EFK69" s="154"/>
      <c r="EFL69" s="154"/>
      <c r="EFM69" s="154"/>
      <c r="EFN69" s="154"/>
      <c r="EFO69" s="154"/>
      <c r="EFP69" s="154"/>
      <c r="EFQ69" s="154"/>
      <c r="EFR69" s="154"/>
      <c r="EFS69" s="154"/>
      <c r="EFT69" s="154"/>
      <c r="EFU69" s="154"/>
      <c r="EFV69" s="154"/>
      <c r="EFW69" s="154"/>
      <c r="EFX69" s="154"/>
      <c r="EFY69" s="154"/>
      <c r="EFZ69" s="154"/>
      <c r="EGA69" s="154"/>
      <c r="EGB69" s="154"/>
      <c r="EGC69" s="154"/>
      <c r="EGD69" s="154"/>
      <c r="EGE69" s="154"/>
      <c r="EGF69" s="154"/>
      <c r="EGG69" s="154"/>
      <c r="EGH69" s="154"/>
      <c r="EGI69" s="154"/>
      <c r="EGJ69" s="154"/>
      <c r="EGK69" s="154"/>
      <c r="EGL69" s="154"/>
      <c r="EGM69" s="154"/>
      <c r="EGN69" s="154"/>
      <c r="EGO69" s="154"/>
      <c r="EGP69" s="154"/>
      <c r="EGQ69" s="154"/>
      <c r="EGR69" s="154"/>
      <c r="EGS69" s="154"/>
      <c r="EGT69" s="154"/>
      <c r="EGU69" s="154"/>
      <c r="EGV69" s="154"/>
      <c r="EGW69" s="154"/>
      <c r="EGX69" s="154"/>
      <c r="EGY69" s="154"/>
      <c r="EGZ69" s="154"/>
      <c r="EHA69" s="154"/>
      <c r="EHB69" s="154"/>
      <c r="EHC69" s="154"/>
      <c r="EHD69" s="154"/>
      <c r="EHE69" s="154"/>
      <c r="EHF69" s="154"/>
      <c r="EHG69" s="154"/>
      <c r="EHH69" s="154"/>
      <c r="EHI69" s="154"/>
      <c r="EHJ69" s="154"/>
      <c r="EHK69" s="154"/>
      <c r="EHL69" s="154"/>
      <c r="EHM69" s="154"/>
      <c r="EHN69" s="154"/>
      <c r="EHO69" s="154"/>
      <c r="EHP69" s="154"/>
      <c r="EHQ69" s="154"/>
      <c r="EHR69" s="154"/>
      <c r="EHS69" s="154"/>
      <c r="EHT69" s="154"/>
      <c r="EHU69" s="154"/>
      <c r="EHV69" s="154"/>
      <c r="EHW69" s="154"/>
      <c r="EHX69" s="154"/>
      <c r="EHY69" s="154"/>
      <c r="EHZ69" s="154"/>
      <c r="EIA69" s="154"/>
      <c r="EIB69" s="154"/>
      <c r="EIC69" s="154"/>
      <c r="EID69" s="154"/>
      <c r="EIE69" s="154"/>
      <c r="EIF69" s="154"/>
      <c r="EIG69" s="154"/>
      <c r="EIH69" s="154"/>
      <c r="EII69" s="154"/>
      <c r="EIJ69" s="154"/>
      <c r="EIK69" s="154"/>
      <c r="EIL69" s="154"/>
      <c r="EIM69" s="154"/>
      <c r="EIN69" s="154"/>
      <c r="EIO69" s="154"/>
      <c r="EIP69" s="154"/>
      <c r="EIQ69" s="154"/>
      <c r="EIR69" s="154"/>
      <c r="EIS69" s="154"/>
      <c r="EIT69" s="154"/>
      <c r="EIU69" s="154"/>
      <c r="EIV69" s="154"/>
      <c r="EIW69" s="154"/>
      <c r="EIX69" s="154"/>
      <c r="EIY69" s="154"/>
      <c r="EIZ69" s="154"/>
      <c r="EJA69" s="154"/>
      <c r="EJB69" s="154"/>
      <c r="EJC69" s="154"/>
      <c r="EJD69" s="154"/>
      <c r="EJE69" s="154"/>
      <c r="EJF69" s="154"/>
      <c r="EJG69" s="154"/>
      <c r="EJH69" s="154"/>
      <c r="EJI69" s="154"/>
      <c r="EJJ69" s="154"/>
      <c r="EJK69" s="154"/>
      <c r="EJL69" s="154"/>
      <c r="EJM69" s="154"/>
      <c r="EJN69" s="154"/>
      <c r="EJO69" s="154"/>
      <c r="EJP69" s="154"/>
      <c r="EJQ69" s="154"/>
      <c r="EJR69" s="154"/>
      <c r="EJS69" s="154"/>
      <c r="EJT69" s="154"/>
      <c r="EJU69" s="154"/>
      <c r="EJV69" s="154"/>
      <c r="EJW69" s="154"/>
      <c r="EJX69" s="154"/>
      <c r="EJY69" s="154"/>
      <c r="EJZ69" s="154"/>
      <c r="EKA69" s="154"/>
      <c r="EKB69" s="154"/>
      <c r="EKC69" s="154"/>
      <c r="EKD69" s="154"/>
      <c r="EKE69" s="154"/>
      <c r="EKF69" s="154"/>
      <c r="EKG69" s="154"/>
      <c r="EKH69" s="154"/>
      <c r="EKI69" s="154"/>
      <c r="EKJ69" s="154"/>
      <c r="EKK69" s="154"/>
      <c r="EKL69" s="154"/>
      <c r="EKM69" s="154"/>
      <c r="EKN69" s="154"/>
      <c r="EKO69" s="154"/>
      <c r="EKP69" s="154"/>
      <c r="EKQ69" s="154"/>
      <c r="EKR69" s="154"/>
      <c r="EKS69" s="154"/>
      <c r="EKT69" s="154"/>
      <c r="EKU69" s="154"/>
      <c r="EKV69" s="154"/>
      <c r="EKW69" s="154"/>
      <c r="EKX69" s="154"/>
      <c r="EKY69" s="154"/>
      <c r="EKZ69" s="154"/>
      <c r="ELA69" s="154"/>
      <c r="ELB69" s="154"/>
      <c r="ELC69" s="154"/>
      <c r="ELD69" s="154"/>
      <c r="ELE69" s="154"/>
      <c r="ELF69" s="154"/>
      <c r="ELG69" s="154"/>
      <c r="ELH69" s="154"/>
      <c r="ELI69" s="154"/>
      <c r="ELJ69" s="154"/>
      <c r="ELK69" s="154"/>
      <c r="ELL69" s="154"/>
      <c r="ELM69" s="154"/>
      <c r="ELN69" s="154"/>
      <c r="ELO69" s="154"/>
      <c r="ELP69" s="154"/>
      <c r="ELQ69" s="154"/>
      <c r="ELR69" s="154"/>
      <c r="ELS69" s="154"/>
      <c r="ELT69" s="154"/>
      <c r="ELU69" s="154"/>
      <c r="ELV69" s="154"/>
      <c r="ELW69" s="154"/>
      <c r="ELX69" s="154"/>
      <c r="ELY69" s="154"/>
      <c r="ELZ69" s="154"/>
      <c r="EMA69" s="154"/>
      <c r="EMB69" s="154"/>
      <c r="EMC69" s="154"/>
      <c r="EMD69" s="154"/>
      <c r="EME69" s="154"/>
      <c r="EMF69" s="154"/>
      <c r="EMG69" s="154"/>
      <c r="EMH69" s="154"/>
      <c r="EMI69" s="154"/>
      <c r="EMJ69" s="154"/>
      <c r="EMK69" s="154"/>
      <c r="EML69" s="154"/>
      <c r="EMM69" s="154"/>
      <c r="EMN69" s="154"/>
      <c r="EMO69" s="154"/>
      <c r="EMP69" s="154"/>
      <c r="EMQ69" s="154"/>
      <c r="EMR69" s="154"/>
      <c r="EMS69" s="154"/>
      <c r="EMT69" s="154"/>
      <c r="EMU69" s="154"/>
      <c r="EMV69" s="154"/>
      <c r="EMW69" s="154"/>
      <c r="EMX69" s="154"/>
      <c r="EMY69" s="154"/>
      <c r="EMZ69" s="154"/>
      <c r="ENA69" s="154"/>
      <c r="ENB69" s="154"/>
      <c r="ENC69" s="154"/>
      <c r="END69" s="154"/>
      <c r="ENE69" s="154"/>
      <c r="ENF69" s="154"/>
      <c r="ENG69" s="154"/>
      <c r="ENH69" s="154"/>
      <c r="ENI69" s="154"/>
      <c r="ENJ69" s="154"/>
      <c r="ENK69" s="154"/>
      <c r="ENL69" s="154"/>
      <c r="ENM69" s="154"/>
      <c r="ENN69" s="154"/>
      <c r="ENO69" s="154"/>
      <c r="ENP69" s="154"/>
      <c r="ENQ69" s="154"/>
      <c r="ENR69" s="154"/>
      <c r="ENS69" s="154"/>
      <c r="ENT69" s="154"/>
      <c r="ENU69" s="154"/>
      <c r="ENV69" s="154"/>
      <c r="ENW69" s="154"/>
      <c r="ENX69" s="154"/>
      <c r="ENY69" s="154"/>
      <c r="ENZ69" s="154"/>
      <c r="EOA69" s="154"/>
      <c r="EOB69" s="154"/>
      <c r="EOC69" s="154"/>
      <c r="EOD69" s="154"/>
      <c r="EOE69" s="154"/>
      <c r="EOF69" s="154"/>
      <c r="EOG69" s="154"/>
      <c r="EOH69" s="154"/>
      <c r="EOI69" s="154"/>
      <c r="EOJ69" s="154"/>
      <c r="EOK69" s="154"/>
      <c r="EOL69" s="154"/>
      <c r="EOM69" s="154"/>
      <c r="EON69" s="154"/>
      <c r="EOO69" s="154"/>
      <c r="EOP69" s="154"/>
      <c r="EOQ69" s="154"/>
      <c r="EOR69" s="154"/>
      <c r="EOS69" s="154"/>
      <c r="EOT69" s="154"/>
      <c r="EOU69" s="154"/>
      <c r="EOV69" s="154"/>
      <c r="EOW69" s="154"/>
      <c r="EOX69" s="154"/>
      <c r="EOY69" s="154"/>
      <c r="EOZ69" s="154"/>
      <c r="EPA69" s="154"/>
      <c r="EPB69" s="154"/>
      <c r="EPC69" s="154"/>
      <c r="EPD69" s="154"/>
      <c r="EPE69" s="154"/>
      <c r="EPF69" s="154"/>
      <c r="EPG69" s="154"/>
      <c r="EPH69" s="154"/>
      <c r="EPI69" s="154"/>
      <c r="EPJ69" s="154"/>
      <c r="EPK69" s="154"/>
      <c r="EPL69" s="154"/>
      <c r="EPM69" s="154"/>
      <c r="EPN69" s="154"/>
      <c r="EPO69" s="154"/>
      <c r="EPP69" s="154"/>
      <c r="EPQ69" s="154"/>
      <c r="EPR69" s="154"/>
      <c r="EPS69" s="154"/>
      <c r="EPT69" s="154"/>
      <c r="EPU69" s="154"/>
      <c r="EPV69" s="154"/>
      <c r="EPW69" s="154"/>
      <c r="EPX69" s="154"/>
      <c r="EPY69" s="154"/>
      <c r="EPZ69" s="154"/>
      <c r="EQA69" s="154"/>
      <c r="EQB69" s="154"/>
      <c r="EQC69" s="154"/>
      <c r="EQD69" s="154"/>
      <c r="EQE69" s="154"/>
      <c r="EQF69" s="154"/>
      <c r="EQG69" s="154"/>
      <c r="EQH69" s="154"/>
      <c r="EQI69" s="154"/>
      <c r="EQJ69" s="154"/>
      <c r="EQK69" s="154"/>
      <c r="EQL69" s="154"/>
      <c r="EQM69" s="154"/>
      <c r="EQN69" s="154"/>
      <c r="EQO69" s="154"/>
      <c r="EQP69" s="154"/>
      <c r="EQQ69" s="154"/>
      <c r="EQR69" s="154"/>
      <c r="EQS69" s="154"/>
      <c r="EQT69" s="154"/>
      <c r="EQU69" s="154"/>
      <c r="EQV69" s="154"/>
      <c r="EQW69" s="154"/>
      <c r="EQX69" s="154"/>
      <c r="EQY69" s="154"/>
      <c r="EQZ69" s="154"/>
      <c r="ERA69" s="154"/>
      <c r="ERB69" s="154"/>
      <c r="ERC69" s="154"/>
      <c r="ERD69" s="154"/>
      <c r="ERE69" s="154"/>
      <c r="ERF69" s="154"/>
      <c r="ERG69" s="154"/>
      <c r="ERH69" s="154"/>
      <c r="ERI69" s="154"/>
      <c r="ERJ69" s="154"/>
      <c r="ERK69" s="154"/>
      <c r="ERL69" s="154"/>
      <c r="ERM69" s="154"/>
      <c r="ERN69" s="154"/>
      <c r="ERO69" s="154"/>
      <c r="ERP69" s="154"/>
      <c r="ERQ69" s="154"/>
      <c r="ERR69" s="154"/>
      <c r="ERS69" s="154"/>
      <c r="ERT69" s="154"/>
      <c r="ERU69" s="154"/>
      <c r="ERV69" s="154"/>
      <c r="ERW69" s="154"/>
      <c r="ERX69" s="154"/>
      <c r="ERY69" s="154"/>
      <c r="ERZ69" s="154"/>
      <c r="ESA69" s="154"/>
      <c r="ESB69" s="154"/>
      <c r="ESC69" s="154"/>
      <c r="ESD69" s="154"/>
      <c r="ESE69" s="154"/>
      <c r="ESF69" s="154"/>
      <c r="ESG69" s="154"/>
      <c r="ESH69" s="154"/>
      <c r="ESI69" s="154"/>
      <c r="ESJ69" s="154"/>
      <c r="ESK69" s="154"/>
      <c r="ESL69" s="154"/>
      <c r="ESM69" s="154"/>
      <c r="ESN69" s="154"/>
      <c r="ESO69" s="154"/>
      <c r="ESP69" s="154"/>
      <c r="ESQ69" s="154"/>
      <c r="ESR69" s="154"/>
      <c r="ESS69" s="154"/>
      <c r="EST69" s="154"/>
      <c r="ESU69" s="154"/>
      <c r="ESV69" s="154"/>
      <c r="ESW69" s="154"/>
      <c r="ESX69" s="154"/>
      <c r="ESY69" s="154"/>
      <c r="ESZ69" s="154"/>
      <c r="ETA69" s="154"/>
      <c r="ETB69" s="154"/>
      <c r="ETC69" s="154"/>
      <c r="ETD69" s="154"/>
      <c r="ETE69" s="154"/>
      <c r="ETF69" s="154"/>
      <c r="ETG69" s="154"/>
      <c r="ETH69" s="154"/>
      <c r="ETI69" s="154"/>
      <c r="ETJ69" s="154"/>
      <c r="ETK69" s="154"/>
      <c r="ETL69" s="154"/>
      <c r="ETM69" s="154"/>
      <c r="ETN69" s="154"/>
      <c r="ETO69" s="154"/>
      <c r="ETP69" s="154"/>
      <c r="ETQ69" s="154"/>
      <c r="ETR69" s="154"/>
      <c r="ETS69" s="154"/>
      <c r="ETT69" s="154"/>
      <c r="ETU69" s="154"/>
      <c r="ETV69" s="154"/>
      <c r="ETW69" s="154"/>
      <c r="ETX69" s="154"/>
      <c r="ETY69" s="154"/>
      <c r="ETZ69" s="154"/>
      <c r="EUA69" s="154"/>
      <c r="EUB69" s="154"/>
      <c r="EUC69" s="154"/>
      <c r="EUD69" s="154"/>
      <c r="EUE69" s="154"/>
      <c r="EUF69" s="154"/>
      <c r="EUG69" s="154"/>
      <c r="EUH69" s="154"/>
      <c r="EUI69" s="154"/>
      <c r="EUJ69" s="154"/>
      <c r="EUK69" s="154"/>
      <c r="EUL69" s="154"/>
      <c r="EUM69" s="154"/>
      <c r="EUN69" s="154"/>
      <c r="EUO69" s="154"/>
      <c r="EUP69" s="154"/>
      <c r="EUQ69" s="154"/>
      <c r="EUR69" s="154"/>
      <c r="EUS69" s="154"/>
      <c r="EUT69" s="154"/>
      <c r="EUU69" s="154"/>
      <c r="EUV69" s="154"/>
      <c r="EUW69" s="154"/>
      <c r="EUX69" s="154"/>
      <c r="EUY69" s="154"/>
      <c r="EUZ69" s="154"/>
      <c r="EVA69" s="154"/>
      <c r="EVB69" s="154"/>
      <c r="EVC69" s="154"/>
      <c r="EVD69" s="154"/>
      <c r="EVE69" s="154"/>
      <c r="EVF69" s="154"/>
      <c r="EVG69" s="154"/>
      <c r="EVH69" s="154"/>
      <c r="EVI69" s="154"/>
      <c r="EVJ69" s="154"/>
      <c r="EVK69" s="154"/>
      <c r="EVL69" s="154"/>
      <c r="EVM69" s="154"/>
      <c r="EVN69" s="154"/>
      <c r="EVO69" s="154"/>
      <c r="EVP69" s="154"/>
      <c r="EVQ69" s="154"/>
      <c r="EVR69" s="154"/>
      <c r="EVS69" s="154"/>
      <c r="EVT69" s="154"/>
      <c r="EVU69" s="154"/>
      <c r="EVV69" s="154"/>
      <c r="EVW69" s="154"/>
      <c r="EVX69" s="154"/>
      <c r="EVY69" s="154"/>
      <c r="EVZ69" s="154"/>
      <c r="EWA69" s="154"/>
      <c r="EWB69" s="154"/>
      <c r="EWC69" s="154"/>
      <c r="EWD69" s="154"/>
      <c r="EWE69" s="154"/>
      <c r="EWF69" s="154"/>
      <c r="EWG69" s="154"/>
      <c r="EWH69" s="154"/>
      <c r="EWI69" s="154"/>
      <c r="EWJ69" s="154"/>
      <c r="EWK69" s="154"/>
      <c r="EWL69" s="154"/>
      <c r="EWM69" s="154"/>
      <c r="EWN69" s="154"/>
      <c r="EWO69" s="154"/>
      <c r="EWP69" s="154"/>
      <c r="EWQ69" s="154"/>
      <c r="EWR69" s="154"/>
      <c r="EWS69" s="154"/>
      <c r="EWT69" s="154"/>
      <c r="EWU69" s="154"/>
      <c r="EWV69" s="154"/>
      <c r="EWW69" s="154"/>
      <c r="EWX69" s="154"/>
      <c r="EWY69" s="154"/>
      <c r="EWZ69" s="154"/>
      <c r="EXA69" s="154"/>
      <c r="EXB69" s="154"/>
      <c r="EXC69" s="154"/>
      <c r="EXD69" s="154"/>
      <c r="EXE69" s="154"/>
      <c r="EXF69" s="154"/>
      <c r="EXG69" s="154"/>
      <c r="EXH69" s="154"/>
      <c r="EXI69" s="154"/>
      <c r="EXJ69" s="154"/>
      <c r="EXK69" s="154"/>
      <c r="EXL69" s="154"/>
      <c r="EXM69" s="154"/>
      <c r="EXN69" s="154"/>
      <c r="EXO69" s="154"/>
      <c r="EXP69" s="154"/>
      <c r="EXQ69" s="154"/>
      <c r="EXR69" s="154"/>
      <c r="EXS69" s="154"/>
      <c r="EXT69" s="154"/>
      <c r="EXU69" s="154"/>
      <c r="EXV69" s="154"/>
      <c r="EXW69" s="154"/>
      <c r="EXX69" s="154"/>
      <c r="EXY69" s="154"/>
      <c r="EXZ69" s="154"/>
      <c r="EYA69" s="154"/>
      <c r="EYB69" s="154"/>
      <c r="EYC69" s="154"/>
      <c r="EYD69" s="154"/>
      <c r="EYE69" s="154"/>
      <c r="EYF69" s="154"/>
      <c r="EYG69" s="154"/>
      <c r="EYH69" s="154"/>
      <c r="EYI69" s="154"/>
      <c r="EYJ69" s="154"/>
      <c r="EYK69" s="154"/>
      <c r="EYL69" s="154"/>
      <c r="EYM69" s="154"/>
      <c r="EYN69" s="154"/>
      <c r="EYO69" s="154"/>
      <c r="EYP69" s="154"/>
      <c r="EYQ69" s="154"/>
      <c r="EYR69" s="154"/>
      <c r="EYS69" s="154"/>
      <c r="EYT69" s="154"/>
      <c r="EYU69" s="154"/>
      <c r="EYV69" s="154"/>
      <c r="EYW69" s="154"/>
      <c r="EYX69" s="154"/>
      <c r="EYY69" s="154"/>
      <c r="EYZ69" s="154"/>
      <c r="EZA69" s="154"/>
      <c r="EZB69" s="154"/>
      <c r="EZC69" s="154"/>
      <c r="EZD69" s="154"/>
      <c r="EZE69" s="154"/>
      <c r="EZF69" s="154"/>
      <c r="EZG69" s="154"/>
      <c r="EZH69" s="154"/>
      <c r="EZI69" s="154"/>
      <c r="EZJ69" s="154"/>
      <c r="EZK69" s="154"/>
      <c r="EZL69" s="154"/>
      <c r="EZM69" s="154"/>
      <c r="EZN69" s="154"/>
      <c r="EZO69" s="154"/>
      <c r="EZP69" s="154"/>
      <c r="EZQ69" s="154"/>
      <c r="EZR69" s="154"/>
      <c r="EZS69" s="154"/>
      <c r="EZT69" s="154"/>
      <c r="EZU69" s="154"/>
      <c r="EZV69" s="154"/>
      <c r="EZW69" s="154"/>
      <c r="EZX69" s="154"/>
      <c r="EZY69" s="154"/>
      <c r="EZZ69" s="154"/>
      <c r="FAA69" s="154"/>
      <c r="FAB69" s="154"/>
      <c r="FAC69" s="154"/>
      <c r="FAD69" s="154"/>
      <c r="FAE69" s="154"/>
      <c r="FAF69" s="154"/>
      <c r="FAG69" s="154"/>
      <c r="FAH69" s="154"/>
      <c r="FAI69" s="154"/>
      <c r="FAJ69" s="154"/>
      <c r="FAK69" s="154"/>
      <c r="FAL69" s="154"/>
      <c r="FAM69" s="154"/>
      <c r="FAN69" s="154"/>
      <c r="FAO69" s="154"/>
      <c r="FAP69" s="154"/>
      <c r="FAQ69" s="154"/>
      <c r="FAR69" s="154"/>
      <c r="FAS69" s="154"/>
      <c r="FAT69" s="154"/>
      <c r="FAU69" s="154"/>
      <c r="FAV69" s="154"/>
      <c r="FAW69" s="154"/>
      <c r="FAX69" s="154"/>
      <c r="FAY69" s="154"/>
      <c r="FAZ69" s="154"/>
      <c r="FBA69" s="154"/>
      <c r="FBB69" s="154"/>
      <c r="FBC69" s="154"/>
      <c r="FBD69" s="154"/>
      <c r="FBE69" s="154"/>
      <c r="FBF69" s="154"/>
      <c r="FBG69" s="154"/>
      <c r="FBH69" s="154"/>
      <c r="FBI69" s="154"/>
      <c r="FBJ69" s="154"/>
      <c r="FBK69" s="154"/>
      <c r="FBL69" s="154"/>
      <c r="FBM69" s="154"/>
      <c r="FBN69" s="154"/>
      <c r="FBO69" s="154"/>
      <c r="FBP69" s="154"/>
      <c r="FBQ69" s="154"/>
      <c r="FBR69" s="154"/>
      <c r="FBS69" s="154"/>
      <c r="FBT69" s="154"/>
      <c r="FBU69" s="154"/>
      <c r="FBV69" s="154"/>
      <c r="FBW69" s="154"/>
      <c r="FBX69" s="154"/>
      <c r="FBY69" s="154"/>
      <c r="FBZ69" s="154"/>
      <c r="FCA69" s="154"/>
      <c r="FCB69" s="154"/>
      <c r="FCC69" s="154"/>
      <c r="FCD69" s="154"/>
      <c r="FCE69" s="154"/>
      <c r="FCF69" s="154"/>
      <c r="FCG69" s="154"/>
      <c r="FCH69" s="154"/>
      <c r="FCI69" s="154"/>
      <c r="FCJ69" s="154"/>
      <c r="FCK69" s="154"/>
      <c r="FCL69" s="154"/>
      <c r="FCM69" s="154"/>
      <c r="FCN69" s="154"/>
      <c r="FCO69" s="154"/>
      <c r="FCP69" s="154"/>
      <c r="FCQ69" s="154"/>
      <c r="FCR69" s="154"/>
      <c r="FCS69" s="154"/>
      <c r="FCT69" s="154"/>
      <c r="FCU69" s="154"/>
      <c r="FCV69" s="154"/>
      <c r="FCW69" s="154"/>
      <c r="FCX69" s="154"/>
      <c r="FCY69" s="154"/>
      <c r="FCZ69" s="154"/>
      <c r="FDA69" s="154"/>
      <c r="FDB69" s="154"/>
      <c r="FDC69" s="154"/>
      <c r="FDD69" s="154"/>
      <c r="FDE69" s="154"/>
      <c r="FDF69" s="154"/>
      <c r="FDG69" s="154"/>
      <c r="FDH69" s="154"/>
      <c r="FDI69" s="154"/>
      <c r="FDJ69" s="154"/>
      <c r="FDK69" s="154"/>
      <c r="FDL69" s="154"/>
      <c r="FDM69" s="154"/>
      <c r="FDN69" s="154"/>
      <c r="FDO69" s="154"/>
      <c r="FDP69" s="154"/>
      <c r="FDQ69" s="154"/>
      <c r="FDR69" s="154"/>
      <c r="FDS69" s="154"/>
      <c r="FDT69" s="154"/>
      <c r="FDU69" s="154"/>
      <c r="FDV69" s="154"/>
      <c r="FDW69" s="154"/>
      <c r="FDX69" s="154"/>
      <c r="FDY69" s="154"/>
      <c r="FDZ69" s="154"/>
      <c r="FEA69" s="154"/>
      <c r="FEB69" s="154"/>
      <c r="FEC69" s="154"/>
      <c r="FED69" s="154"/>
      <c r="FEE69" s="154"/>
      <c r="FEF69" s="154"/>
      <c r="FEG69" s="154"/>
      <c r="FEH69" s="154"/>
      <c r="FEI69" s="154"/>
      <c r="FEJ69" s="154"/>
      <c r="FEK69" s="154"/>
      <c r="FEL69" s="154"/>
      <c r="FEM69" s="154"/>
      <c r="FEN69" s="154"/>
      <c r="FEO69" s="154"/>
      <c r="FEP69" s="154"/>
      <c r="FEQ69" s="154"/>
      <c r="FER69" s="154"/>
      <c r="FES69" s="154"/>
      <c r="FET69" s="154"/>
      <c r="FEU69" s="154"/>
      <c r="FEV69" s="154"/>
      <c r="FEW69" s="154"/>
      <c r="FEX69" s="154"/>
      <c r="FEY69" s="154"/>
      <c r="FEZ69" s="154"/>
      <c r="FFA69" s="154"/>
      <c r="FFB69" s="154"/>
      <c r="FFC69" s="154"/>
      <c r="FFD69" s="154"/>
      <c r="FFE69" s="154"/>
      <c r="FFF69" s="154"/>
      <c r="FFG69" s="154"/>
      <c r="FFH69" s="154"/>
      <c r="FFI69" s="154"/>
      <c r="FFJ69" s="154"/>
      <c r="FFK69" s="154"/>
      <c r="FFL69" s="154"/>
      <c r="FFM69" s="154"/>
      <c r="FFN69" s="154"/>
      <c r="FFO69" s="154"/>
      <c r="FFP69" s="154"/>
      <c r="FFQ69" s="154"/>
      <c r="FFR69" s="154"/>
      <c r="FFS69" s="154"/>
      <c r="FFT69" s="154"/>
      <c r="FFU69" s="154"/>
      <c r="FFV69" s="154"/>
      <c r="FFW69" s="154"/>
      <c r="FFX69" s="154"/>
      <c r="FFY69" s="154"/>
      <c r="FFZ69" s="154"/>
      <c r="FGA69" s="154"/>
      <c r="FGB69" s="154"/>
      <c r="FGC69" s="154"/>
      <c r="FGD69" s="154"/>
      <c r="FGE69" s="154"/>
      <c r="FGF69" s="154"/>
      <c r="FGG69" s="154"/>
      <c r="FGH69" s="154"/>
      <c r="FGI69" s="154"/>
      <c r="FGJ69" s="154"/>
      <c r="FGK69" s="154"/>
      <c r="FGL69" s="154"/>
      <c r="FGM69" s="154"/>
      <c r="FGN69" s="154"/>
      <c r="FGO69" s="154"/>
      <c r="FGP69" s="154"/>
      <c r="FGQ69" s="154"/>
      <c r="FGR69" s="154"/>
      <c r="FGS69" s="154"/>
      <c r="FGT69" s="154"/>
      <c r="FGU69" s="154"/>
      <c r="FGV69" s="154"/>
      <c r="FGW69" s="154"/>
      <c r="FGX69" s="154"/>
      <c r="FGY69" s="154"/>
      <c r="FGZ69" s="154"/>
      <c r="FHA69" s="154"/>
      <c r="FHB69" s="154"/>
      <c r="FHC69" s="154"/>
      <c r="FHD69" s="154"/>
      <c r="FHE69" s="154"/>
      <c r="FHF69" s="154"/>
      <c r="FHG69" s="154"/>
      <c r="FHH69" s="154"/>
      <c r="FHI69" s="154"/>
      <c r="FHJ69" s="154"/>
      <c r="FHK69" s="154"/>
      <c r="FHL69" s="154"/>
      <c r="FHM69" s="154"/>
      <c r="FHN69" s="154"/>
      <c r="FHO69" s="154"/>
      <c r="FHP69" s="154"/>
      <c r="FHQ69" s="154"/>
      <c r="FHR69" s="154"/>
      <c r="FHS69" s="154"/>
      <c r="FHT69" s="154"/>
      <c r="FHU69" s="154"/>
      <c r="FHV69" s="154"/>
      <c r="FHW69" s="154"/>
      <c r="FHX69" s="154"/>
      <c r="FHY69" s="154"/>
      <c r="FHZ69" s="154"/>
      <c r="FIA69" s="154"/>
      <c r="FIB69" s="154"/>
      <c r="FIC69" s="154"/>
      <c r="FID69" s="154"/>
      <c r="FIE69" s="154"/>
      <c r="FIF69" s="154"/>
      <c r="FIG69" s="154"/>
      <c r="FIH69" s="154"/>
      <c r="FII69" s="154"/>
      <c r="FIJ69" s="154"/>
      <c r="FIK69" s="154"/>
      <c r="FIL69" s="154"/>
      <c r="FIM69" s="154"/>
      <c r="FIN69" s="154"/>
      <c r="FIO69" s="154"/>
      <c r="FIP69" s="154"/>
      <c r="FIQ69" s="154"/>
      <c r="FIR69" s="154"/>
      <c r="FIS69" s="154"/>
      <c r="FIT69" s="154"/>
      <c r="FIU69" s="154"/>
      <c r="FIV69" s="154"/>
      <c r="FIW69" s="154"/>
      <c r="FIX69" s="154"/>
      <c r="FIY69" s="154"/>
      <c r="FIZ69" s="154"/>
      <c r="FJA69" s="154"/>
      <c r="FJB69" s="154"/>
      <c r="FJC69" s="154"/>
      <c r="FJD69" s="154"/>
      <c r="FJE69" s="154"/>
      <c r="FJF69" s="154"/>
      <c r="FJG69" s="154"/>
      <c r="FJH69" s="154"/>
      <c r="FJI69" s="154"/>
      <c r="FJJ69" s="154"/>
      <c r="FJK69" s="154"/>
      <c r="FJL69" s="154"/>
      <c r="FJM69" s="154"/>
      <c r="FJN69" s="154"/>
      <c r="FJO69" s="154"/>
      <c r="FJP69" s="154"/>
      <c r="FJQ69" s="154"/>
      <c r="FJR69" s="154"/>
      <c r="FJS69" s="154"/>
      <c r="FJT69" s="154"/>
      <c r="FJU69" s="154"/>
      <c r="FJV69" s="154"/>
      <c r="FJW69" s="154"/>
      <c r="FJX69" s="154"/>
      <c r="FJY69" s="154"/>
      <c r="FJZ69" s="154"/>
      <c r="FKA69" s="154"/>
      <c r="FKB69" s="154"/>
      <c r="FKC69" s="154"/>
      <c r="FKD69" s="154"/>
      <c r="FKE69" s="154"/>
      <c r="FKF69" s="154"/>
      <c r="FKG69" s="154"/>
      <c r="FKH69" s="154"/>
      <c r="FKI69" s="154"/>
      <c r="FKJ69" s="154"/>
      <c r="FKK69" s="154"/>
      <c r="FKL69" s="154"/>
      <c r="FKM69" s="154"/>
      <c r="FKN69" s="154"/>
      <c r="FKO69" s="154"/>
      <c r="FKP69" s="154"/>
      <c r="FKQ69" s="154"/>
      <c r="FKR69" s="154"/>
      <c r="FKS69" s="154"/>
      <c r="FKT69" s="154"/>
      <c r="FKU69" s="154"/>
      <c r="FKV69" s="154"/>
      <c r="FKW69" s="154"/>
      <c r="FKX69" s="154"/>
      <c r="FKY69" s="154"/>
      <c r="FKZ69" s="154"/>
      <c r="FLA69" s="154"/>
      <c r="FLB69" s="154"/>
      <c r="FLC69" s="154"/>
      <c r="FLD69" s="154"/>
      <c r="FLE69" s="154"/>
      <c r="FLF69" s="154"/>
      <c r="FLG69" s="154"/>
      <c r="FLH69" s="154"/>
      <c r="FLI69" s="154"/>
      <c r="FLJ69" s="154"/>
      <c r="FLK69" s="154"/>
      <c r="FLL69" s="154"/>
      <c r="FLM69" s="154"/>
      <c r="FLN69" s="154"/>
      <c r="FLO69" s="154"/>
      <c r="FLP69" s="154"/>
      <c r="FLQ69" s="154"/>
      <c r="FLR69" s="154"/>
      <c r="FLS69" s="154"/>
      <c r="FLT69" s="154"/>
      <c r="FLU69" s="154"/>
      <c r="FLV69" s="154"/>
      <c r="FLW69" s="154"/>
      <c r="FLX69" s="154"/>
      <c r="FLY69" s="154"/>
      <c r="FLZ69" s="154"/>
      <c r="FMA69" s="154"/>
      <c r="FMB69" s="154"/>
      <c r="FMC69" s="154"/>
      <c r="FMD69" s="154"/>
      <c r="FME69" s="154"/>
      <c r="FMF69" s="154"/>
      <c r="FMG69" s="154"/>
      <c r="FMH69" s="154"/>
      <c r="FMI69" s="154"/>
      <c r="FMJ69" s="154"/>
      <c r="FMK69" s="154"/>
      <c r="FML69" s="154"/>
      <c r="FMM69" s="154"/>
      <c r="FMN69" s="154"/>
      <c r="FMO69" s="154"/>
      <c r="FMP69" s="154"/>
      <c r="FMQ69" s="154"/>
      <c r="FMR69" s="154"/>
      <c r="FMS69" s="154"/>
      <c r="FMT69" s="154"/>
      <c r="FMU69" s="154"/>
      <c r="FMV69" s="154"/>
      <c r="FMW69" s="154"/>
      <c r="FMX69" s="154"/>
      <c r="FMY69" s="154"/>
      <c r="FMZ69" s="154"/>
      <c r="FNA69" s="154"/>
      <c r="FNB69" s="154"/>
      <c r="FNC69" s="154"/>
      <c r="FND69" s="154"/>
      <c r="FNE69" s="154"/>
      <c r="FNF69" s="154"/>
      <c r="FNG69" s="154"/>
      <c r="FNH69" s="154"/>
      <c r="FNI69" s="154"/>
      <c r="FNJ69" s="154"/>
      <c r="FNK69" s="154"/>
      <c r="FNL69" s="154"/>
      <c r="FNM69" s="154"/>
      <c r="FNN69" s="154"/>
      <c r="FNO69" s="154"/>
      <c r="FNP69" s="154"/>
      <c r="FNQ69" s="154"/>
      <c r="FNR69" s="154"/>
      <c r="FNS69" s="154"/>
      <c r="FNT69" s="154"/>
      <c r="FNU69" s="154"/>
      <c r="FNV69" s="154"/>
      <c r="FNW69" s="154"/>
      <c r="FNX69" s="154"/>
      <c r="FNY69" s="154"/>
      <c r="FNZ69" s="154"/>
      <c r="FOA69" s="154"/>
      <c r="FOB69" s="154"/>
      <c r="FOC69" s="154"/>
      <c r="FOD69" s="154"/>
      <c r="FOE69" s="154"/>
      <c r="FOF69" s="154"/>
      <c r="FOG69" s="154"/>
      <c r="FOH69" s="154"/>
      <c r="FOI69" s="154"/>
      <c r="FOJ69" s="154"/>
      <c r="FOK69" s="154"/>
      <c r="FOL69" s="154"/>
      <c r="FOM69" s="154"/>
      <c r="FON69" s="154"/>
      <c r="FOO69" s="154"/>
      <c r="FOP69" s="154"/>
      <c r="FOQ69" s="154"/>
      <c r="FOR69" s="154"/>
      <c r="FOS69" s="154"/>
      <c r="FOT69" s="154"/>
      <c r="FOU69" s="154"/>
      <c r="FOV69" s="154"/>
      <c r="FOW69" s="154"/>
      <c r="FOX69" s="154"/>
      <c r="FOY69" s="154"/>
      <c r="FOZ69" s="154"/>
      <c r="FPA69" s="154"/>
      <c r="FPB69" s="154"/>
      <c r="FPC69" s="154"/>
      <c r="FPD69" s="154"/>
      <c r="FPE69" s="154"/>
      <c r="FPF69" s="154"/>
      <c r="FPG69" s="154"/>
      <c r="FPH69" s="154"/>
      <c r="FPI69" s="154"/>
      <c r="FPJ69" s="154"/>
      <c r="FPK69" s="154"/>
      <c r="FPL69" s="154"/>
      <c r="FPM69" s="154"/>
      <c r="FPN69" s="154"/>
      <c r="FPO69" s="154"/>
      <c r="FPP69" s="154"/>
      <c r="FPQ69" s="154"/>
      <c r="FPR69" s="154"/>
      <c r="FPS69" s="154"/>
      <c r="FPT69" s="154"/>
      <c r="FPU69" s="154"/>
      <c r="FPV69" s="154"/>
      <c r="FPW69" s="154"/>
      <c r="FPX69" s="154"/>
      <c r="FPY69" s="154"/>
      <c r="FPZ69" s="154"/>
      <c r="FQA69" s="154"/>
      <c r="FQB69" s="154"/>
      <c r="FQC69" s="154"/>
      <c r="FQD69" s="154"/>
      <c r="FQE69" s="154"/>
      <c r="FQF69" s="154"/>
      <c r="FQG69" s="154"/>
      <c r="FQH69" s="154"/>
      <c r="FQI69" s="154"/>
      <c r="FQJ69" s="154"/>
      <c r="FQK69" s="154"/>
      <c r="FQL69" s="154"/>
      <c r="FQM69" s="154"/>
      <c r="FQN69" s="154"/>
      <c r="FQO69" s="154"/>
      <c r="FQP69" s="154"/>
      <c r="FQQ69" s="154"/>
      <c r="FQR69" s="154"/>
      <c r="FQS69" s="154"/>
      <c r="FQT69" s="154"/>
      <c r="FQU69" s="154"/>
      <c r="FQV69" s="154"/>
      <c r="FQW69" s="154"/>
      <c r="FQX69" s="154"/>
      <c r="FQY69" s="154"/>
      <c r="FQZ69" s="154"/>
      <c r="FRA69" s="154"/>
      <c r="FRB69" s="154"/>
      <c r="FRC69" s="154"/>
      <c r="FRD69" s="154"/>
      <c r="FRE69" s="154"/>
      <c r="FRF69" s="154"/>
      <c r="FRG69" s="154"/>
      <c r="FRH69" s="154"/>
      <c r="FRI69" s="154"/>
      <c r="FRJ69" s="154"/>
      <c r="FRK69" s="154"/>
      <c r="FRL69" s="154"/>
      <c r="FRM69" s="154"/>
      <c r="FRN69" s="154"/>
      <c r="FRO69" s="154"/>
      <c r="FRP69" s="154"/>
      <c r="FRQ69" s="154"/>
      <c r="FRR69" s="154"/>
      <c r="FRS69" s="154"/>
      <c r="FRT69" s="154"/>
      <c r="FRU69" s="154"/>
      <c r="FRV69" s="154"/>
      <c r="FRW69" s="154"/>
      <c r="FRX69" s="154"/>
      <c r="FRY69" s="154"/>
      <c r="FRZ69" s="154"/>
      <c r="FSA69" s="154"/>
      <c r="FSB69" s="154"/>
      <c r="FSC69" s="154"/>
      <c r="FSD69" s="154"/>
      <c r="FSE69" s="154"/>
      <c r="FSF69" s="154"/>
      <c r="FSG69" s="154"/>
      <c r="FSH69" s="154"/>
      <c r="FSI69" s="154"/>
      <c r="FSJ69" s="154"/>
      <c r="FSK69" s="154"/>
      <c r="FSL69" s="154"/>
      <c r="FSM69" s="154"/>
      <c r="FSN69" s="154"/>
      <c r="FSO69" s="154"/>
      <c r="FSP69" s="154"/>
      <c r="FSQ69" s="154"/>
      <c r="FSR69" s="154"/>
      <c r="FSS69" s="154"/>
      <c r="FST69" s="154"/>
      <c r="FSU69" s="154"/>
      <c r="FSV69" s="154"/>
      <c r="FSW69" s="154"/>
      <c r="FSX69" s="154"/>
      <c r="FSY69" s="154"/>
      <c r="FSZ69" s="154"/>
      <c r="FTA69" s="154"/>
      <c r="FTB69" s="154"/>
      <c r="FTC69" s="154"/>
      <c r="FTD69" s="154"/>
      <c r="FTE69" s="154"/>
      <c r="FTF69" s="154"/>
      <c r="FTG69" s="154"/>
      <c r="FTH69" s="154"/>
      <c r="FTI69" s="154"/>
      <c r="FTJ69" s="154"/>
      <c r="FTK69" s="154"/>
      <c r="FTL69" s="154"/>
      <c r="FTM69" s="154"/>
      <c r="FTN69" s="154"/>
      <c r="FTO69" s="154"/>
      <c r="FTP69" s="154"/>
      <c r="FTQ69" s="154"/>
      <c r="FTR69" s="154"/>
      <c r="FTS69" s="154"/>
      <c r="FTT69" s="154"/>
      <c r="FTU69" s="154"/>
      <c r="FTV69" s="154"/>
      <c r="FTW69" s="154"/>
      <c r="FTX69" s="154"/>
      <c r="FTY69" s="154"/>
      <c r="FTZ69" s="154"/>
      <c r="FUA69" s="154"/>
      <c r="FUB69" s="154"/>
      <c r="FUC69" s="154"/>
      <c r="FUD69" s="154"/>
      <c r="FUE69" s="154"/>
      <c r="FUF69" s="154"/>
      <c r="FUG69" s="154"/>
      <c r="FUH69" s="154"/>
      <c r="FUI69" s="154"/>
      <c r="FUJ69" s="154"/>
      <c r="FUK69" s="154"/>
      <c r="FUL69" s="154"/>
      <c r="FUM69" s="154"/>
      <c r="FUN69" s="154"/>
      <c r="FUO69" s="154"/>
      <c r="FUP69" s="154"/>
      <c r="FUQ69" s="154"/>
      <c r="FUR69" s="154"/>
      <c r="FUS69" s="154"/>
      <c r="FUT69" s="154"/>
      <c r="FUU69" s="154"/>
      <c r="FUV69" s="154"/>
      <c r="FUW69" s="154"/>
      <c r="FUX69" s="154"/>
      <c r="FUY69" s="154"/>
      <c r="FUZ69" s="154"/>
      <c r="FVA69" s="154"/>
      <c r="FVB69" s="154"/>
      <c r="FVC69" s="154"/>
      <c r="FVD69" s="154"/>
      <c r="FVE69" s="154"/>
      <c r="FVF69" s="154"/>
      <c r="FVG69" s="154"/>
      <c r="FVH69" s="154"/>
      <c r="FVI69" s="154"/>
      <c r="FVJ69" s="154"/>
      <c r="FVK69" s="154"/>
      <c r="FVL69" s="154"/>
      <c r="FVM69" s="154"/>
      <c r="FVN69" s="154"/>
      <c r="FVO69" s="154"/>
      <c r="FVP69" s="154"/>
      <c r="FVQ69" s="154"/>
      <c r="FVR69" s="154"/>
      <c r="FVS69" s="154"/>
      <c r="FVT69" s="154"/>
      <c r="FVU69" s="154"/>
      <c r="FVV69" s="154"/>
      <c r="FVW69" s="154"/>
      <c r="FVX69" s="154"/>
      <c r="FVY69" s="154"/>
      <c r="FVZ69" s="154"/>
      <c r="FWA69" s="154"/>
      <c r="FWB69" s="154"/>
      <c r="FWC69" s="154"/>
      <c r="FWD69" s="154"/>
      <c r="FWE69" s="154"/>
      <c r="FWF69" s="154"/>
      <c r="FWG69" s="154"/>
      <c r="FWH69" s="154"/>
      <c r="FWI69" s="154"/>
      <c r="FWJ69" s="154"/>
      <c r="FWK69" s="154"/>
      <c r="FWL69" s="154"/>
      <c r="FWM69" s="154"/>
      <c r="FWN69" s="154"/>
      <c r="FWO69" s="154"/>
      <c r="FWP69" s="154"/>
      <c r="FWQ69" s="154"/>
      <c r="FWR69" s="154"/>
      <c r="FWS69" s="154"/>
      <c r="FWT69" s="154"/>
      <c r="FWU69" s="154"/>
      <c r="FWV69" s="154"/>
      <c r="FWW69" s="154"/>
      <c r="FWX69" s="154"/>
      <c r="FWY69" s="154"/>
      <c r="FWZ69" s="154"/>
      <c r="FXA69" s="154"/>
      <c r="FXB69" s="154"/>
      <c r="FXC69" s="154"/>
      <c r="FXD69" s="154"/>
      <c r="FXE69" s="154"/>
      <c r="FXF69" s="154"/>
      <c r="FXG69" s="154"/>
      <c r="FXH69" s="154"/>
      <c r="FXI69" s="154"/>
      <c r="FXJ69" s="154"/>
      <c r="FXK69" s="154"/>
      <c r="FXL69" s="154"/>
      <c r="FXM69" s="154"/>
      <c r="FXN69" s="154"/>
      <c r="FXO69" s="154"/>
      <c r="FXP69" s="154"/>
      <c r="FXQ69" s="154"/>
      <c r="FXR69" s="154"/>
      <c r="FXS69" s="154"/>
      <c r="FXT69" s="154"/>
      <c r="FXU69" s="154"/>
      <c r="FXV69" s="154"/>
      <c r="FXW69" s="154"/>
      <c r="FXX69" s="154"/>
      <c r="FXY69" s="154"/>
      <c r="FXZ69" s="154"/>
      <c r="FYA69" s="154"/>
      <c r="FYB69" s="154"/>
      <c r="FYC69" s="154"/>
      <c r="FYD69" s="154"/>
      <c r="FYE69" s="154"/>
      <c r="FYF69" s="154"/>
      <c r="FYG69" s="154"/>
      <c r="FYH69" s="154"/>
      <c r="FYI69" s="154"/>
      <c r="FYJ69" s="154"/>
      <c r="FYK69" s="154"/>
      <c r="FYL69" s="154"/>
      <c r="FYM69" s="154"/>
      <c r="FYN69" s="154"/>
      <c r="FYO69" s="154"/>
      <c r="FYP69" s="154"/>
      <c r="FYQ69" s="154"/>
      <c r="FYR69" s="154"/>
      <c r="FYS69" s="154"/>
      <c r="FYT69" s="154"/>
      <c r="FYU69" s="154"/>
      <c r="FYV69" s="154"/>
      <c r="FYW69" s="154"/>
      <c r="FYX69" s="154"/>
      <c r="FYY69" s="154"/>
      <c r="FYZ69" s="154"/>
      <c r="FZA69" s="154"/>
      <c r="FZB69" s="154"/>
      <c r="FZC69" s="154"/>
      <c r="FZD69" s="154"/>
      <c r="FZE69" s="154"/>
      <c r="FZF69" s="154"/>
      <c r="FZG69" s="154"/>
      <c r="FZH69" s="154"/>
      <c r="FZI69" s="154"/>
      <c r="FZJ69" s="154"/>
      <c r="FZK69" s="154"/>
      <c r="FZL69" s="154"/>
      <c r="FZM69" s="154"/>
      <c r="FZN69" s="154"/>
      <c r="FZO69" s="154"/>
      <c r="FZP69" s="154"/>
      <c r="FZQ69" s="154"/>
      <c r="FZR69" s="154"/>
      <c r="FZS69" s="154"/>
      <c r="FZT69" s="154"/>
      <c r="FZU69" s="154"/>
      <c r="FZV69" s="154"/>
      <c r="FZW69" s="154"/>
      <c r="FZX69" s="154"/>
      <c r="FZY69" s="154"/>
      <c r="FZZ69" s="154"/>
      <c r="GAA69" s="154"/>
      <c r="GAB69" s="154"/>
      <c r="GAC69" s="154"/>
      <c r="GAD69" s="154"/>
      <c r="GAE69" s="154"/>
      <c r="GAF69" s="154"/>
      <c r="GAG69" s="154"/>
      <c r="GAH69" s="154"/>
      <c r="GAI69" s="154"/>
      <c r="GAJ69" s="154"/>
      <c r="GAK69" s="154"/>
      <c r="GAL69" s="154"/>
      <c r="GAM69" s="154"/>
      <c r="GAN69" s="154"/>
      <c r="GAO69" s="154"/>
      <c r="GAP69" s="154"/>
      <c r="GAQ69" s="154"/>
      <c r="GAR69" s="154"/>
      <c r="GAS69" s="154"/>
      <c r="GAT69" s="154"/>
      <c r="GAU69" s="154"/>
      <c r="GAV69" s="154"/>
      <c r="GAW69" s="154"/>
      <c r="GAX69" s="154"/>
      <c r="GAY69" s="154"/>
      <c r="GAZ69" s="154"/>
      <c r="GBA69" s="154"/>
      <c r="GBB69" s="154"/>
      <c r="GBC69" s="154"/>
      <c r="GBD69" s="154"/>
      <c r="GBE69" s="154"/>
      <c r="GBF69" s="154"/>
      <c r="GBG69" s="154"/>
      <c r="GBH69" s="154"/>
      <c r="GBI69" s="154"/>
      <c r="GBJ69" s="154"/>
      <c r="GBK69" s="154"/>
      <c r="GBL69" s="154"/>
      <c r="GBM69" s="154"/>
      <c r="GBN69" s="154"/>
      <c r="GBO69" s="154"/>
      <c r="GBP69" s="154"/>
      <c r="GBQ69" s="154"/>
      <c r="GBR69" s="154"/>
      <c r="GBS69" s="154"/>
      <c r="GBT69" s="154"/>
      <c r="GBU69" s="154"/>
      <c r="GBV69" s="154"/>
      <c r="GBW69" s="154"/>
      <c r="GBX69" s="154"/>
      <c r="GBY69" s="154"/>
      <c r="GBZ69" s="154"/>
      <c r="GCA69" s="154"/>
      <c r="GCB69" s="154"/>
      <c r="GCC69" s="154"/>
      <c r="GCD69" s="154"/>
      <c r="GCE69" s="154"/>
      <c r="GCF69" s="154"/>
      <c r="GCG69" s="154"/>
      <c r="GCH69" s="154"/>
      <c r="GCI69" s="154"/>
      <c r="GCJ69" s="154"/>
      <c r="GCK69" s="154"/>
      <c r="GCL69" s="154"/>
      <c r="GCM69" s="154"/>
      <c r="GCN69" s="154"/>
      <c r="GCO69" s="154"/>
      <c r="GCP69" s="154"/>
      <c r="GCQ69" s="154"/>
      <c r="GCR69" s="154"/>
      <c r="GCS69" s="154"/>
      <c r="GCT69" s="154"/>
      <c r="GCU69" s="154"/>
      <c r="GCV69" s="154"/>
      <c r="GCW69" s="154"/>
      <c r="GCX69" s="154"/>
      <c r="GCY69" s="154"/>
      <c r="GCZ69" s="154"/>
      <c r="GDA69" s="154"/>
      <c r="GDB69" s="154"/>
      <c r="GDC69" s="154"/>
      <c r="GDD69" s="154"/>
      <c r="GDE69" s="154"/>
      <c r="GDF69" s="154"/>
      <c r="GDG69" s="154"/>
      <c r="GDH69" s="154"/>
      <c r="GDI69" s="154"/>
      <c r="GDJ69" s="154"/>
      <c r="GDK69" s="154"/>
      <c r="GDL69" s="154"/>
      <c r="GDM69" s="154"/>
      <c r="GDN69" s="154"/>
      <c r="GDO69" s="154"/>
      <c r="GDP69" s="154"/>
      <c r="GDQ69" s="154"/>
      <c r="GDR69" s="154"/>
      <c r="GDS69" s="154"/>
      <c r="GDT69" s="154"/>
      <c r="GDU69" s="154"/>
      <c r="GDV69" s="154"/>
      <c r="GDW69" s="154"/>
      <c r="GDX69" s="154"/>
      <c r="GDY69" s="154"/>
      <c r="GDZ69" s="154"/>
      <c r="GEA69" s="154"/>
      <c r="GEB69" s="154"/>
      <c r="GEC69" s="154"/>
      <c r="GED69" s="154"/>
      <c r="GEE69" s="154"/>
      <c r="GEF69" s="154"/>
      <c r="GEG69" s="154"/>
      <c r="GEH69" s="154"/>
      <c r="GEI69" s="154"/>
      <c r="GEJ69" s="154"/>
      <c r="GEK69" s="154"/>
      <c r="GEL69" s="154"/>
      <c r="GEM69" s="154"/>
      <c r="GEN69" s="154"/>
      <c r="GEO69" s="154"/>
      <c r="GEP69" s="154"/>
      <c r="GEQ69" s="154"/>
      <c r="GER69" s="154"/>
      <c r="GES69" s="154"/>
      <c r="GET69" s="154"/>
      <c r="GEU69" s="154"/>
      <c r="GEV69" s="154"/>
      <c r="GEW69" s="154"/>
      <c r="GEX69" s="154"/>
      <c r="GEY69" s="154"/>
      <c r="GEZ69" s="154"/>
      <c r="GFA69" s="154"/>
      <c r="GFB69" s="154"/>
      <c r="GFC69" s="154"/>
      <c r="GFD69" s="154"/>
      <c r="GFE69" s="154"/>
      <c r="GFF69" s="154"/>
      <c r="GFG69" s="154"/>
      <c r="GFH69" s="154"/>
      <c r="GFI69" s="154"/>
      <c r="GFJ69" s="154"/>
      <c r="GFK69" s="154"/>
      <c r="GFL69" s="154"/>
      <c r="GFM69" s="154"/>
      <c r="GFN69" s="154"/>
      <c r="GFO69" s="154"/>
      <c r="GFP69" s="154"/>
      <c r="GFQ69" s="154"/>
      <c r="GFR69" s="154"/>
      <c r="GFS69" s="154"/>
      <c r="GFT69" s="154"/>
      <c r="GFU69" s="154"/>
      <c r="GFV69" s="154"/>
      <c r="GFW69" s="154"/>
      <c r="GFX69" s="154"/>
      <c r="GFY69" s="154"/>
      <c r="GFZ69" s="154"/>
      <c r="GGA69" s="154"/>
      <c r="GGB69" s="154"/>
      <c r="GGC69" s="154"/>
      <c r="GGD69" s="154"/>
      <c r="GGE69" s="154"/>
      <c r="GGF69" s="154"/>
      <c r="GGG69" s="154"/>
      <c r="GGH69" s="154"/>
      <c r="GGI69" s="154"/>
      <c r="GGJ69" s="154"/>
      <c r="GGK69" s="154"/>
      <c r="GGL69" s="154"/>
      <c r="GGM69" s="154"/>
      <c r="GGN69" s="154"/>
      <c r="GGO69" s="154"/>
      <c r="GGP69" s="154"/>
      <c r="GGQ69" s="154"/>
      <c r="GGR69" s="154"/>
      <c r="GGS69" s="154"/>
      <c r="GGT69" s="154"/>
      <c r="GGU69" s="154"/>
      <c r="GGV69" s="154"/>
      <c r="GGW69" s="154"/>
      <c r="GGX69" s="154"/>
      <c r="GGY69" s="154"/>
      <c r="GGZ69" s="154"/>
      <c r="GHA69" s="154"/>
      <c r="GHB69" s="154"/>
      <c r="GHC69" s="154"/>
      <c r="GHD69" s="154"/>
      <c r="GHE69" s="154"/>
      <c r="GHF69" s="154"/>
      <c r="GHG69" s="154"/>
      <c r="GHH69" s="154"/>
      <c r="GHI69" s="154"/>
      <c r="GHJ69" s="154"/>
      <c r="GHK69" s="154"/>
      <c r="GHL69" s="154"/>
      <c r="GHM69" s="154"/>
      <c r="GHN69" s="154"/>
      <c r="GHO69" s="154"/>
      <c r="GHP69" s="154"/>
      <c r="GHQ69" s="154"/>
      <c r="GHR69" s="154"/>
      <c r="GHS69" s="154"/>
      <c r="GHT69" s="154"/>
      <c r="GHU69" s="154"/>
      <c r="GHV69" s="154"/>
      <c r="GHW69" s="154"/>
      <c r="GHX69" s="154"/>
      <c r="GHY69" s="154"/>
      <c r="GHZ69" s="154"/>
      <c r="GIA69" s="154"/>
      <c r="GIB69" s="154"/>
      <c r="GIC69" s="154"/>
      <c r="GID69" s="154"/>
      <c r="GIE69" s="154"/>
      <c r="GIF69" s="154"/>
      <c r="GIG69" s="154"/>
      <c r="GIH69" s="154"/>
      <c r="GII69" s="154"/>
      <c r="GIJ69" s="154"/>
      <c r="GIK69" s="154"/>
      <c r="GIL69" s="154"/>
      <c r="GIM69" s="154"/>
      <c r="GIN69" s="154"/>
      <c r="GIO69" s="154"/>
      <c r="GIP69" s="154"/>
      <c r="GIQ69" s="154"/>
      <c r="GIR69" s="154"/>
      <c r="GIS69" s="154"/>
      <c r="GIT69" s="154"/>
      <c r="GIU69" s="154"/>
      <c r="GIV69" s="154"/>
      <c r="GIW69" s="154"/>
      <c r="GIX69" s="154"/>
      <c r="GIY69" s="154"/>
      <c r="GIZ69" s="154"/>
      <c r="GJA69" s="154"/>
      <c r="GJB69" s="154"/>
      <c r="GJC69" s="154"/>
      <c r="GJD69" s="154"/>
      <c r="GJE69" s="154"/>
      <c r="GJF69" s="154"/>
      <c r="GJG69" s="154"/>
      <c r="GJH69" s="154"/>
      <c r="GJI69" s="154"/>
      <c r="GJJ69" s="154"/>
      <c r="GJK69" s="154"/>
      <c r="GJL69" s="154"/>
      <c r="GJM69" s="154"/>
      <c r="GJN69" s="154"/>
      <c r="GJO69" s="154"/>
      <c r="GJP69" s="154"/>
      <c r="GJQ69" s="154"/>
      <c r="GJR69" s="154"/>
      <c r="GJS69" s="154"/>
      <c r="GJT69" s="154"/>
      <c r="GJU69" s="154"/>
      <c r="GJV69" s="154"/>
      <c r="GJW69" s="154"/>
      <c r="GJX69" s="154"/>
      <c r="GJY69" s="154"/>
      <c r="GJZ69" s="154"/>
      <c r="GKA69" s="154"/>
      <c r="GKB69" s="154"/>
      <c r="GKC69" s="154"/>
      <c r="GKD69" s="154"/>
      <c r="GKE69" s="154"/>
      <c r="GKF69" s="154"/>
      <c r="GKG69" s="154"/>
      <c r="GKH69" s="154"/>
      <c r="GKI69" s="154"/>
      <c r="GKJ69" s="154"/>
      <c r="GKK69" s="154"/>
      <c r="GKL69" s="154"/>
      <c r="GKM69" s="154"/>
      <c r="GKN69" s="154"/>
      <c r="GKO69" s="154"/>
      <c r="GKP69" s="154"/>
      <c r="GKQ69" s="154"/>
      <c r="GKR69" s="154"/>
      <c r="GKS69" s="154"/>
      <c r="GKT69" s="154"/>
      <c r="GKU69" s="154"/>
      <c r="GKV69" s="154"/>
      <c r="GKW69" s="154"/>
      <c r="GKX69" s="154"/>
      <c r="GKY69" s="154"/>
      <c r="GKZ69" s="154"/>
      <c r="GLA69" s="154"/>
      <c r="GLB69" s="154"/>
      <c r="GLC69" s="154"/>
      <c r="GLD69" s="154"/>
      <c r="GLE69" s="154"/>
      <c r="GLF69" s="154"/>
      <c r="GLG69" s="154"/>
      <c r="GLH69" s="154"/>
      <c r="GLI69" s="154"/>
      <c r="GLJ69" s="154"/>
      <c r="GLK69" s="154"/>
      <c r="GLL69" s="154"/>
      <c r="GLM69" s="154"/>
      <c r="GLN69" s="154"/>
      <c r="GLO69" s="154"/>
      <c r="GLP69" s="154"/>
      <c r="GLQ69" s="154"/>
      <c r="GLR69" s="154"/>
      <c r="GLS69" s="154"/>
      <c r="GLT69" s="154"/>
      <c r="GLU69" s="154"/>
      <c r="GLV69" s="154"/>
      <c r="GLW69" s="154"/>
      <c r="GLX69" s="154"/>
      <c r="GLY69" s="154"/>
      <c r="GLZ69" s="154"/>
      <c r="GMA69" s="154"/>
      <c r="GMB69" s="154"/>
      <c r="GMC69" s="154"/>
      <c r="GMD69" s="154"/>
      <c r="GME69" s="154"/>
      <c r="GMF69" s="154"/>
      <c r="GMG69" s="154"/>
      <c r="GMH69" s="154"/>
      <c r="GMI69" s="154"/>
      <c r="GMJ69" s="154"/>
      <c r="GMK69" s="154"/>
      <c r="GML69" s="154"/>
      <c r="GMM69" s="154"/>
      <c r="GMN69" s="154"/>
      <c r="GMO69" s="154"/>
      <c r="GMP69" s="154"/>
      <c r="GMQ69" s="154"/>
      <c r="GMR69" s="154"/>
      <c r="GMS69" s="154"/>
      <c r="GMT69" s="154"/>
      <c r="GMU69" s="154"/>
      <c r="GMV69" s="154"/>
      <c r="GMW69" s="154"/>
      <c r="GMX69" s="154"/>
      <c r="GMY69" s="154"/>
      <c r="GMZ69" s="154"/>
      <c r="GNA69" s="154"/>
      <c r="GNB69" s="154"/>
      <c r="GNC69" s="154"/>
      <c r="GND69" s="154"/>
      <c r="GNE69" s="154"/>
      <c r="GNF69" s="154"/>
      <c r="GNG69" s="154"/>
      <c r="GNH69" s="154"/>
      <c r="GNI69" s="154"/>
      <c r="GNJ69" s="154"/>
      <c r="GNK69" s="154"/>
      <c r="GNL69" s="154"/>
      <c r="GNM69" s="154"/>
      <c r="GNN69" s="154"/>
      <c r="GNO69" s="154"/>
      <c r="GNP69" s="154"/>
      <c r="GNQ69" s="154"/>
      <c r="GNR69" s="154"/>
      <c r="GNS69" s="154"/>
      <c r="GNT69" s="154"/>
      <c r="GNU69" s="154"/>
      <c r="GNV69" s="154"/>
      <c r="GNW69" s="154"/>
      <c r="GNX69" s="154"/>
      <c r="GNY69" s="154"/>
      <c r="GNZ69" s="154"/>
      <c r="GOA69" s="154"/>
      <c r="GOB69" s="154"/>
      <c r="GOC69" s="154"/>
      <c r="GOD69" s="154"/>
      <c r="GOE69" s="154"/>
      <c r="GOF69" s="154"/>
      <c r="GOG69" s="154"/>
      <c r="GOH69" s="154"/>
      <c r="GOI69" s="154"/>
      <c r="GOJ69" s="154"/>
      <c r="GOK69" s="154"/>
      <c r="GOL69" s="154"/>
      <c r="GOM69" s="154"/>
      <c r="GON69" s="154"/>
      <c r="GOO69" s="154"/>
      <c r="GOP69" s="154"/>
      <c r="GOQ69" s="154"/>
      <c r="GOR69" s="154"/>
      <c r="GOS69" s="154"/>
      <c r="GOT69" s="154"/>
      <c r="GOU69" s="154"/>
      <c r="GOV69" s="154"/>
      <c r="GOW69" s="154"/>
      <c r="GOX69" s="154"/>
      <c r="GOY69" s="154"/>
      <c r="GOZ69" s="154"/>
      <c r="GPA69" s="154"/>
      <c r="GPB69" s="154"/>
      <c r="GPC69" s="154"/>
      <c r="GPD69" s="154"/>
      <c r="GPE69" s="154"/>
      <c r="GPF69" s="154"/>
      <c r="GPG69" s="154"/>
      <c r="GPH69" s="154"/>
      <c r="GPI69" s="154"/>
      <c r="GPJ69" s="154"/>
      <c r="GPK69" s="154"/>
      <c r="GPL69" s="154"/>
      <c r="GPM69" s="154"/>
      <c r="GPN69" s="154"/>
      <c r="GPO69" s="154"/>
      <c r="GPP69" s="154"/>
      <c r="GPQ69" s="154"/>
      <c r="GPR69" s="154"/>
      <c r="GPS69" s="154"/>
      <c r="GPT69" s="154"/>
      <c r="GPU69" s="154"/>
      <c r="GPV69" s="154"/>
      <c r="GPW69" s="154"/>
      <c r="GPX69" s="154"/>
      <c r="GPY69" s="154"/>
      <c r="GPZ69" s="154"/>
      <c r="GQA69" s="154"/>
      <c r="GQB69" s="154"/>
      <c r="GQC69" s="154"/>
      <c r="GQD69" s="154"/>
      <c r="GQE69" s="154"/>
      <c r="GQF69" s="154"/>
      <c r="GQG69" s="154"/>
      <c r="GQH69" s="154"/>
      <c r="GQI69" s="154"/>
      <c r="GQJ69" s="154"/>
      <c r="GQK69" s="154"/>
      <c r="GQL69" s="154"/>
      <c r="GQM69" s="154"/>
      <c r="GQN69" s="154"/>
      <c r="GQO69" s="154"/>
      <c r="GQP69" s="154"/>
      <c r="GQQ69" s="154"/>
      <c r="GQR69" s="154"/>
      <c r="GQS69" s="154"/>
      <c r="GQT69" s="154"/>
      <c r="GQU69" s="154"/>
      <c r="GQV69" s="154"/>
      <c r="GQW69" s="154"/>
      <c r="GQX69" s="154"/>
      <c r="GQY69" s="154"/>
      <c r="GQZ69" s="154"/>
      <c r="GRA69" s="154"/>
      <c r="GRB69" s="154"/>
      <c r="GRC69" s="154"/>
      <c r="GRD69" s="154"/>
      <c r="GRE69" s="154"/>
      <c r="GRF69" s="154"/>
      <c r="GRG69" s="154"/>
      <c r="GRH69" s="154"/>
      <c r="GRI69" s="154"/>
      <c r="GRJ69" s="154"/>
      <c r="GRK69" s="154"/>
      <c r="GRL69" s="154"/>
      <c r="GRM69" s="154"/>
      <c r="GRN69" s="154"/>
      <c r="GRO69" s="154"/>
      <c r="GRP69" s="154"/>
      <c r="GRQ69" s="154"/>
      <c r="GRR69" s="154"/>
      <c r="GRS69" s="154"/>
      <c r="GRT69" s="154"/>
      <c r="GRU69" s="154"/>
      <c r="GRV69" s="154"/>
      <c r="GRW69" s="154"/>
      <c r="GRX69" s="154"/>
      <c r="GRY69" s="154"/>
      <c r="GRZ69" s="154"/>
      <c r="GSA69" s="154"/>
      <c r="GSB69" s="154"/>
      <c r="GSC69" s="154"/>
      <c r="GSD69" s="154"/>
      <c r="GSE69" s="154"/>
      <c r="GSF69" s="154"/>
      <c r="GSG69" s="154"/>
      <c r="GSH69" s="154"/>
      <c r="GSI69" s="154"/>
      <c r="GSJ69" s="154"/>
      <c r="GSK69" s="154"/>
      <c r="GSL69" s="154"/>
      <c r="GSM69" s="154"/>
      <c r="GSN69" s="154"/>
      <c r="GSO69" s="154"/>
      <c r="GSP69" s="154"/>
      <c r="GSQ69" s="154"/>
      <c r="GSR69" s="154"/>
      <c r="GSS69" s="154"/>
      <c r="GST69" s="154"/>
      <c r="GSU69" s="154"/>
      <c r="GSV69" s="154"/>
      <c r="GSW69" s="154"/>
      <c r="GSX69" s="154"/>
      <c r="GSY69" s="154"/>
      <c r="GSZ69" s="154"/>
      <c r="GTA69" s="154"/>
      <c r="GTB69" s="154"/>
      <c r="GTC69" s="154"/>
      <c r="GTD69" s="154"/>
      <c r="GTE69" s="154"/>
      <c r="GTF69" s="154"/>
      <c r="GTG69" s="154"/>
      <c r="GTH69" s="154"/>
      <c r="GTI69" s="154"/>
      <c r="GTJ69" s="154"/>
      <c r="GTK69" s="154"/>
      <c r="GTL69" s="154"/>
      <c r="GTM69" s="154"/>
      <c r="GTN69" s="154"/>
      <c r="GTO69" s="154"/>
      <c r="GTP69" s="154"/>
      <c r="GTQ69" s="154"/>
      <c r="GTR69" s="154"/>
      <c r="GTS69" s="154"/>
      <c r="GTT69" s="154"/>
      <c r="GTU69" s="154"/>
      <c r="GTV69" s="154"/>
      <c r="GTW69" s="154"/>
      <c r="GTX69" s="154"/>
      <c r="GTY69" s="154"/>
      <c r="GTZ69" s="154"/>
      <c r="GUA69" s="154"/>
      <c r="GUB69" s="154"/>
      <c r="GUC69" s="154"/>
      <c r="GUD69" s="154"/>
      <c r="GUE69" s="154"/>
      <c r="GUF69" s="154"/>
      <c r="GUG69" s="154"/>
      <c r="GUH69" s="154"/>
      <c r="GUI69" s="154"/>
      <c r="GUJ69" s="154"/>
      <c r="GUK69" s="154"/>
      <c r="GUL69" s="154"/>
      <c r="GUM69" s="154"/>
      <c r="GUN69" s="154"/>
      <c r="GUO69" s="154"/>
      <c r="GUP69" s="154"/>
      <c r="GUQ69" s="154"/>
      <c r="GUR69" s="154"/>
      <c r="GUS69" s="154"/>
      <c r="GUT69" s="154"/>
      <c r="GUU69" s="154"/>
      <c r="GUV69" s="154"/>
      <c r="GUW69" s="154"/>
      <c r="GUX69" s="154"/>
      <c r="GUY69" s="154"/>
      <c r="GUZ69" s="154"/>
      <c r="GVA69" s="154"/>
      <c r="GVB69" s="154"/>
      <c r="GVC69" s="154"/>
      <c r="GVD69" s="154"/>
      <c r="GVE69" s="154"/>
      <c r="GVF69" s="154"/>
      <c r="GVG69" s="154"/>
      <c r="GVH69" s="154"/>
      <c r="GVI69" s="154"/>
      <c r="GVJ69" s="154"/>
      <c r="GVK69" s="154"/>
      <c r="GVL69" s="154"/>
      <c r="GVM69" s="154"/>
      <c r="GVN69" s="154"/>
      <c r="GVO69" s="154"/>
      <c r="GVP69" s="154"/>
      <c r="GVQ69" s="154"/>
      <c r="GVR69" s="154"/>
      <c r="GVS69" s="154"/>
      <c r="GVT69" s="154"/>
      <c r="GVU69" s="154"/>
      <c r="GVV69" s="154"/>
      <c r="GVW69" s="154"/>
      <c r="GVX69" s="154"/>
      <c r="GVY69" s="154"/>
      <c r="GVZ69" s="154"/>
      <c r="GWA69" s="154"/>
      <c r="GWB69" s="154"/>
      <c r="GWC69" s="154"/>
      <c r="GWD69" s="154"/>
      <c r="GWE69" s="154"/>
      <c r="GWF69" s="154"/>
      <c r="GWG69" s="154"/>
      <c r="GWH69" s="154"/>
      <c r="GWI69" s="154"/>
      <c r="GWJ69" s="154"/>
      <c r="GWK69" s="154"/>
      <c r="GWL69" s="154"/>
      <c r="GWM69" s="154"/>
      <c r="GWN69" s="154"/>
      <c r="GWO69" s="154"/>
      <c r="GWP69" s="154"/>
      <c r="GWQ69" s="154"/>
      <c r="GWR69" s="154"/>
      <c r="GWS69" s="154"/>
      <c r="GWT69" s="154"/>
      <c r="GWU69" s="154"/>
      <c r="GWV69" s="154"/>
      <c r="GWW69" s="154"/>
      <c r="GWX69" s="154"/>
      <c r="GWY69" s="154"/>
      <c r="GWZ69" s="154"/>
      <c r="GXA69" s="154"/>
      <c r="GXB69" s="154"/>
      <c r="GXC69" s="154"/>
      <c r="GXD69" s="154"/>
      <c r="GXE69" s="154"/>
      <c r="GXF69" s="154"/>
      <c r="GXG69" s="154"/>
      <c r="GXH69" s="154"/>
      <c r="GXI69" s="154"/>
      <c r="GXJ69" s="154"/>
      <c r="GXK69" s="154"/>
      <c r="GXL69" s="154"/>
      <c r="GXM69" s="154"/>
      <c r="GXN69" s="154"/>
      <c r="GXO69" s="154"/>
      <c r="GXP69" s="154"/>
      <c r="GXQ69" s="154"/>
      <c r="GXR69" s="154"/>
      <c r="GXS69" s="154"/>
      <c r="GXT69" s="154"/>
      <c r="GXU69" s="154"/>
      <c r="GXV69" s="154"/>
      <c r="GXW69" s="154"/>
      <c r="GXX69" s="154"/>
      <c r="GXY69" s="154"/>
      <c r="GXZ69" s="154"/>
      <c r="GYA69" s="154"/>
      <c r="GYB69" s="154"/>
      <c r="GYC69" s="154"/>
      <c r="GYD69" s="154"/>
      <c r="GYE69" s="154"/>
      <c r="GYF69" s="154"/>
      <c r="GYG69" s="154"/>
      <c r="GYH69" s="154"/>
      <c r="GYI69" s="154"/>
      <c r="GYJ69" s="154"/>
      <c r="GYK69" s="154"/>
      <c r="GYL69" s="154"/>
      <c r="GYM69" s="154"/>
      <c r="GYN69" s="154"/>
      <c r="GYO69" s="154"/>
      <c r="GYP69" s="154"/>
      <c r="GYQ69" s="154"/>
      <c r="GYR69" s="154"/>
      <c r="GYS69" s="154"/>
      <c r="GYT69" s="154"/>
      <c r="GYU69" s="154"/>
      <c r="GYV69" s="154"/>
      <c r="GYW69" s="154"/>
      <c r="GYX69" s="154"/>
      <c r="GYY69" s="154"/>
      <c r="GYZ69" s="154"/>
      <c r="GZA69" s="154"/>
      <c r="GZB69" s="154"/>
      <c r="GZC69" s="154"/>
      <c r="GZD69" s="154"/>
      <c r="GZE69" s="154"/>
      <c r="GZF69" s="154"/>
      <c r="GZG69" s="154"/>
      <c r="GZH69" s="154"/>
      <c r="GZI69" s="154"/>
      <c r="GZJ69" s="154"/>
      <c r="GZK69" s="154"/>
      <c r="GZL69" s="154"/>
      <c r="GZM69" s="154"/>
      <c r="GZN69" s="154"/>
      <c r="GZO69" s="154"/>
      <c r="GZP69" s="154"/>
      <c r="GZQ69" s="154"/>
      <c r="GZR69" s="154"/>
      <c r="GZS69" s="154"/>
      <c r="GZT69" s="154"/>
      <c r="GZU69" s="154"/>
      <c r="GZV69" s="154"/>
      <c r="GZW69" s="154"/>
      <c r="GZX69" s="154"/>
      <c r="GZY69" s="154"/>
      <c r="GZZ69" s="154"/>
      <c r="HAA69" s="154"/>
      <c r="HAB69" s="154"/>
      <c r="HAC69" s="154"/>
      <c r="HAD69" s="154"/>
      <c r="HAE69" s="154"/>
      <c r="HAF69" s="154"/>
      <c r="HAG69" s="154"/>
      <c r="HAH69" s="154"/>
      <c r="HAI69" s="154"/>
      <c r="HAJ69" s="154"/>
      <c r="HAK69" s="154"/>
      <c r="HAL69" s="154"/>
      <c r="HAM69" s="154"/>
      <c r="HAN69" s="154"/>
      <c r="HAO69" s="154"/>
      <c r="HAP69" s="154"/>
      <c r="HAQ69" s="154"/>
      <c r="HAR69" s="154"/>
      <c r="HAS69" s="154"/>
      <c r="HAT69" s="154"/>
      <c r="HAU69" s="154"/>
      <c r="HAV69" s="154"/>
      <c r="HAW69" s="154"/>
      <c r="HAX69" s="154"/>
      <c r="HAY69" s="154"/>
      <c r="HAZ69" s="154"/>
      <c r="HBA69" s="154"/>
      <c r="HBB69" s="154"/>
      <c r="HBC69" s="154"/>
      <c r="HBD69" s="154"/>
      <c r="HBE69" s="154"/>
      <c r="HBF69" s="154"/>
      <c r="HBG69" s="154"/>
      <c r="HBH69" s="154"/>
      <c r="HBI69" s="154"/>
      <c r="HBJ69" s="154"/>
      <c r="HBK69" s="154"/>
      <c r="HBL69" s="154"/>
      <c r="HBM69" s="154"/>
      <c r="HBN69" s="154"/>
      <c r="HBO69" s="154"/>
      <c r="HBP69" s="154"/>
      <c r="HBQ69" s="154"/>
      <c r="HBR69" s="154"/>
      <c r="HBS69" s="154"/>
      <c r="HBT69" s="154"/>
      <c r="HBU69" s="154"/>
      <c r="HBV69" s="154"/>
      <c r="HBW69" s="154"/>
      <c r="HBX69" s="154"/>
      <c r="HBY69" s="154"/>
      <c r="HBZ69" s="154"/>
      <c r="HCA69" s="154"/>
      <c r="HCB69" s="154"/>
      <c r="HCC69" s="154"/>
      <c r="HCD69" s="154"/>
      <c r="HCE69" s="154"/>
      <c r="HCF69" s="154"/>
      <c r="HCG69" s="154"/>
      <c r="HCH69" s="154"/>
      <c r="HCI69" s="154"/>
      <c r="HCJ69" s="154"/>
      <c r="HCK69" s="154"/>
      <c r="HCL69" s="154"/>
      <c r="HCM69" s="154"/>
      <c r="HCN69" s="154"/>
      <c r="HCO69" s="154"/>
      <c r="HCP69" s="154"/>
      <c r="HCQ69" s="154"/>
      <c r="HCR69" s="154"/>
      <c r="HCS69" s="154"/>
      <c r="HCT69" s="154"/>
      <c r="HCU69" s="154"/>
      <c r="HCV69" s="154"/>
      <c r="HCW69" s="154"/>
      <c r="HCX69" s="154"/>
      <c r="HCY69" s="154"/>
      <c r="HCZ69" s="154"/>
      <c r="HDA69" s="154"/>
      <c r="HDB69" s="154"/>
      <c r="HDC69" s="154"/>
      <c r="HDD69" s="154"/>
      <c r="HDE69" s="154"/>
      <c r="HDF69" s="154"/>
      <c r="HDG69" s="154"/>
      <c r="HDH69" s="154"/>
      <c r="HDI69" s="154"/>
      <c r="HDJ69" s="154"/>
      <c r="HDK69" s="154"/>
      <c r="HDL69" s="154"/>
      <c r="HDM69" s="154"/>
      <c r="HDN69" s="154"/>
      <c r="HDO69" s="154"/>
      <c r="HDP69" s="154"/>
      <c r="HDQ69" s="154"/>
      <c r="HDR69" s="154"/>
      <c r="HDS69" s="154"/>
      <c r="HDT69" s="154"/>
      <c r="HDU69" s="154"/>
      <c r="HDV69" s="154"/>
      <c r="HDW69" s="154"/>
      <c r="HDX69" s="154"/>
      <c r="HDY69" s="154"/>
      <c r="HDZ69" s="154"/>
      <c r="HEA69" s="154"/>
      <c r="HEB69" s="154"/>
      <c r="HEC69" s="154"/>
      <c r="HED69" s="154"/>
      <c r="HEE69" s="154"/>
      <c r="HEF69" s="154"/>
      <c r="HEG69" s="154"/>
      <c r="HEH69" s="154"/>
      <c r="HEI69" s="154"/>
      <c r="HEJ69" s="154"/>
      <c r="HEK69" s="154"/>
      <c r="HEL69" s="154"/>
      <c r="HEM69" s="154"/>
      <c r="HEN69" s="154"/>
      <c r="HEO69" s="154"/>
      <c r="HEP69" s="154"/>
      <c r="HEQ69" s="154"/>
      <c r="HER69" s="154"/>
      <c r="HES69" s="154"/>
      <c r="HET69" s="154"/>
      <c r="HEU69" s="154"/>
      <c r="HEV69" s="154"/>
      <c r="HEW69" s="154"/>
      <c r="HEX69" s="154"/>
      <c r="HEY69" s="154"/>
      <c r="HEZ69" s="154"/>
      <c r="HFA69" s="154"/>
      <c r="HFB69" s="154"/>
      <c r="HFC69" s="154"/>
      <c r="HFD69" s="154"/>
      <c r="HFE69" s="154"/>
      <c r="HFF69" s="154"/>
      <c r="HFG69" s="154"/>
      <c r="HFH69" s="154"/>
      <c r="HFI69" s="154"/>
      <c r="HFJ69" s="154"/>
      <c r="HFK69" s="154"/>
      <c r="HFL69" s="154"/>
      <c r="HFM69" s="154"/>
      <c r="HFN69" s="154"/>
      <c r="HFO69" s="154"/>
      <c r="HFP69" s="154"/>
      <c r="HFQ69" s="154"/>
      <c r="HFR69" s="154"/>
      <c r="HFS69" s="154"/>
      <c r="HFT69" s="154"/>
      <c r="HFU69" s="154"/>
      <c r="HFV69" s="154"/>
      <c r="HFW69" s="154"/>
      <c r="HFX69" s="154"/>
      <c r="HFY69" s="154"/>
      <c r="HFZ69" s="154"/>
      <c r="HGA69" s="154"/>
      <c r="HGB69" s="154"/>
      <c r="HGC69" s="154"/>
      <c r="HGD69" s="154"/>
      <c r="HGE69" s="154"/>
      <c r="HGF69" s="154"/>
      <c r="HGG69" s="154"/>
      <c r="HGH69" s="154"/>
      <c r="HGI69" s="154"/>
      <c r="HGJ69" s="154"/>
      <c r="HGK69" s="154"/>
      <c r="HGL69" s="154"/>
      <c r="HGM69" s="154"/>
      <c r="HGN69" s="154"/>
      <c r="HGO69" s="154"/>
      <c r="HGP69" s="154"/>
      <c r="HGQ69" s="154"/>
      <c r="HGR69" s="154"/>
      <c r="HGS69" s="154"/>
      <c r="HGT69" s="154"/>
      <c r="HGU69" s="154"/>
      <c r="HGV69" s="154"/>
      <c r="HGW69" s="154"/>
      <c r="HGX69" s="154"/>
      <c r="HGY69" s="154"/>
      <c r="HGZ69" s="154"/>
      <c r="HHA69" s="154"/>
      <c r="HHB69" s="154"/>
      <c r="HHC69" s="154"/>
      <c r="HHD69" s="154"/>
      <c r="HHE69" s="154"/>
      <c r="HHF69" s="154"/>
      <c r="HHG69" s="154"/>
      <c r="HHH69" s="154"/>
      <c r="HHI69" s="154"/>
      <c r="HHJ69" s="154"/>
      <c r="HHK69" s="154"/>
      <c r="HHL69" s="154"/>
      <c r="HHM69" s="154"/>
      <c r="HHN69" s="154"/>
      <c r="HHO69" s="154"/>
      <c r="HHP69" s="154"/>
      <c r="HHQ69" s="154"/>
      <c r="HHR69" s="154"/>
      <c r="HHS69" s="154"/>
      <c r="HHT69" s="154"/>
      <c r="HHU69" s="154"/>
      <c r="HHV69" s="154"/>
      <c r="HHW69" s="154"/>
      <c r="HHX69" s="154"/>
      <c r="HHY69" s="154"/>
      <c r="HHZ69" s="154"/>
      <c r="HIA69" s="154"/>
      <c r="HIB69" s="154"/>
      <c r="HIC69" s="154"/>
      <c r="HID69" s="154"/>
      <c r="HIE69" s="154"/>
      <c r="HIF69" s="154"/>
      <c r="HIG69" s="154"/>
      <c r="HIH69" s="154"/>
      <c r="HII69" s="154"/>
      <c r="HIJ69" s="154"/>
      <c r="HIK69" s="154"/>
      <c r="HIL69" s="154"/>
      <c r="HIM69" s="154"/>
      <c r="HIN69" s="154"/>
      <c r="HIO69" s="154"/>
      <c r="HIP69" s="154"/>
      <c r="HIQ69" s="154"/>
      <c r="HIR69" s="154"/>
      <c r="HIS69" s="154"/>
      <c r="HIT69" s="154"/>
      <c r="HIU69" s="154"/>
      <c r="HIV69" s="154"/>
      <c r="HIW69" s="154"/>
      <c r="HIX69" s="154"/>
      <c r="HIY69" s="154"/>
      <c r="HIZ69" s="154"/>
      <c r="HJA69" s="154"/>
      <c r="HJB69" s="154"/>
      <c r="HJC69" s="154"/>
      <c r="HJD69" s="154"/>
      <c r="HJE69" s="154"/>
      <c r="HJF69" s="154"/>
      <c r="HJG69" s="154"/>
      <c r="HJH69" s="154"/>
      <c r="HJI69" s="154"/>
      <c r="HJJ69" s="154"/>
      <c r="HJK69" s="154"/>
      <c r="HJL69" s="154"/>
      <c r="HJM69" s="154"/>
      <c r="HJN69" s="154"/>
      <c r="HJO69" s="154"/>
      <c r="HJP69" s="154"/>
      <c r="HJQ69" s="154"/>
      <c r="HJR69" s="154"/>
      <c r="HJS69" s="154"/>
      <c r="HJT69" s="154"/>
      <c r="HJU69" s="154"/>
      <c r="HJV69" s="154"/>
      <c r="HJW69" s="154"/>
      <c r="HJX69" s="154"/>
      <c r="HJY69" s="154"/>
      <c r="HJZ69" s="154"/>
      <c r="HKA69" s="154"/>
      <c r="HKB69" s="154"/>
      <c r="HKC69" s="154"/>
      <c r="HKD69" s="154"/>
      <c r="HKE69" s="154"/>
      <c r="HKF69" s="154"/>
      <c r="HKG69" s="154"/>
      <c r="HKH69" s="154"/>
      <c r="HKI69" s="154"/>
      <c r="HKJ69" s="154"/>
      <c r="HKK69" s="154"/>
      <c r="HKL69" s="154"/>
      <c r="HKM69" s="154"/>
      <c r="HKN69" s="154"/>
      <c r="HKO69" s="154"/>
      <c r="HKP69" s="154"/>
      <c r="HKQ69" s="154"/>
      <c r="HKR69" s="154"/>
      <c r="HKS69" s="154"/>
      <c r="HKT69" s="154"/>
      <c r="HKU69" s="154"/>
      <c r="HKV69" s="154"/>
      <c r="HKW69" s="154"/>
      <c r="HKX69" s="154"/>
      <c r="HKY69" s="154"/>
      <c r="HKZ69" s="154"/>
      <c r="HLA69" s="154"/>
      <c r="HLB69" s="154"/>
      <c r="HLC69" s="154"/>
      <c r="HLD69" s="154"/>
      <c r="HLE69" s="154"/>
      <c r="HLF69" s="154"/>
      <c r="HLG69" s="154"/>
      <c r="HLH69" s="154"/>
      <c r="HLI69" s="154"/>
      <c r="HLJ69" s="154"/>
      <c r="HLK69" s="154"/>
      <c r="HLL69" s="154"/>
      <c r="HLM69" s="154"/>
      <c r="HLN69" s="154"/>
      <c r="HLO69" s="154"/>
      <c r="HLP69" s="154"/>
      <c r="HLQ69" s="154"/>
      <c r="HLR69" s="154"/>
      <c r="HLS69" s="154"/>
      <c r="HLT69" s="154"/>
      <c r="HLU69" s="154"/>
      <c r="HLV69" s="154"/>
      <c r="HLW69" s="154"/>
      <c r="HLX69" s="154"/>
      <c r="HLY69" s="154"/>
      <c r="HLZ69" s="154"/>
      <c r="HMA69" s="154"/>
      <c r="HMB69" s="154"/>
      <c r="HMC69" s="154"/>
      <c r="HMD69" s="154"/>
      <c r="HME69" s="154"/>
      <c r="HMF69" s="154"/>
      <c r="HMG69" s="154"/>
      <c r="HMH69" s="154"/>
      <c r="HMI69" s="154"/>
      <c r="HMJ69" s="154"/>
      <c r="HMK69" s="154"/>
      <c r="HML69" s="154"/>
      <c r="HMM69" s="154"/>
      <c r="HMN69" s="154"/>
      <c r="HMO69" s="154"/>
      <c r="HMP69" s="154"/>
      <c r="HMQ69" s="154"/>
      <c r="HMR69" s="154"/>
      <c r="HMS69" s="154"/>
      <c r="HMT69" s="154"/>
      <c r="HMU69" s="154"/>
      <c r="HMV69" s="154"/>
      <c r="HMW69" s="154"/>
      <c r="HMX69" s="154"/>
      <c r="HMY69" s="154"/>
      <c r="HMZ69" s="154"/>
      <c r="HNA69" s="154"/>
      <c r="HNB69" s="154"/>
      <c r="HNC69" s="154"/>
      <c r="HND69" s="154"/>
      <c r="HNE69" s="154"/>
      <c r="HNF69" s="154"/>
      <c r="HNG69" s="154"/>
      <c r="HNH69" s="154"/>
      <c r="HNI69" s="154"/>
      <c r="HNJ69" s="154"/>
      <c r="HNK69" s="154"/>
      <c r="HNL69" s="154"/>
      <c r="HNM69" s="154"/>
      <c r="HNN69" s="154"/>
      <c r="HNO69" s="154"/>
      <c r="HNP69" s="154"/>
      <c r="HNQ69" s="154"/>
      <c r="HNR69" s="154"/>
      <c r="HNS69" s="154"/>
      <c r="HNT69" s="154"/>
      <c r="HNU69" s="154"/>
      <c r="HNV69" s="154"/>
      <c r="HNW69" s="154"/>
      <c r="HNX69" s="154"/>
      <c r="HNY69" s="154"/>
      <c r="HNZ69" s="154"/>
      <c r="HOA69" s="154"/>
      <c r="HOB69" s="154"/>
      <c r="HOC69" s="154"/>
      <c r="HOD69" s="154"/>
      <c r="HOE69" s="154"/>
      <c r="HOF69" s="154"/>
      <c r="HOG69" s="154"/>
      <c r="HOH69" s="154"/>
      <c r="HOI69" s="154"/>
      <c r="HOJ69" s="154"/>
      <c r="HOK69" s="154"/>
      <c r="HOL69" s="154"/>
      <c r="HOM69" s="154"/>
      <c r="HON69" s="154"/>
      <c r="HOO69" s="154"/>
      <c r="HOP69" s="154"/>
      <c r="HOQ69" s="154"/>
      <c r="HOR69" s="154"/>
      <c r="HOS69" s="154"/>
      <c r="HOT69" s="154"/>
      <c r="HOU69" s="154"/>
      <c r="HOV69" s="154"/>
      <c r="HOW69" s="154"/>
      <c r="HOX69" s="154"/>
      <c r="HOY69" s="154"/>
      <c r="HOZ69" s="154"/>
      <c r="HPA69" s="154"/>
      <c r="HPB69" s="154"/>
      <c r="HPC69" s="154"/>
      <c r="HPD69" s="154"/>
      <c r="HPE69" s="154"/>
      <c r="HPF69" s="154"/>
      <c r="HPG69" s="154"/>
      <c r="HPH69" s="154"/>
      <c r="HPI69" s="154"/>
      <c r="HPJ69" s="154"/>
      <c r="HPK69" s="154"/>
      <c r="HPL69" s="154"/>
      <c r="HPM69" s="154"/>
      <c r="HPN69" s="154"/>
      <c r="HPO69" s="154"/>
      <c r="HPP69" s="154"/>
      <c r="HPQ69" s="154"/>
      <c r="HPR69" s="154"/>
      <c r="HPS69" s="154"/>
      <c r="HPT69" s="154"/>
      <c r="HPU69" s="154"/>
      <c r="HPV69" s="154"/>
      <c r="HPW69" s="154"/>
      <c r="HPX69" s="154"/>
      <c r="HPY69" s="154"/>
      <c r="HPZ69" s="154"/>
      <c r="HQA69" s="154"/>
      <c r="HQB69" s="154"/>
      <c r="HQC69" s="154"/>
      <c r="HQD69" s="154"/>
      <c r="HQE69" s="154"/>
      <c r="HQF69" s="154"/>
      <c r="HQG69" s="154"/>
      <c r="HQH69" s="154"/>
      <c r="HQI69" s="154"/>
      <c r="HQJ69" s="154"/>
      <c r="HQK69" s="154"/>
      <c r="HQL69" s="154"/>
      <c r="HQM69" s="154"/>
      <c r="HQN69" s="154"/>
      <c r="HQO69" s="154"/>
      <c r="HQP69" s="154"/>
      <c r="HQQ69" s="154"/>
      <c r="HQR69" s="154"/>
      <c r="HQS69" s="154"/>
      <c r="HQT69" s="154"/>
      <c r="HQU69" s="154"/>
      <c r="HQV69" s="154"/>
      <c r="HQW69" s="154"/>
      <c r="HQX69" s="154"/>
      <c r="HQY69" s="154"/>
      <c r="HQZ69" s="154"/>
      <c r="HRA69" s="154"/>
      <c r="HRB69" s="154"/>
      <c r="HRC69" s="154"/>
      <c r="HRD69" s="154"/>
      <c r="HRE69" s="154"/>
      <c r="HRF69" s="154"/>
      <c r="HRG69" s="154"/>
      <c r="HRH69" s="154"/>
      <c r="HRI69" s="154"/>
      <c r="HRJ69" s="154"/>
      <c r="HRK69" s="154"/>
      <c r="HRL69" s="154"/>
      <c r="HRM69" s="154"/>
      <c r="HRN69" s="154"/>
      <c r="HRO69" s="154"/>
      <c r="HRP69" s="154"/>
      <c r="HRQ69" s="154"/>
      <c r="HRR69" s="154"/>
      <c r="HRS69" s="154"/>
      <c r="HRT69" s="154"/>
      <c r="HRU69" s="154"/>
      <c r="HRV69" s="154"/>
      <c r="HRW69" s="154"/>
      <c r="HRX69" s="154"/>
      <c r="HRY69" s="154"/>
      <c r="HRZ69" s="154"/>
      <c r="HSA69" s="154"/>
      <c r="HSB69" s="154"/>
      <c r="HSC69" s="154"/>
      <c r="HSD69" s="154"/>
      <c r="HSE69" s="154"/>
      <c r="HSF69" s="154"/>
      <c r="HSG69" s="154"/>
      <c r="HSH69" s="154"/>
      <c r="HSI69" s="154"/>
      <c r="HSJ69" s="154"/>
      <c r="HSK69" s="154"/>
      <c r="HSL69" s="154"/>
      <c r="HSM69" s="154"/>
      <c r="HSN69" s="154"/>
      <c r="HSO69" s="154"/>
      <c r="HSP69" s="154"/>
      <c r="HSQ69" s="154"/>
      <c r="HSR69" s="154"/>
      <c r="HSS69" s="154"/>
      <c r="HST69" s="154"/>
      <c r="HSU69" s="154"/>
      <c r="HSV69" s="154"/>
      <c r="HSW69" s="154"/>
      <c r="HSX69" s="154"/>
      <c r="HSY69" s="154"/>
      <c r="HSZ69" s="154"/>
      <c r="HTA69" s="154"/>
      <c r="HTB69" s="154"/>
      <c r="HTC69" s="154"/>
      <c r="HTD69" s="154"/>
      <c r="HTE69" s="154"/>
      <c r="HTF69" s="154"/>
      <c r="HTG69" s="154"/>
      <c r="HTH69" s="154"/>
      <c r="HTI69" s="154"/>
      <c r="HTJ69" s="154"/>
      <c r="HTK69" s="154"/>
      <c r="HTL69" s="154"/>
      <c r="HTM69" s="154"/>
      <c r="HTN69" s="154"/>
      <c r="HTO69" s="154"/>
      <c r="HTP69" s="154"/>
      <c r="HTQ69" s="154"/>
      <c r="HTR69" s="154"/>
      <c r="HTS69" s="154"/>
      <c r="HTT69" s="154"/>
      <c r="HTU69" s="154"/>
      <c r="HTV69" s="154"/>
      <c r="HTW69" s="154"/>
      <c r="HTX69" s="154"/>
      <c r="HTY69" s="154"/>
      <c r="HTZ69" s="154"/>
      <c r="HUA69" s="154"/>
      <c r="HUB69" s="154"/>
      <c r="HUC69" s="154"/>
      <c r="HUD69" s="154"/>
      <c r="HUE69" s="154"/>
      <c r="HUF69" s="154"/>
      <c r="HUG69" s="154"/>
      <c r="HUH69" s="154"/>
      <c r="HUI69" s="154"/>
      <c r="HUJ69" s="154"/>
      <c r="HUK69" s="154"/>
      <c r="HUL69" s="154"/>
      <c r="HUM69" s="154"/>
      <c r="HUN69" s="154"/>
      <c r="HUO69" s="154"/>
      <c r="HUP69" s="154"/>
      <c r="HUQ69" s="154"/>
      <c r="HUR69" s="154"/>
      <c r="HUS69" s="154"/>
      <c r="HUT69" s="154"/>
      <c r="HUU69" s="154"/>
      <c r="HUV69" s="154"/>
      <c r="HUW69" s="154"/>
      <c r="HUX69" s="154"/>
      <c r="HUY69" s="154"/>
      <c r="HUZ69" s="154"/>
      <c r="HVA69" s="154"/>
      <c r="HVB69" s="154"/>
      <c r="HVC69" s="154"/>
      <c r="HVD69" s="154"/>
      <c r="HVE69" s="154"/>
      <c r="HVF69" s="154"/>
      <c r="HVG69" s="154"/>
      <c r="HVH69" s="154"/>
      <c r="HVI69" s="154"/>
      <c r="HVJ69" s="154"/>
      <c r="HVK69" s="154"/>
      <c r="HVL69" s="154"/>
      <c r="HVM69" s="154"/>
      <c r="HVN69" s="154"/>
      <c r="HVO69" s="154"/>
      <c r="HVP69" s="154"/>
      <c r="HVQ69" s="154"/>
      <c r="HVR69" s="154"/>
      <c r="HVS69" s="154"/>
      <c r="HVT69" s="154"/>
      <c r="HVU69" s="154"/>
      <c r="HVV69" s="154"/>
      <c r="HVW69" s="154"/>
      <c r="HVX69" s="154"/>
      <c r="HVY69" s="154"/>
      <c r="HVZ69" s="154"/>
      <c r="HWA69" s="154"/>
      <c r="HWB69" s="154"/>
      <c r="HWC69" s="154"/>
      <c r="HWD69" s="154"/>
      <c r="HWE69" s="154"/>
      <c r="HWF69" s="154"/>
      <c r="HWG69" s="154"/>
      <c r="HWH69" s="154"/>
      <c r="HWI69" s="154"/>
      <c r="HWJ69" s="154"/>
      <c r="HWK69" s="154"/>
      <c r="HWL69" s="154"/>
      <c r="HWM69" s="154"/>
      <c r="HWN69" s="154"/>
      <c r="HWO69" s="154"/>
      <c r="HWP69" s="154"/>
      <c r="HWQ69" s="154"/>
      <c r="HWR69" s="154"/>
      <c r="HWS69" s="154"/>
      <c r="HWT69" s="154"/>
      <c r="HWU69" s="154"/>
      <c r="HWV69" s="154"/>
      <c r="HWW69" s="154"/>
      <c r="HWX69" s="154"/>
      <c r="HWY69" s="154"/>
      <c r="HWZ69" s="154"/>
      <c r="HXA69" s="154"/>
      <c r="HXB69" s="154"/>
      <c r="HXC69" s="154"/>
      <c r="HXD69" s="154"/>
      <c r="HXE69" s="154"/>
      <c r="HXF69" s="154"/>
      <c r="HXG69" s="154"/>
      <c r="HXH69" s="154"/>
      <c r="HXI69" s="154"/>
      <c r="HXJ69" s="154"/>
      <c r="HXK69" s="154"/>
      <c r="HXL69" s="154"/>
      <c r="HXM69" s="154"/>
      <c r="HXN69" s="154"/>
      <c r="HXO69" s="154"/>
      <c r="HXP69" s="154"/>
      <c r="HXQ69" s="154"/>
      <c r="HXR69" s="154"/>
      <c r="HXS69" s="154"/>
      <c r="HXT69" s="154"/>
      <c r="HXU69" s="154"/>
      <c r="HXV69" s="154"/>
      <c r="HXW69" s="154"/>
      <c r="HXX69" s="154"/>
      <c r="HXY69" s="154"/>
      <c r="HXZ69" s="154"/>
      <c r="HYA69" s="154"/>
      <c r="HYB69" s="154"/>
      <c r="HYC69" s="154"/>
      <c r="HYD69" s="154"/>
      <c r="HYE69" s="154"/>
      <c r="HYF69" s="154"/>
      <c r="HYG69" s="154"/>
      <c r="HYH69" s="154"/>
      <c r="HYI69" s="154"/>
      <c r="HYJ69" s="154"/>
      <c r="HYK69" s="154"/>
      <c r="HYL69" s="154"/>
      <c r="HYM69" s="154"/>
      <c r="HYN69" s="154"/>
      <c r="HYO69" s="154"/>
      <c r="HYP69" s="154"/>
      <c r="HYQ69" s="154"/>
      <c r="HYR69" s="154"/>
      <c r="HYS69" s="154"/>
      <c r="HYT69" s="154"/>
      <c r="HYU69" s="154"/>
      <c r="HYV69" s="154"/>
      <c r="HYW69" s="154"/>
      <c r="HYX69" s="154"/>
      <c r="HYY69" s="154"/>
      <c r="HYZ69" s="154"/>
      <c r="HZA69" s="154"/>
      <c r="HZB69" s="154"/>
      <c r="HZC69" s="154"/>
      <c r="HZD69" s="154"/>
      <c r="HZE69" s="154"/>
      <c r="HZF69" s="154"/>
      <c r="HZG69" s="154"/>
      <c r="HZH69" s="154"/>
      <c r="HZI69" s="154"/>
      <c r="HZJ69" s="154"/>
      <c r="HZK69" s="154"/>
      <c r="HZL69" s="154"/>
      <c r="HZM69" s="154"/>
      <c r="HZN69" s="154"/>
      <c r="HZO69" s="154"/>
      <c r="HZP69" s="154"/>
      <c r="HZQ69" s="154"/>
      <c r="HZR69" s="154"/>
      <c r="HZS69" s="154"/>
      <c r="HZT69" s="154"/>
      <c r="HZU69" s="154"/>
      <c r="HZV69" s="154"/>
      <c r="HZW69" s="154"/>
      <c r="HZX69" s="154"/>
      <c r="HZY69" s="154"/>
      <c r="HZZ69" s="154"/>
      <c r="IAA69" s="154"/>
      <c r="IAB69" s="154"/>
      <c r="IAC69" s="154"/>
      <c r="IAD69" s="154"/>
      <c r="IAE69" s="154"/>
      <c r="IAF69" s="154"/>
      <c r="IAG69" s="154"/>
      <c r="IAH69" s="154"/>
      <c r="IAI69" s="154"/>
      <c r="IAJ69" s="154"/>
      <c r="IAK69" s="154"/>
      <c r="IAL69" s="154"/>
      <c r="IAM69" s="154"/>
      <c r="IAN69" s="154"/>
      <c r="IAO69" s="154"/>
      <c r="IAP69" s="154"/>
      <c r="IAQ69" s="154"/>
      <c r="IAR69" s="154"/>
      <c r="IAS69" s="154"/>
      <c r="IAT69" s="154"/>
      <c r="IAU69" s="154"/>
      <c r="IAV69" s="154"/>
      <c r="IAW69" s="154"/>
      <c r="IAX69" s="154"/>
      <c r="IAY69" s="154"/>
      <c r="IAZ69" s="154"/>
      <c r="IBA69" s="154"/>
      <c r="IBB69" s="154"/>
      <c r="IBC69" s="154"/>
      <c r="IBD69" s="154"/>
      <c r="IBE69" s="154"/>
      <c r="IBF69" s="154"/>
      <c r="IBG69" s="154"/>
      <c r="IBH69" s="154"/>
      <c r="IBI69" s="154"/>
      <c r="IBJ69" s="154"/>
      <c r="IBK69" s="154"/>
      <c r="IBL69" s="154"/>
      <c r="IBM69" s="154"/>
      <c r="IBN69" s="154"/>
      <c r="IBO69" s="154"/>
      <c r="IBP69" s="154"/>
      <c r="IBQ69" s="154"/>
      <c r="IBR69" s="154"/>
      <c r="IBS69" s="154"/>
      <c r="IBT69" s="154"/>
      <c r="IBU69" s="154"/>
      <c r="IBV69" s="154"/>
      <c r="IBW69" s="154"/>
      <c r="IBX69" s="154"/>
      <c r="IBY69" s="154"/>
      <c r="IBZ69" s="154"/>
      <c r="ICA69" s="154"/>
      <c r="ICB69" s="154"/>
      <c r="ICC69" s="154"/>
      <c r="ICD69" s="154"/>
      <c r="ICE69" s="154"/>
      <c r="ICF69" s="154"/>
      <c r="ICG69" s="154"/>
      <c r="ICH69" s="154"/>
      <c r="ICI69" s="154"/>
      <c r="ICJ69" s="154"/>
      <c r="ICK69" s="154"/>
      <c r="ICL69" s="154"/>
      <c r="ICM69" s="154"/>
      <c r="ICN69" s="154"/>
      <c r="ICO69" s="154"/>
      <c r="ICP69" s="154"/>
      <c r="ICQ69" s="154"/>
      <c r="ICR69" s="154"/>
      <c r="ICS69" s="154"/>
      <c r="ICT69" s="154"/>
      <c r="ICU69" s="154"/>
      <c r="ICV69" s="154"/>
      <c r="ICW69" s="154"/>
      <c r="ICX69" s="154"/>
      <c r="ICY69" s="154"/>
      <c r="ICZ69" s="154"/>
      <c r="IDA69" s="154"/>
      <c r="IDB69" s="154"/>
      <c r="IDC69" s="154"/>
      <c r="IDD69" s="154"/>
      <c r="IDE69" s="154"/>
      <c r="IDF69" s="154"/>
      <c r="IDG69" s="154"/>
      <c r="IDH69" s="154"/>
      <c r="IDI69" s="154"/>
      <c r="IDJ69" s="154"/>
      <c r="IDK69" s="154"/>
      <c r="IDL69" s="154"/>
      <c r="IDM69" s="154"/>
      <c r="IDN69" s="154"/>
      <c r="IDO69" s="154"/>
      <c r="IDP69" s="154"/>
      <c r="IDQ69" s="154"/>
      <c r="IDR69" s="154"/>
      <c r="IDS69" s="154"/>
      <c r="IDT69" s="154"/>
      <c r="IDU69" s="154"/>
      <c r="IDV69" s="154"/>
      <c r="IDW69" s="154"/>
      <c r="IDX69" s="154"/>
      <c r="IDY69" s="154"/>
      <c r="IDZ69" s="154"/>
      <c r="IEA69" s="154"/>
      <c r="IEB69" s="154"/>
      <c r="IEC69" s="154"/>
      <c r="IED69" s="154"/>
      <c r="IEE69" s="154"/>
      <c r="IEF69" s="154"/>
      <c r="IEG69" s="154"/>
      <c r="IEH69" s="154"/>
      <c r="IEI69" s="154"/>
      <c r="IEJ69" s="154"/>
      <c r="IEK69" s="154"/>
      <c r="IEL69" s="154"/>
      <c r="IEM69" s="154"/>
      <c r="IEN69" s="154"/>
      <c r="IEO69" s="154"/>
      <c r="IEP69" s="154"/>
      <c r="IEQ69" s="154"/>
      <c r="IER69" s="154"/>
      <c r="IES69" s="154"/>
      <c r="IET69" s="154"/>
      <c r="IEU69" s="154"/>
      <c r="IEV69" s="154"/>
      <c r="IEW69" s="154"/>
      <c r="IEX69" s="154"/>
      <c r="IEY69" s="154"/>
      <c r="IEZ69" s="154"/>
      <c r="IFA69" s="154"/>
      <c r="IFB69" s="154"/>
      <c r="IFC69" s="154"/>
      <c r="IFD69" s="154"/>
      <c r="IFE69" s="154"/>
      <c r="IFF69" s="154"/>
      <c r="IFG69" s="154"/>
      <c r="IFH69" s="154"/>
      <c r="IFI69" s="154"/>
      <c r="IFJ69" s="154"/>
      <c r="IFK69" s="154"/>
      <c r="IFL69" s="154"/>
      <c r="IFM69" s="154"/>
      <c r="IFN69" s="154"/>
      <c r="IFO69" s="154"/>
      <c r="IFP69" s="154"/>
      <c r="IFQ69" s="154"/>
      <c r="IFR69" s="154"/>
      <c r="IFS69" s="154"/>
      <c r="IFT69" s="154"/>
      <c r="IFU69" s="154"/>
      <c r="IFV69" s="154"/>
      <c r="IFW69" s="154"/>
      <c r="IFX69" s="154"/>
      <c r="IFY69" s="154"/>
      <c r="IFZ69" s="154"/>
      <c r="IGA69" s="154"/>
      <c r="IGB69" s="154"/>
      <c r="IGC69" s="154"/>
      <c r="IGD69" s="154"/>
      <c r="IGE69" s="154"/>
      <c r="IGF69" s="154"/>
      <c r="IGG69" s="154"/>
      <c r="IGH69" s="154"/>
      <c r="IGI69" s="154"/>
      <c r="IGJ69" s="154"/>
      <c r="IGK69" s="154"/>
      <c r="IGL69" s="154"/>
      <c r="IGM69" s="154"/>
      <c r="IGN69" s="154"/>
      <c r="IGO69" s="154"/>
      <c r="IGP69" s="154"/>
      <c r="IGQ69" s="154"/>
      <c r="IGR69" s="154"/>
      <c r="IGS69" s="154"/>
      <c r="IGT69" s="154"/>
      <c r="IGU69" s="154"/>
      <c r="IGV69" s="154"/>
      <c r="IGW69" s="154"/>
      <c r="IGX69" s="154"/>
      <c r="IGY69" s="154"/>
      <c r="IGZ69" s="154"/>
      <c r="IHA69" s="154"/>
      <c r="IHB69" s="154"/>
      <c r="IHC69" s="154"/>
      <c r="IHD69" s="154"/>
      <c r="IHE69" s="154"/>
      <c r="IHF69" s="154"/>
      <c r="IHG69" s="154"/>
      <c r="IHH69" s="154"/>
      <c r="IHI69" s="154"/>
      <c r="IHJ69" s="154"/>
      <c r="IHK69" s="154"/>
      <c r="IHL69" s="154"/>
      <c r="IHM69" s="154"/>
      <c r="IHN69" s="154"/>
      <c r="IHO69" s="154"/>
      <c r="IHP69" s="154"/>
      <c r="IHQ69" s="154"/>
      <c r="IHR69" s="154"/>
      <c r="IHS69" s="154"/>
      <c r="IHT69" s="154"/>
      <c r="IHU69" s="154"/>
      <c r="IHV69" s="154"/>
      <c r="IHW69" s="154"/>
      <c r="IHX69" s="154"/>
      <c r="IHY69" s="154"/>
      <c r="IHZ69" s="154"/>
      <c r="IIA69" s="154"/>
      <c r="IIB69" s="154"/>
      <c r="IIC69" s="154"/>
      <c r="IID69" s="154"/>
      <c r="IIE69" s="154"/>
      <c r="IIF69" s="154"/>
      <c r="IIG69" s="154"/>
      <c r="IIH69" s="154"/>
      <c r="III69" s="154"/>
      <c r="IIJ69" s="154"/>
      <c r="IIK69" s="154"/>
      <c r="IIL69" s="154"/>
      <c r="IIM69" s="154"/>
      <c r="IIN69" s="154"/>
      <c r="IIO69" s="154"/>
      <c r="IIP69" s="154"/>
      <c r="IIQ69" s="154"/>
      <c r="IIR69" s="154"/>
      <c r="IIS69" s="154"/>
      <c r="IIT69" s="154"/>
      <c r="IIU69" s="154"/>
      <c r="IIV69" s="154"/>
      <c r="IIW69" s="154"/>
      <c r="IIX69" s="154"/>
      <c r="IIY69" s="154"/>
      <c r="IIZ69" s="154"/>
      <c r="IJA69" s="154"/>
      <c r="IJB69" s="154"/>
      <c r="IJC69" s="154"/>
      <c r="IJD69" s="154"/>
      <c r="IJE69" s="154"/>
      <c r="IJF69" s="154"/>
      <c r="IJG69" s="154"/>
      <c r="IJH69" s="154"/>
      <c r="IJI69" s="154"/>
      <c r="IJJ69" s="154"/>
      <c r="IJK69" s="154"/>
      <c r="IJL69" s="154"/>
      <c r="IJM69" s="154"/>
      <c r="IJN69" s="154"/>
      <c r="IJO69" s="154"/>
      <c r="IJP69" s="154"/>
      <c r="IJQ69" s="154"/>
      <c r="IJR69" s="154"/>
      <c r="IJS69" s="154"/>
      <c r="IJT69" s="154"/>
      <c r="IJU69" s="154"/>
      <c r="IJV69" s="154"/>
      <c r="IJW69" s="154"/>
      <c r="IJX69" s="154"/>
      <c r="IJY69" s="154"/>
      <c r="IJZ69" s="154"/>
      <c r="IKA69" s="154"/>
      <c r="IKB69" s="154"/>
      <c r="IKC69" s="154"/>
      <c r="IKD69" s="154"/>
      <c r="IKE69" s="154"/>
      <c r="IKF69" s="154"/>
      <c r="IKG69" s="154"/>
      <c r="IKH69" s="154"/>
      <c r="IKI69" s="154"/>
      <c r="IKJ69" s="154"/>
      <c r="IKK69" s="154"/>
      <c r="IKL69" s="154"/>
      <c r="IKM69" s="154"/>
      <c r="IKN69" s="154"/>
      <c r="IKO69" s="154"/>
      <c r="IKP69" s="154"/>
      <c r="IKQ69" s="154"/>
      <c r="IKR69" s="154"/>
      <c r="IKS69" s="154"/>
      <c r="IKT69" s="154"/>
      <c r="IKU69" s="154"/>
      <c r="IKV69" s="154"/>
      <c r="IKW69" s="154"/>
      <c r="IKX69" s="154"/>
      <c r="IKY69" s="154"/>
      <c r="IKZ69" s="154"/>
      <c r="ILA69" s="154"/>
      <c r="ILB69" s="154"/>
      <c r="ILC69" s="154"/>
      <c r="ILD69" s="154"/>
      <c r="ILE69" s="154"/>
      <c r="ILF69" s="154"/>
      <c r="ILG69" s="154"/>
      <c r="ILH69" s="154"/>
      <c r="ILI69" s="154"/>
      <c r="ILJ69" s="154"/>
      <c r="ILK69" s="154"/>
      <c r="ILL69" s="154"/>
      <c r="ILM69" s="154"/>
      <c r="ILN69" s="154"/>
      <c r="ILO69" s="154"/>
      <c r="ILP69" s="154"/>
      <c r="ILQ69" s="154"/>
      <c r="ILR69" s="154"/>
      <c r="ILS69" s="154"/>
      <c r="ILT69" s="154"/>
      <c r="ILU69" s="154"/>
      <c r="ILV69" s="154"/>
      <c r="ILW69" s="154"/>
      <c r="ILX69" s="154"/>
      <c r="ILY69" s="154"/>
      <c r="ILZ69" s="154"/>
      <c r="IMA69" s="154"/>
      <c r="IMB69" s="154"/>
      <c r="IMC69" s="154"/>
      <c r="IMD69" s="154"/>
      <c r="IME69" s="154"/>
      <c r="IMF69" s="154"/>
      <c r="IMG69" s="154"/>
      <c r="IMH69" s="154"/>
      <c r="IMI69" s="154"/>
      <c r="IMJ69" s="154"/>
      <c r="IMK69" s="154"/>
      <c r="IML69" s="154"/>
      <c r="IMM69" s="154"/>
      <c r="IMN69" s="154"/>
      <c r="IMO69" s="154"/>
      <c r="IMP69" s="154"/>
      <c r="IMQ69" s="154"/>
      <c r="IMR69" s="154"/>
      <c r="IMS69" s="154"/>
      <c r="IMT69" s="154"/>
      <c r="IMU69" s="154"/>
      <c r="IMV69" s="154"/>
      <c r="IMW69" s="154"/>
      <c r="IMX69" s="154"/>
      <c r="IMY69" s="154"/>
      <c r="IMZ69" s="154"/>
      <c r="INA69" s="154"/>
      <c r="INB69" s="154"/>
      <c r="INC69" s="154"/>
      <c r="IND69" s="154"/>
      <c r="INE69" s="154"/>
      <c r="INF69" s="154"/>
      <c r="ING69" s="154"/>
      <c r="INH69" s="154"/>
      <c r="INI69" s="154"/>
      <c r="INJ69" s="154"/>
      <c r="INK69" s="154"/>
      <c r="INL69" s="154"/>
      <c r="INM69" s="154"/>
      <c r="INN69" s="154"/>
      <c r="INO69" s="154"/>
      <c r="INP69" s="154"/>
      <c r="INQ69" s="154"/>
      <c r="INR69" s="154"/>
      <c r="INS69" s="154"/>
      <c r="INT69" s="154"/>
      <c r="INU69" s="154"/>
      <c r="INV69" s="154"/>
      <c r="INW69" s="154"/>
      <c r="INX69" s="154"/>
      <c r="INY69" s="154"/>
      <c r="INZ69" s="154"/>
      <c r="IOA69" s="154"/>
      <c r="IOB69" s="154"/>
      <c r="IOC69" s="154"/>
      <c r="IOD69" s="154"/>
      <c r="IOE69" s="154"/>
      <c r="IOF69" s="154"/>
      <c r="IOG69" s="154"/>
      <c r="IOH69" s="154"/>
      <c r="IOI69" s="154"/>
      <c r="IOJ69" s="154"/>
      <c r="IOK69" s="154"/>
      <c r="IOL69" s="154"/>
      <c r="IOM69" s="154"/>
      <c r="ION69" s="154"/>
      <c r="IOO69" s="154"/>
      <c r="IOP69" s="154"/>
      <c r="IOQ69" s="154"/>
      <c r="IOR69" s="154"/>
      <c r="IOS69" s="154"/>
      <c r="IOT69" s="154"/>
      <c r="IOU69" s="154"/>
      <c r="IOV69" s="154"/>
      <c r="IOW69" s="154"/>
      <c r="IOX69" s="154"/>
      <c r="IOY69" s="154"/>
      <c r="IOZ69" s="154"/>
      <c r="IPA69" s="154"/>
      <c r="IPB69" s="154"/>
      <c r="IPC69" s="154"/>
      <c r="IPD69" s="154"/>
      <c r="IPE69" s="154"/>
      <c r="IPF69" s="154"/>
      <c r="IPG69" s="154"/>
      <c r="IPH69" s="154"/>
      <c r="IPI69" s="154"/>
      <c r="IPJ69" s="154"/>
      <c r="IPK69" s="154"/>
      <c r="IPL69" s="154"/>
      <c r="IPM69" s="154"/>
      <c r="IPN69" s="154"/>
      <c r="IPO69" s="154"/>
      <c r="IPP69" s="154"/>
      <c r="IPQ69" s="154"/>
      <c r="IPR69" s="154"/>
      <c r="IPS69" s="154"/>
      <c r="IPT69" s="154"/>
      <c r="IPU69" s="154"/>
      <c r="IPV69" s="154"/>
      <c r="IPW69" s="154"/>
      <c r="IPX69" s="154"/>
      <c r="IPY69" s="154"/>
      <c r="IPZ69" s="154"/>
      <c r="IQA69" s="154"/>
      <c r="IQB69" s="154"/>
      <c r="IQC69" s="154"/>
      <c r="IQD69" s="154"/>
      <c r="IQE69" s="154"/>
      <c r="IQF69" s="154"/>
      <c r="IQG69" s="154"/>
      <c r="IQH69" s="154"/>
      <c r="IQI69" s="154"/>
      <c r="IQJ69" s="154"/>
      <c r="IQK69" s="154"/>
      <c r="IQL69" s="154"/>
      <c r="IQM69" s="154"/>
      <c r="IQN69" s="154"/>
      <c r="IQO69" s="154"/>
      <c r="IQP69" s="154"/>
      <c r="IQQ69" s="154"/>
      <c r="IQR69" s="154"/>
      <c r="IQS69" s="154"/>
      <c r="IQT69" s="154"/>
      <c r="IQU69" s="154"/>
      <c r="IQV69" s="154"/>
      <c r="IQW69" s="154"/>
      <c r="IQX69" s="154"/>
      <c r="IQY69" s="154"/>
      <c r="IQZ69" s="154"/>
      <c r="IRA69" s="154"/>
      <c r="IRB69" s="154"/>
      <c r="IRC69" s="154"/>
      <c r="IRD69" s="154"/>
      <c r="IRE69" s="154"/>
      <c r="IRF69" s="154"/>
      <c r="IRG69" s="154"/>
      <c r="IRH69" s="154"/>
      <c r="IRI69" s="154"/>
      <c r="IRJ69" s="154"/>
      <c r="IRK69" s="154"/>
      <c r="IRL69" s="154"/>
      <c r="IRM69" s="154"/>
      <c r="IRN69" s="154"/>
      <c r="IRO69" s="154"/>
      <c r="IRP69" s="154"/>
      <c r="IRQ69" s="154"/>
      <c r="IRR69" s="154"/>
      <c r="IRS69" s="154"/>
      <c r="IRT69" s="154"/>
      <c r="IRU69" s="154"/>
      <c r="IRV69" s="154"/>
      <c r="IRW69" s="154"/>
      <c r="IRX69" s="154"/>
      <c r="IRY69" s="154"/>
      <c r="IRZ69" s="154"/>
      <c r="ISA69" s="154"/>
      <c r="ISB69" s="154"/>
      <c r="ISC69" s="154"/>
      <c r="ISD69" s="154"/>
      <c r="ISE69" s="154"/>
      <c r="ISF69" s="154"/>
      <c r="ISG69" s="154"/>
      <c r="ISH69" s="154"/>
      <c r="ISI69" s="154"/>
      <c r="ISJ69" s="154"/>
      <c r="ISK69" s="154"/>
      <c r="ISL69" s="154"/>
      <c r="ISM69" s="154"/>
      <c r="ISN69" s="154"/>
      <c r="ISO69" s="154"/>
      <c r="ISP69" s="154"/>
      <c r="ISQ69" s="154"/>
      <c r="ISR69" s="154"/>
      <c r="ISS69" s="154"/>
      <c r="IST69" s="154"/>
      <c r="ISU69" s="154"/>
      <c r="ISV69" s="154"/>
      <c r="ISW69" s="154"/>
      <c r="ISX69" s="154"/>
      <c r="ISY69" s="154"/>
      <c r="ISZ69" s="154"/>
      <c r="ITA69" s="154"/>
      <c r="ITB69" s="154"/>
      <c r="ITC69" s="154"/>
      <c r="ITD69" s="154"/>
      <c r="ITE69" s="154"/>
      <c r="ITF69" s="154"/>
      <c r="ITG69" s="154"/>
      <c r="ITH69" s="154"/>
      <c r="ITI69" s="154"/>
      <c r="ITJ69" s="154"/>
      <c r="ITK69" s="154"/>
      <c r="ITL69" s="154"/>
      <c r="ITM69" s="154"/>
      <c r="ITN69" s="154"/>
      <c r="ITO69" s="154"/>
      <c r="ITP69" s="154"/>
      <c r="ITQ69" s="154"/>
      <c r="ITR69" s="154"/>
      <c r="ITS69" s="154"/>
      <c r="ITT69" s="154"/>
      <c r="ITU69" s="154"/>
      <c r="ITV69" s="154"/>
      <c r="ITW69" s="154"/>
      <c r="ITX69" s="154"/>
      <c r="ITY69" s="154"/>
      <c r="ITZ69" s="154"/>
      <c r="IUA69" s="154"/>
      <c r="IUB69" s="154"/>
      <c r="IUC69" s="154"/>
      <c r="IUD69" s="154"/>
      <c r="IUE69" s="154"/>
      <c r="IUF69" s="154"/>
      <c r="IUG69" s="154"/>
      <c r="IUH69" s="154"/>
      <c r="IUI69" s="154"/>
      <c r="IUJ69" s="154"/>
      <c r="IUK69" s="154"/>
      <c r="IUL69" s="154"/>
      <c r="IUM69" s="154"/>
      <c r="IUN69" s="154"/>
      <c r="IUO69" s="154"/>
      <c r="IUP69" s="154"/>
      <c r="IUQ69" s="154"/>
      <c r="IUR69" s="154"/>
      <c r="IUS69" s="154"/>
      <c r="IUT69" s="154"/>
      <c r="IUU69" s="154"/>
      <c r="IUV69" s="154"/>
      <c r="IUW69" s="154"/>
      <c r="IUX69" s="154"/>
      <c r="IUY69" s="154"/>
      <c r="IUZ69" s="154"/>
      <c r="IVA69" s="154"/>
      <c r="IVB69" s="154"/>
      <c r="IVC69" s="154"/>
      <c r="IVD69" s="154"/>
      <c r="IVE69" s="154"/>
      <c r="IVF69" s="154"/>
      <c r="IVG69" s="154"/>
      <c r="IVH69" s="154"/>
      <c r="IVI69" s="154"/>
      <c r="IVJ69" s="154"/>
      <c r="IVK69" s="154"/>
      <c r="IVL69" s="154"/>
      <c r="IVM69" s="154"/>
      <c r="IVN69" s="154"/>
      <c r="IVO69" s="154"/>
      <c r="IVP69" s="154"/>
      <c r="IVQ69" s="154"/>
      <c r="IVR69" s="154"/>
      <c r="IVS69" s="154"/>
      <c r="IVT69" s="154"/>
      <c r="IVU69" s="154"/>
      <c r="IVV69" s="154"/>
      <c r="IVW69" s="154"/>
      <c r="IVX69" s="154"/>
      <c r="IVY69" s="154"/>
      <c r="IVZ69" s="154"/>
      <c r="IWA69" s="154"/>
      <c r="IWB69" s="154"/>
      <c r="IWC69" s="154"/>
      <c r="IWD69" s="154"/>
      <c r="IWE69" s="154"/>
      <c r="IWF69" s="154"/>
      <c r="IWG69" s="154"/>
      <c r="IWH69" s="154"/>
      <c r="IWI69" s="154"/>
      <c r="IWJ69" s="154"/>
      <c r="IWK69" s="154"/>
      <c r="IWL69" s="154"/>
      <c r="IWM69" s="154"/>
      <c r="IWN69" s="154"/>
      <c r="IWO69" s="154"/>
      <c r="IWP69" s="154"/>
      <c r="IWQ69" s="154"/>
      <c r="IWR69" s="154"/>
      <c r="IWS69" s="154"/>
      <c r="IWT69" s="154"/>
      <c r="IWU69" s="154"/>
      <c r="IWV69" s="154"/>
      <c r="IWW69" s="154"/>
      <c r="IWX69" s="154"/>
      <c r="IWY69" s="154"/>
      <c r="IWZ69" s="154"/>
      <c r="IXA69" s="154"/>
      <c r="IXB69" s="154"/>
      <c r="IXC69" s="154"/>
      <c r="IXD69" s="154"/>
      <c r="IXE69" s="154"/>
      <c r="IXF69" s="154"/>
      <c r="IXG69" s="154"/>
      <c r="IXH69" s="154"/>
      <c r="IXI69" s="154"/>
      <c r="IXJ69" s="154"/>
      <c r="IXK69" s="154"/>
      <c r="IXL69" s="154"/>
      <c r="IXM69" s="154"/>
      <c r="IXN69" s="154"/>
      <c r="IXO69" s="154"/>
      <c r="IXP69" s="154"/>
      <c r="IXQ69" s="154"/>
      <c r="IXR69" s="154"/>
      <c r="IXS69" s="154"/>
      <c r="IXT69" s="154"/>
      <c r="IXU69" s="154"/>
      <c r="IXV69" s="154"/>
      <c r="IXW69" s="154"/>
      <c r="IXX69" s="154"/>
      <c r="IXY69" s="154"/>
      <c r="IXZ69" s="154"/>
      <c r="IYA69" s="154"/>
      <c r="IYB69" s="154"/>
      <c r="IYC69" s="154"/>
      <c r="IYD69" s="154"/>
      <c r="IYE69" s="154"/>
      <c r="IYF69" s="154"/>
      <c r="IYG69" s="154"/>
      <c r="IYH69" s="154"/>
      <c r="IYI69" s="154"/>
      <c r="IYJ69" s="154"/>
      <c r="IYK69" s="154"/>
      <c r="IYL69" s="154"/>
      <c r="IYM69" s="154"/>
      <c r="IYN69" s="154"/>
      <c r="IYO69" s="154"/>
      <c r="IYP69" s="154"/>
      <c r="IYQ69" s="154"/>
      <c r="IYR69" s="154"/>
      <c r="IYS69" s="154"/>
      <c r="IYT69" s="154"/>
      <c r="IYU69" s="154"/>
      <c r="IYV69" s="154"/>
      <c r="IYW69" s="154"/>
      <c r="IYX69" s="154"/>
      <c r="IYY69" s="154"/>
      <c r="IYZ69" s="154"/>
      <c r="IZA69" s="154"/>
      <c r="IZB69" s="154"/>
      <c r="IZC69" s="154"/>
      <c r="IZD69" s="154"/>
      <c r="IZE69" s="154"/>
      <c r="IZF69" s="154"/>
      <c r="IZG69" s="154"/>
      <c r="IZH69" s="154"/>
      <c r="IZI69" s="154"/>
      <c r="IZJ69" s="154"/>
      <c r="IZK69" s="154"/>
      <c r="IZL69" s="154"/>
      <c r="IZM69" s="154"/>
      <c r="IZN69" s="154"/>
      <c r="IZO69" s="154"/>
      <c r="IZP69" s="154"/>
      <c r="IZQ69" s="154"/>
      <c r="IZR69" s="154"/>
      <c r="IZS69" s="154"/>
      <c r="IZT69" s="154"/>
      <c r="IZU69" s="154"/>
      <c r="IZV69" s="154"/>
      <c r="IZW69" s="154"/>
      <c r="IZX69" s="154"/>
      <c r="IZY69" s="154"/>
      <c r="IZZ69" s="154"/>
      <c r="JAA69" s="154"/>
      <c r="JAB69" s="154"/>
      <c r="JAC69" s="154"/>
      <c r="JAD69" s="154"/>
      <c r="JAE69" s="154"/>
      <c r="JAF69" s="154"/>
      <c r="JAG69" s="154"/>
      <c r="JAH69" s="154"/>
      <c r="JAI69" s="154"/>
      <c r="JAJ69" s="154"/>
      <c r="JAK69" s="154"/>
      <c r="JAL69" s="154"/>
      <c r="JAM69" s="154"/>
      <c r="JAN69" s="154"/>
      <c r="JAO69" s="154"/>
      <c r="JAP69" s="154"/>
      <c r="JAQ69" s="154"/>
      <c r="JAR69" s="154"/>
      <c r="JAS69" s="154"/>
      <c r="JAT69" s="154"/>
      <c r="JAU69" s="154"/>
      <c r="JAV69" s="154"/>
      <c r="JAW69" s="154"/>
      <c r="JAX69" s="154"/>
      <c r="JAY69" s="154"/>
      <c r="JAZ69" s="154"/>
      <c r="JBA69" s="154"/>
      <c r="JBB69" s="154"/>
      <c r="JBC69" s="154"/>
      <c r="JBD69" s="154"/>
      <c r="JBE69" s="154"/>
      <c r="JBF69" s="154"/>
      <c r="JBG69" s="154"/>
      <c r="JBH69" s="154"/>
      <c r="JBI69" s="154"/>
      <c r="JBJ69" s="154"/>
      <c r="JBK69" s="154"/>
      <c r="JBL69" s="154"/>
      <c r="JBM69" s="154"/>
      <c r="JBN69" s="154"/>
      <c r="JBO69" s="154"/>
      <c r="JBP69" s="154"/>
      <c r="JBQ69" s="154"/>
      <c r="JBR69" s="154"/>
      <c r="JBS69" s="154"/>
      <c r="JBT69" s="154"/>
      <c r="JBU69" s="154"/>
      <c r="JBV69" s="154"/>
      <c r="JBW69" s="154"/>
      <c r="JBX69" s="154"/>
      <c r="JBY69" s="154"/>
      <c r="JBZ69" s="154"/>
      <c r="JCA69" s="154"/>
      <c r="JCB69" s="154"/>
      <c r="JCC69" s="154"/>
      <c r="JCD69" s="154"/>
      <c r="JCE69" s="154"/>
      <c r="JCF69" s="154"/>
      <c r="JCG69" s="154"/>
      <c r="JCH69" s="154"/>
      <c r="JCI69" s="154"/>
      <c r="JCJ69" s="154"/>
      <c r="JCK69" s="154"/>
      <c r="JCL69" s="154"/>
      <c r="JCM69" s="154"/>
      <c r="JCN69" s="154"/>
      <c r="JCO69" s="154"/>
      <c r="JCP69" s="154"/>
      <c r="JCQ69" s="154"/>
      <c r="JCR69" s="154"/>
      <c r="JCS69" s="154"/>
      <c r="JCT69" s="154"/>
      <c r="JCU69" s="154"/>
      <c r="JCV69" s="154"/>
      <c r="JCW69" s="154"/>
      <c r="JCX69" s="154"/>
      <c r="JCY69" s="154"/>
      <c r="JCZ69" s="154"/>
      <c r="JDA69" s="154"/>
      <c r="JDB69" s="154"/>
      <c r="JDC69" s="154"/>
      <c r="JDD69" s="154"/>
      <c r="JDE69" s="154"/>
      <c r="JDF69" s="154"/>
      <c r="JDG69" s="154"/>
      <c r="JDH69" s="154"/>
      <c r="JDI69" s="154"/>
      <c r="JDJ69" s="154"/>
      <c r="JDK69" s="154"/>
      <c r="JDL69" s="154"/>
      <c r="JDM69" s="154"/>
      <c r="JDN69" s="154"/>
      <c r="JDO69" s="154"/>
      <c r="JDP69" s="154"/>
      <c r="JDQ69" s="154"/>
      <c r="JDR69" s="154"/>
      <c r="JDS69" s="154"/>
      <c r="JDT69" s="154"/>
      <c r="JDU69" s="154"/>
      <c r="JDV69" s="154"/>
      <c r="JDW69" s="154"/>
      <c r="JDX69" s="154"/>
      <c r="JDY69" s="154"/>
      <c r="JDZ69" s="154"/>
      <c r="JEA69" s="154"/>
      <c r="JEB69" s="154"/>
      <c r="JEC69" s="154"/>
      <c r="JED69" s="154"/>
      <c r="JEE69" s="154"/>
      <c r="JEF69" s="154"/>
      <c r="JEG69" s="154"/>
      <c r="JEH69" s="154"/>
      <c r="JEI69" s="154"/>
      <c r="JEJ69" s="154"/>
      <c r="JEK69" s="154"/>
      <c r="JEL69" s="154"/>
      <c r="JEM69" s="154"/>
      <c r="JEN69" s="154"/>
      <c r="JEO69" s="154"/>
      <c r="JEP69" s="154"/>
      <c r="JEQ69" s="154"/>
      <c r="JER69" s="154"/>
      <c r="JES69" s="154"/>
      <c r="JET69" s="154"/>
      <c r="JEU69" s="154"/>
      <c r="JEV69" s="154"/>
      <c r="JEW69" s="154"/>
      <c r="JEX69" s="154"/>
      <c r="JEY69" s="154"/>
      <c r="JEZ69" s="154"/>
      <c r="JFA69" s="154"/>
      <c r="JFB69" s="154"/>
      <c r="JFC69" s="154"/>
      <c r="JFD69" s="154"/>
      <c r="JFE69" s="154"/>
      <c r="JFF69" s="154"/>
      <c r="JFG69" s="154"/>
      <c r="JFH69" s="154"/>
      <c r="JFI69" s="154"/>
      <c r="JFJ69" s="154"/>
      <c r="JFK69" s="154"/>
      <c r="JFL69" s="154"/>
      <c r="JFM69" s="154"/>
      <c r="JFN69" s="154"/>
      <c r="JFO69" s="154"/>
      <c r="JFP69" s="154"/>
      <c r="JFQ69" s="154"/>
      <c r="JFR69" s="154"/>
      <c r="JFS69" s="154"/>
      <c r="JFT69" s="154"/>
      <c r="JFU69" s="154"/>
      <c r="JFV69" s="154"/>
      <c r="JFW69" s="154"/>
      <c r="JFX69" s="154"/>
      <c r="JFY69" s="154"/>
      <c r="JFZ69" s="154"/>
      <c r="JGA69" s="154"/>
      <c r="JGB69" s="154"/>
      <c r="JGC69" s="154"/>
      <c r="JGD69" s="154"/>
      <c r="JGE69" s="154"/>
      <c r="JGF69" s="154"/>
      <c r="JGG69" s="154"/>
      <c r="JGH69" s="154"/>
      <c r="JGI69" s="154"/>
      <c r="JGJ69" s="154"/>
      <c r="JGK69" s="154"/>
      <c r="JGL69" s="154"/>
      <c r="JGM69" s="154"/>
      <c r="JGN69" s="154"/>
      <c r="JGO69" s="154"/>
      <c r="JGP69" s="154"/>
      <c r="JGQ69" s="154"/>
      <c r="JGR69" s="154"/>
      <c r="JGS69" s="154"/>
      <c r="JGT69" s="154"/>
      <c r="JGU69" s="154"/>
      <c r="JGV69" s="154"/>
      <c r="JGW69" s="154"/>
      <c r="JGX69" s="154"/>
      <c r="JGY69" s="154"/>
      <c r="JGZ69" s="154"/>
      <c r="JHA69" s="154"/>
      <c r="JHB69" s="154"/>
      <c r="JHC69" s="154"/>
      <c r="JHD69" s="154"/>
      <c r="JHE69" s="154"/>
      <c r="JHF69" s="154"/>
      <c r="JHG69" s="154"/>
      <c r="JHH69" s="154"/>
      <c r="JHI69" s="154"/>
      <c r="JHJ69" s="154"/>
      <c r="JHK69" s="154"/>
      <c r="JHL69" s="154"/>
      <c r="JHM69" s="154"/>
      <c r="JHN69" s="154"/>
      <c r="JHO69" s="154"/>
      <c r="JHP69" s="154"/>
      <c r="JHQ69" s="154"/>
      <c r="JHR69" s="154"/>
      <c r="JHS69" s="154"/>
      <c r="JHT69" s="154"/>
      <c r="JHU69" s="154"/>
      <c r="JHV69" s="154"/>
      <c r="JHW69" s="154"/>
      <c r="JHX69" s="154"/>
      <c r="JHY69" s="154"/>
      <c r="JHZ69" s="154"/>
      <c r="JIA69" s="154"/>
      <c r="JIB69" s="154"/>
      <c r="JIC69" s="154"/>
      <c r="JID69" s="154"/>
      <c r="JIE69" s="154"/>
      <c r="JIF69" s="154"/>
      <c r="JIG69" s="154"/>
      <c r="JIH69" s="154"/>
      <c r="JII69" s="154"/>
      <c r="JIJ69" s="154"/>
      <c r="JIK69" s="154"/>
      <c r="JIL69" s="154"/>
      <c r="JIM69" s="154"/>
      <c r="JIN69" s="154"/>
      <c r="JIO69" s="154"/>
      <c r="JIP69" s="154"/>
      <c r="JIQ69" s="154"/>
      <c r="JIR69" s="154"/>
      <c r="JIS69" s="154"/>
      <c r="JIT69" s="154"/>
      <c r="JIU69" s="154"/>
      <c r="JIV69" s="154"/>
      <c r="JIW69" s="154"/>
      <c r="JIX69" s="154"/>
      <c r="JIY69" s="154"/>
      <c r="JIZ69" s="154"/>
      <c r="JJA69" s="154"/>
      <c r="JJB69" s="154"/>
      <c r="JJC69" s="154"/>
      <c r="JJD69" s="154"/>
      <c r="JJE69" s="154"/>
      <c r="JJF69" s="154"/>
      <c r="JJG69" s="154"/>
      <c r="JJH69" s="154"/>
      <c r="JJI69" s="154"/>
      <c r="JJJ69" s="154"/>
      <c r="JJK69" s="154"/>
      <c r="JJL69" s="154"/>
      <c r="JJM69" s="154"/>
      <c r="JJN69" s="154"/>
      <c r="JJO69" s="154"/>
      <c r="JJP69" s="154"/>
      <c r="JJQ69" s="154"/>
      <c r="JJR69" s="154"/>
      <c r="JJS69" s="154"/>
      <c r="JJT69" s="154"/>
      <c r="JJU69" s="154"/>
      <c r="JJV69" s="154"/>
      <c r="JJW69" s="154"/>
      <c r="JJX69" s="154"/>
      <c r="JJY69" s="154"/>
      <c r="JJZ69" s="154"/>
      <c r="JKA69" s="154"/>
      <c r="JKB69" s="154"/>
      <c r="JKC69" s="154"/>
      <c r="JKD69" s="154"/>
      <c r="JKE69" s="154"/>
      <c r="JKF69" s="154"/>
      <c r="JKG69" s="154"/>
      <c r="JKH69" s="154"/>
      <c r="JKI69" s="154"/>
      <c r="JKJ69" s="154"/>
      <c r="JKK69" s="154"/>
      <c r="JKL69" s="154"/>
      <c r="JKM69" s="154"/>
      <c r="JKN69" s="154"/>
      <c r="JKO69" s="154"/>
      <c r="JKP69" s="154"/>
      <c r="JKQ69" s="154"/>
      <c r="JKR69" s="154"/>
      <c r="JKS69" s="154"/>
      <c r="JKT69" s="154"/>
      <c r="JKU69" s="154"/>
      <c r="JKV69" s="154"/>
      <c r="JKW69" s="154"/>
      <c r="JKX69" s="154"/>
      <c r="JKY69" s="154"/>
      <c r="JKZ69" s="154"/>
      <c r="JLA69" s="154"/>
      <c r="JLB69" s="154"/>
      <c r="JLC69" s="154"/>
      <c r="JLD69" s="154"/>
      <c r="JLE69" s="154"/>
      <c r="JLF69" s="154"/>
      <c r="JLG69" s="154"/>
      <c r="JLH69" s="154"/>
      <c r="JLI69" s="154"/>
      <c r="JLJ69" s="154"/>
      <c r="JLK69" s="154"/>
      <c r="JLL69" s="154"/>
      <c r="JLM69" s="154"/>
      <c r="JLN69" s="154"/>
      <c r="JLO69" s="154"/>
      <c r="JLP69" s="154"/>
      <c r="JLQ69" s="154"/>
      <c r="JLR69" s="154"/>
      <c r="JLS69" s="154"/>
      <c r="JLT69" s="154"/>
      <c r="JLU69" s="154"/>
      <c r="JLV69" s="154"/>
      <c r="JLW69" s="154"/>
      <c r="JLX69" s="154"/>
      <c r="JLY69" s="154"/>
      <c r="JLZ69" s="154"/>
      <c r="JMA69" s="154"/>
      <c r="JMB69" s="154"/>
      <c r="JMC69" s="154"/>
      <c r="JMD69" s="154"/>
      <c r="JME69" s="154"/>
      <c r="JMF69" s="154"/>
      <c r="JMG69" s="154"/>
      <c r="JMH69" s="154"/>
      <c r="JMI69" s="154"/>
      <c r="JMJ69" s="154"/>
      <c r="JMK69" s="154"/>
      <c r="JML69" s="154"/>
      <c r="JMM69" s="154"/>
      <c r="JMN69" s="154"/>
      <c r="JMO69" s="154"/>
      <c r="JMP69" s="154"/>
      <c r="JMQ69" s="154"/>
      <c r="JMR69" s="154"/>
      <c r="JMS69" s="154"/>
      <c r="JMT69" s="154"/>
      <c r="JMU69" s="154"/>
      <c r="JMV69" s="154"/>
      <c r="JMW69" s="154"/>
      <c r="JMX69" s="154"/>
      <c r="JMY69" s="154"/>
      <c r="JMZ69" s="154"/>
      <c r="JNA69" s="154"/>
      <c r="JNB69" s="154"/>
      <c r="JNC69" s="154"/>
      <c r="JND69" s="154"/>
      <c r="JNE69" s="154"/>
      <c r="JNF69" s="154"/>
      <c r="JNG69" s="154"/>
      <c r="JNH69" s="154"/>
      <c r="JNI69" s="154"/>
      <c r="JNJ69" s="154"/>
      <c r="JNK69" s="154"/>
      <c r="JNL69" s="154"/>
      <c r="JNM69" s="154"/>
      <c r="JNN69" s="154"/>
      <c r="JNO69" s="154"/>
      <c r="JNP69" s="154"/>
      <c r="JNQ69" s="154"/>
      <c r="JNR69" s="154"/>
      <c r="JNS69" s="154"/>
      <c r="JNT69" s="154"/>
      <c r="JNU69" s="154"/>
      <c r="JNV69" s="154"/>
      <c r="JNW69" s="154"/>
      <c r="JNX69" s="154"/>
      <c r="JNY69" s="154"/>
      <c r="JNZ69" s="154"/>
      <c r="JOA69" s="154"/>
      <c r="JOB69" s="154"/>
      <c r="JOC69" s="154"/>
      <c r="JOD69" s="154"/>
      <c r="JOE69" s="154"/>
      <c r="JOF69" s="154"/>
      <c r="JOG69" s="154"/>
      <c r="JOH69" s="154"/>
      <c r="JOI69" s="154"/>
      <c r="JOJ69" s="154"/>
      <c r="JOK69" s="154"/>
      <c r="JOL69" s="154"/>
      <c r="JOM69" s="154"/>
      <c r="JON69" s="154"/>
      <c r="JOO69" s="154"/>
      <c r="JOP69" s="154"/>
      <c r="JOQ69" s="154"/>
      <c r="JOR69" s="154"/>
      <c r="JOS69" s="154"/>
      <c r="JOT69" s="154"/>
      <c r="JOU69" s="154"/>
      <c r="JOV69" s="154"/>
      <c r="JOW69" s="154"/>
      <c r="JOX69" s="154"/>
      <c r="JOY69" s="154"/>
      <c r="JOZ69" s="154"/>
      <c r="JPA69" s="154"/>
      <c r="JPB69" s="154"/>
      <c r="JPC69" s="154"/>
      <c r="JPD69" s="154"/>
      <c r="JPE69" s="154"/>
      <c r="JPF69" s="154"/>
      <c r="JPG69" s="154"/>
      <c r="JPH69" s="154"/>
      <c r="JPI69" s="154"/>
      <c r="JPJ69" s="154"/>
      <c r="JPK69" s="154"/>
      <c r="JPL69" s="154"/>
      <c r="JPM69" s="154"/>
      <c r="JPN69" s="154"/>
      <c r="JPO69" s="154"/>
      <c r="JPP69" s="154"/>
      <c r="JPQ69" s="154"/>
      <c r="JPR69" s="154"/>
      <c r="JPS69" s="154"/>
      <c r="JPT69" s="154"/>
      <c r="JPU69" s="154"/>
      <c r="JPV69" s="154"/>
      <c r="JPW69" s="154"/>
      <c r="JPX69" s="154"/>
      <c r="JPY69" s="154"/>
      <c r="JPZ69" s="154"/>
      <c r="JQA69" s="154"/>
      <c r="JQB69" s="154"/>
      <c r="JQC69" s="154"/>
      <c r="JQD69" s="154"/>
      <c r="JQE69" s="154"/>
      <c r="JQF69" s="154"/>
      <c r="JQG69" s="154"/>
      <c r="JQH69" s="154"/>
      <c r="JQI69" s="154"/>
      <c r="JQJ69" s="154"/>
      <c r="JQK69" s="154"/>
      <c r="JQL69" s="154"/>
      <c r="JQM69" s="154"/>
      <c r="JQN69" s="154"/>
      <c r="JQO69" s="154"/>
      <c r="JQP69" s="154"/>
      <c r="JQQ69" s="154"/>
      <c r="JQR69" s="154"/>
      <c r="JQS69" s="154"/>
      <c r="JQT69" s="154"/>
      <c r="JQU69" s="154"/>
      <c r="JQV69" s="154"/>
      <c r="JQW69" s="154"/>
      <c r="JQX69" s="154"/>
      <c r="JQY69" s="154"/>
      <c r="JQZ69" s="154"/>
      <c r="JRA69" s="154"/>
      <c r="JRB69" s="154"/>
      <c r="JRC69" s="154"/>
      <c r="JRD69" s="154"/>
      <c r="JRE69" s="154"/>
      <c r="JRF69" s="154"/>
      <c r="JRG69" s="154"/>
      <c r="JRH69" s="154"/>
      <c r="JRI69" s="154"/>
      <c r="JRJ69" s="154"/>
      <c r="JRK69" s="154"/>
      <c r="JRL69" s="154"/>
      <c r="JRM69" s="154"/>
      <c r="JRN69" s="154"/>
      <c r="JRO69" s="154"/>
      <c r="JRP69" s="154"/>
      <c r="JRQ69" s="154"/>
      <c r="JRR69" s="154"/>
      <c r="JRS69" s="154"/>
      <c r="JRT69" s="154"/>
      <c r="JRU69" s="154"/>
      <c r="JRV69" s="154"/>
      <c r="JRW69" s="154"/>
      <c r="JRX69" s="154"/>
      <c r="JRY69" s="154"/>
      <c r="JRZ69" s="154"/>
      <c r="JSA69" s="154"/>
      <c r="JSB69" s="154"/>
      <c r="JSC69" s="154"/>
      <c r="JSD69" s="154"/>
      <c r="JSE69" s="154"/>
      <c r="JSF69" s="154"/>
      <c r="JSG69" s="154"/>
      <c r="JSH69" s="154"/>
      <c r="JSI69" s="154"/>
      <c r="JSJ69" s="154"/>
      <c r="JSK69" s="154"/>
      <c r="JSL69" s="154"/>
      <c r="JSM69" s="154"/>
      <c r="JSN69" s="154"/>
      <c r="JSO69" s="154"/>
      <c r="JSP69" s="154"/>
      <c r="JSQ69" s="154"/>
      <c r="JSR69" s="154"/>
      <c r="JSS69" s="154"/>
      <c r="JST69" s="154"/>
      <c r="JSU69" s="154"/>
      <c r="JSV69" s="154"/>
      <c r="JSW69" s="154"/>
      <c r="JSX69" s="154"/>
      <c r="JSY69" s="154"/>
      <c r="JSZ69" s="154"/>
      <c r="JTA69" s="154"/>
      <c r="JTB69" s="154"/>
      <c r="JTC69" s="154"/>
      <c r="JTD69" s="154"/>
      <c r="JTE69" s="154"/>
      <c r="JTF69" s="154"/>
      <c r="JTG69" s="154"/>
      <c r="JTH69" s="154"/>
      <c r="JTI69" s="154"/>
      <c r="JTJ69" s="154"/>
      <c r="JTK69" s="154"/>
      <c r="JTL69" s="154"/>
      <c r="JTM69" s="154"/>
      <c r="JTN69" s="154"/>
      <c r="JTO69" s="154"/>
      <c r="JTP69" s="154"/>
      <c r="JTQ69" s="154"/>
      <c r="JTR69" s="154"/>
      <c r="JTS69" s="154"/>
      <c r="JTT69" s="154"/>
      <c r="JTU69" s="154"/>
      <c r="JTV69" s="154"/>
      <c r="JTW69" s="154"/>
      <c r="JTX69" s="154"/>
      <c r="JTY69" s="154"/>
      <c r="JTZ69" s="154"/>
      <c r="JUA69" s="154"/>
      <c r="JUB69" s="154"/>
      <c r="JUC69" s="154"/>
      <c r="JUD69" s="154"/>
      <c r="JUE69" s="154"/>
      <c r="JUF69" s="154"/>
      <c r="JUG69" s="154"/>
      <c r="JUH69" s="154"/>
      <c r="JUI69" s="154"/>
      <c r="JUJ69" s="154"/>
      <c r="JUK69" s="154"/>
      <c r="JUL69" s="154"/>
      <c r="JUM69" s="154"/>
      <c r="JUN69" s="154"/>
      <c r="JUO69" s="154"/>
      <c r="JUP69" s="154"/>
      <c r="JUQ69" s="154"/>
      <c r="JUR69" s="154"/>
      <c r="JUS69" s="154"/>
      <c r="JUT69" s="154"/>
      <c r="JUU69" s="154"/>
      <c r="JUV69" s="154"/>
      <c r="JUW69" s="154"/>
      <c r="JUX69" s="154"/>
      <c r="JUY69" s="154"/>
      <c r="JUZ69" s="154"/>
      <c r="JVA69" s="154"/>
      <c r="JVB69" s="154"/>
      <c r="JVC69" s="154"/>
      <c r="JVD69" s="154"/>
      <c r="JVE69" s="154"/>
      <c r="JVF69" s="154"/>
      <c r="JVG69" s="154"/>
      <c r="JVH69" s="154"/>
      <c r="JVI69" s="154"/>
      <c r="JVJ69" s="154"/>
      <c r="JVK69" s="154"/>
      <c r="JVL69" s="154"/>
      <c r="JVM69" s="154"/>
      <c r="JVN69" s="154"/>
      <c r="JVO69" s="154"/>
      <c r="JVP69" s="154"/>
      <c r="JVQ69" s="154"/>
      <c r="JVR69" s="154"/>
      <c r="JVS69" s="154"/>
      <c r="JVT69" s="154"/>
      <c r="JVU69" s="154"/>
      <c r="JVV69" s="154"/>
      <c r="JVW69" s="154"/>
      <c r="JVX69" s="154"/>
      <c r="JVY69" s="154"/>
      <c r="JVZ69" s="154"/>
      <c r="JWA69" s="154"/>
      <c r="JWB69" s="154"/>
      <c r="JWC69" s="154"/>
      <c r="JWD69" s="154"/>
      <c r="JWE69" s="154"/>
      <c r="JWF69" s="154"/>
      <c r="JWG69" s="154"/>
      <c r="JWH69" s="154"/>
      <c r="JWI69" s="154"/>
      <c r="JWJ69" s="154"/>
      <c r="JWK69" s="154"/>
      <c r="JWL69" s="154"/>
      <c r="JWM69" s="154"/>
      <c r="JWN69" s="154"/>
      <c r="JWO69" s="154"/>
      <c r="JWP69" s="154"/>
      <c r="JWQ69" s="154"/>
      <c r="JWR69" s="154"/>
      <c r="JWS69" s="154"/>
      <c r="JWT69" s="154"/>
      <c r="JWU69" s="154"/>
      <c r="JWV69" s="154"/>
      <c r="JWW69" s="154"/>
      <c r="JWX69" s="154"/>
      <c r="JWY69" s="154"/>
      <c r="JWZ69" s="154"/>
      <c r="JXA69" s="154"/>
      <c r="JXB69" s="154"/>
      <c r="JXC69" s="154"/>
      <c r="JXD69" s="154"/>
      <c r="JXE69" s="154"/>
      <c r="JXF69" s="154"/>
      <c r="JXG69" s="154"/>
      <c r="JXH69" s="154"/>
      <c r="JXI69" s="154"/>
      <c r="JXJ69" s="154"/>
      <c r="JXK69" s="154"/>
      <c r="JXL69" s="154"/>
      <c r="JXM69" s="154"/>
      <c r="JXN69" s="154"/>
      <c r="JXO69" s="154"/>
      <c r="JXP69" s="154"/>
      <c r="JXQ69" s="154"/>
      <c r="JXR69" s="154"/>
      <c r="JXS69" s="154"/>
      <c r="JXT69" s="154"/>
      <c r="JXU69" s="154"/>
      <c r="JXV69" s="154"/>
      <c r="JXW69" s="154"/>
      <c r="JXX69" s="154"/>
      <c r="JXY69" s="154"/>
      <c r="JXZ69" s="154"/>
      <c r="JYA69" s="154"/>
      <c r="JYB69" s="154"/>
      <c r="JYC69" s="154"/>
      <c r="JYD69" s="154"/>
      <c r="JYE69" s="154"/>
      <c r="JYF69" s="154"/>
      <c r="JYG69" s="154"/>
      <c r="JYH69" s="154"/>
      <c r="JYI69" s="154"/>
      <c r="JYJ69" s="154"/>
      <c r="JYK69" s="154"/>
      <c r="JYL69" s="154"/>
      <c r="JYM69" s="154"/>
      <c r="JYN69" s="154"/>
      <c r="JYO69" s="154"/>
      <c r="JYP69" s="154"/>
      <c r="JYQ69" s="154"/>
      <c r="JYR69" s="154"/>
      <c r="JYS69" s="154"/>
      <c r="JYT69" s="154"/>
      <c r="JYU69" s="154"/>
      <c r="JYV69" s="154"/>
      <c r="JYW69" s="154"/>
      <c r="JYX69" s="154"/>
      <c r="JYY69" s="154"/>
      <c r="JYZ69" s="154"/>
      <c r="JZA69" s="154"/>
      <c r="JZB69" s="154"/>
      <c r="JZC69" s="154"/>
      <c r="JZD69" s="154"/>
      <c r="JZE69" s="154"/>
      <c r="JZF69" s="154"/>
      <c r="JZG69" s="154"/>
      <c r="JZH69" s="154"/>
      <c r="JZI69" s="154"/>
      <c r="JZJ69" s="154"/>
      <c r="JZK69" s="154"/>
      <c r="JZL69" s="154"/>
      <c r="JZM69" s="154"/>
      <c r="JZN69" s="154"/>
      <c r="JZO69" s="154"/>
      <c r="JZP69" s="154"/>
      <c r="JZQ69" s="154"/>
      <c r="JZR69" s="154"/>
      <c r="JZS69" s="154"/>
      <c r="JZT69" s="154"/>
      <c r="JZU69" s="154"/>
      <c r="JZV69" s="154"/>
      <c r="JZW69" s="154"/>
      <c r="JZX69" s="154"/>
      <c r="JZY69" s="154"/>
      <c r="JZZ69" s="154"/>
      <c r="KAA69" s="154"/>
      <c r="KAB69" s="154"/>
      <c r="KAC69" s="154"/>
      <c r="KAD69" s="154"/>
      <c r="KAE69" s="154"/>
      <c r="KAF69" s="154"/>
      <c r="KAG69" s="154"/>
      <c r="KAH69" s="154"/>
      <c r="KAI69" s="154"/>
      <c r="KAJ69" s="154"/>
      <c r="KAK69" s="154"/>
      <c r="KAL69" s="154"/>
      <c r="KAM69" s="154"/>
      <c r="KAN69" s="154"/>
      <c r="KAO69" s="154"/>
      <c r="KAP69" s="154"/>
      <c r="KAQ69" s="154"/>
      <c r="KAR69" s="154"/>
      <c r="KAS69" s="154"/>
      <c r="KAT69" s="154"/>
      <c r="KAU69" s="154"/>
      <c r="KAV69" s="154"/>
      <c r="KAW69" s="154"/>
      <c r="KAX69" s="154"/>
      <c r="KAY69" s="154"/>
      <c r="KAZ69" s="154"/>
      <c r="KBA69" s="154"/>
      <c r="KBB69" s="154"/>
      <c r="KBC69" s="154"/>
      <c r="KBD69" s="154"/>
      <c r="KBE69" s="154"/>
      <c r="KBF69" s="154"/>
      <c r="KBG69" s="154"/>
      <c r="KBH69" s="154"/>
      <c r="KBI69" s="154"/>
      <c r="KBJ69" s="154"/>
      <c r="KBK69" s="154"/>
      <c r="KBL69" s="154"/>
      <c r="KBM69" s="154"/>
      <c r="KBN69" s="154"/>
      <c r="KBO69" s="154"/>
      <c r="KBP69" s="154"/>
      <c r="KBQ69" s="154"/>
      <c r="KBR69" s="154"/>
      <c r="KBS69" s="154"/>
      <c r="KBT69" s="154"/>
      <c r="KBU69" s="154"/>
      <c r="KBV69" s="154"/>
      <c r="KBW69" s="154"/>
      <c r="KBX69" s="154"/>
      <c r="KBY69" s="154"/>
      <c r="KBZ69" s="154"/>
      <c r="KCA69" s="154"/>
      <c r="KCB69" s="154"/>
      <c r="KCC69" s="154"/>
      <c r="KCD69" s="154"/>
      <c r="KCE69" s="154"/>
      <c r="KCF69" s="154"/>
      <c r="KCG69" s="154"/>
      <c r="KCH69" s="154"/>
      <c r="KCI69" s="154"/>
      <c r="KCJ69" s="154"/>
      <c r="KCK69" s="154"/>
      <c r="KCL69" s="154"/>
      <c r="KCM69" s="154"/>
      <c r="KCN69" s="154"/>
      <c r="KCO69" s="154"/>
      <c r="KCP69" s="154"/>
      <c r="KCQ69" s="154"/>
      <c r="KCR69" s="154"/>
      <c r="KCS69" s="154"/>
      <c r="KCT69" s="154"/>
      <c r="KCU69" s="154"/>
      <c r="KCV69" s="154"/>
      <c r="KCW69" s="154"/>
      <c r="KCX69" s="154"/>
      <c r="KCY69" s="154"/>
      <c r="KCZ69" s="154"/>
      <c r="KDA69" s="154"/>
      <c r="KDB69" s="154"/>
      <c r="KDC69" s="154"/>
      <c r="KDD69" s="154"/>
      <c r="KDE69" s="154"/>
      <c r="KDF69" s="154"/>
      <c r="KDG69" s="154"/>
      <c r="KDH69" s="154"/>
      <c r="KDI69" s="154"/>
      <c r="KDJ69" s="154"/>
      <c r="KDK69" s="154"/>
      <c r="KDL69" s="154"/>
      <c r="KDM69" s="154"/>
      <c r="KDN69" s="154"/>
      <c r="KDO69" s="154"/>
      <c r="KDP69" s="154"/>
      <c r="KDQ69" s="154"/>
      <c r="KDR69" s="154"/>
      <c r="KDS69" s="154"/>
      <c r="KDT69" s="154"/>
      <c r="KDU69" s="154"/>
      <c r="KDV69" s="154"/>
      <c r="KDW69" s="154"/>
      <c r="KDX69" s="154"/>
      <c r="KDY69" s="154"/>
      <c r="KDZ69" s="154"/>
      <c r="KEA69" s="154"/>
      <c r="KEB69" s="154"/>
      <c r="KEC69" s="154"/>
      <c r="KED69" s="154"/>
      <c r="KEE69" s="154"/>
      <c r="KEF69" s="154"/>
      <c r="KEG69" s="154"/>
      <c r="KEH69" s="154"/>
      <c r="KEI69" s="154"/>
      <c r="KEJ69" s="154"/>
      <c r="KEK69" s="154"/>
      <c r="KEL69" s="154"/>
      <c r="KEM69" s="154"/>
      <c r="KEN69" s="154"/>
      <c r="KEO69" s="154"/>
      <c r="KEP69" s="154"/>
      <c r="KEQ69" s="154"/>
      <c r="KER69" s="154"/>
      <c r="KES69" s="154"/>
      <c r="KET69" s="154"/>
      <c r="KEU69" s="154"/>
      <c r="KEV69" s="154"/>
      <c r="KEW69" s="154"/>
      <c r="KEX69" s="154"/>
      <c r="KEY69" s="154"/>
      <c r="KEZ69" s="154"/>
      <c r="KFA69" s="154"/>
      <c r="KFB69" s="154"/>
      <c r="KFC69" s="154"/>
      <c r="KFD69" s="154"/>
      <c r="KFE69" s="154"/>
      <c r="KFF69" s="154"/>
      <c r="KFG69" s="154"/>
      <c r="KFH69" s="154"/>
      <c r="KFI69" s="154"/>
      <c r="KFJ69" s="154"/>
      <c r="KFK69" s="154"/>
      <c r="KFL69" s="154"/>
      <c r="KFM69" s="154"/>
      <c r="KFN69" s="154"/>
      <c r="KFO69" s="154"/>
      <c r="KFP69" s="154"/>
      <c r="KFQ69" s="154"/>
      <c r="KFR69" s="154"/>
      <c r="KFS69" s="154"/>
      <c r="KFT69" s="154"/>
      <c r="KFU69" s="154"/>
      <c r="KFV69" s="154"/>
      <c r="KFW69" s="154"/>
      <c r="KFX69" s="154"/>
      <c r="KFY69" s="154"/>
      <c r="KFZ69" s="154"/>
      <c r="KGA69" s="154"/>
      <c r="KGB69" s="154"/>
      <c r="KGC69" s="154"/>
      <c r="KGD69" s="154"/>
      <c r="KGE69" s="154"/>
      <c r="KGF69" s="154"/>
      <c r="KGG69" s="154"/>
      <c r="KGH69" s="154"/>
      <c r="KGI69" s="154"/>
      <c r="KGJ69" s="154"/>
      <c r="KGK69" s="154"/>
      <c r="KGL69" s="154"/>
      <c r="KGM69" s="154"/>
      <c r="KGN69" s="154"/>
      <c r="KGO69" s="154"/>
      <c r="KGP69" s="154"/>
      <c r="KGQ69" s="154"/>
      <c r="KGR69" s="154"/>
      <c r="KGS69" s="154"/>
      <c r="KGT69" s="154"/>
      <c r="KGU69" s="154"/>
      <c r="KGV69" s="154"/>
      <c r="KGW69" s="154"/>
      <c r="KGX69" s="154"/>
      <c r="KGY69" s="154"/>
      <c r="KGZ69" s="154"/>
      <c r="KHA69" s="154"/>
      <c r="KHB69" s="154"/>
      <c r="KHC69" s="154"/>
      <c r="KHD69" s="154"/>
      <c r="KHE69" s="154"/>
      <c r="KHF69" s="154"/>
      <c r="KHG69" s="154"/>
      <c r="KHH69" s="154"/>
      <c r="KHI69" s="154"/>
      <c r="KHJ69" s="154"/>
      <c r="KHK69" s="154"/>
      <c r="KHL69" s="154"/>
      <c r="KHM69" s="154"/>
      <c r="KHN69" s="154"/>
      <c r="KHO69" s="154"/>
      <c r="KHP69" s="154"/>
      <c r="KHQ69" s="154"/>
      <c r="KHR69" s="154"/>
      <c r="KHS69" s="154"/>
      <c r="KHT69" s="154"/>
      <c r="KHU69" s="154"/>
      <c r="KHV69" s="154"/>
      <c r="KHW69" s="154"/>
      <c r="KHX69" s="154"/>
      <c r="KHY69" s="154"/>
      <c r="KHZ69" s="154"/>
      <c r="KIA69" s="154"/>
      <c r="KIB69" s="154"/>
      <c r="KIC69" s="154"/>
      <c r="KID69" s="154"/>
      <c r="KIE69" s="154"/>
      <c r="KIF69" s="154"/>
      <c r="KIG69" s="154"/>
      <c r="KIH69" s="154"/>
      <c r="KII69" s="154"/>
      <c r="KIJ69" s="154"/>
      <c r="KIK69" s="154"/>
      <c r="KIL69" s="154"/>
      <c r="KIM69" s="154"/>
      <c r="KIN69" s="154"/>
      <c r="KIO69" s="154"/>
      <c r="KIP69" s="154"/>
      <c r="KIQ69" s="154"/>
      <c r="KIR69" s="154"/>
      <c r="KIS69" s="154"/>
      <c r="KIT69" s="154"/>
      <c r="KIU69" s="154"/>
      <c r="KIV69" s="154"/>
      <c r="KIW69" s="154"/>
      <c r="KIX69" s="154"/>
      <c r="KIY69" s="154"/>
      <c r="KIZ69" s="154"/>
      <c r="KJA69" s="154"/>
      <c r="KJB69" s="154"/>
      <c r="KJC69" s="154"/>
      <c r="KJD69" s="154"/>
      <c r="KJE69" s="154"/>
      <c r="KJF69" s="154"/>
      <c r="KJG69" s="154"/>
      <c r="KJH69" s="154"/>
      <c r="KJI69" s="154"/>
      <c r="KJJ69" s="154"/>
      <c r="KJK69" s="154"/>
      <c r="KJL69" s="154"/>
      <c r="KJM69" s="154"/>
      <c r="KJN69" s="154"/>
      <c r="KJO69" s="154"/>
      <c r="KJP69" s="154"/>
      <c r="KJQ69" s="154"/>
      <c r="KJR69" s="154"/>
      <c r="KJS69" s="154"/>
      <c r="KJT69" s="154"/>
      <c r="KJU69" s="154"/>
      <c r="KJV69" s="154"/>
      <c r="KJW69" s="154"/>
      <c r="KJX69" s="154"/>
      <c r="KJY69" s="154"/>
      <c r="KJZ69" s="154"/>
      <c r="KKA69" s="154"/>
      <c r="KKB69" s="154"/>
      <c r="KKC69" s="154"/>
      <c r="KKD69" s="154"/>
      <c r="KKE69" s="154"/>
      <c r="KKF69" s="154"/>
      <c r="KKG69" s="154"/>
      <c r="KKH69" s="154"/>
      <c r="KKI69" s="154"/>
      <c r="KKJ69" s="154"/>
      <c r="KKK69" s="154"/>
      <c r="KKL69" s="154"/>
      <c r="KKM69" s="154"/>
      <c r="KKN69" s="154"/>
      <c r="KKO69" s="154"/>
      <c r="KKP69" s="154"/>
      <c r="KKQ69" s="154"/>
      <c r="KKR69" s="154"/>
      <c r="KKS69" s="154"/>
      <c r="KKT69" s="154"/>
      <c r="KKU69" s="154"/>
      <c r="KKV69" s="154"/>
      <c r="KKW69" s="154"/>
      <c r="KKX69" s="154"/>
      <c r="KKY69" s="154"/>
      <c r="KKZ69" s="154"/>
      <c r="KLA69" s="154"/>
      <c r="KLB69" s="154"/>
      <c r="KLC69" s="154"/>
      <c r="KLD69" s="154"/>
      <c r="KLE69" s="154"/>
      <c r="KLF69" s="154"/>
      <c r="KLG69" s="154"/>
      <c r="KLH69" s="154"/>
      <c r="KLI69" s="154"/>
      <c r="KLJ69" s="154"/>
      <c r="KLK69" s="154"/>
      <c r="KLL69" s="154"/>
      <c r="KLM69" s="154"/>
      <c r="KLN69" s="154"/>
      <c r="KLO69" s="154"/>
      <c r="KLP69" s="154"/>
      <c r="KLQ69" s="154"/>
      <c r="KLR69" s="154"/>
      <c r="KLS69" s="154"/>
      <c r="KLT69" s="154"/>
      <c r="KLU69" s="154"/>
      <c r="KLV69" s="154"/>
      <c r="KLW69" s="154"/>
      <c r="KLX69" s="154"/>
      <c r="KLY69" s="154"/>
      <c r="KLZ69" s="154"/>
      <c r="KMA69" s="154"/>
      <c r="KMB69" s="154"/>
      <c r="KMC69" s="154"/>
      <c r="KMD69" s="154"/>
      <c r="KME69" s="154"/>
      <c r="KMF69" s="154"/>
      <c r="KMG69" s="154"/>
      <c r="KMH69" s="154"/>
      <c r="KMI69" s="154"/>
      <c r="KMJ69" s="154"/>
      <c r="KMK69" s="154"/>
      <c r="KML69" s="154"/>
      <c r="KMM69" s="154"/>
      <c r="KMN69" s="154"/>
      <c r="KMO69" s="154"/>
      <c r="KMP69" s="154"/>
      <c r="KMQ69" s="154"/>
      <c r="KMR69" s="154"/>
      <c r="KMS69" s="154"/>
      <c r="KMT69" s="154"/>
      <c r="KMU69" s="154"/>
      <c r="KMV69" s="154"/>
      <c r="KMW69" s="154"/>
      <c r="KMX69" s="154"/>
      <c r="KMY69" s="154"/>
      <c r="KMZ69" s="154"/>
      <c r="KNA69" s="154"/>
      <c r="KNB69" s="154"/>
      <c r="KNC69" s="154"/>
      <c r="KND69" s="154"/>
      <c r="KNE69" s="154"/>
      <c r="KNF69" s="154"/>
      <c r="KNG69" s="154"/>
      <c r="KNH69" s="154"/>
      <c r="KNI69" s="154"/>
      <c r="KNJ69" s="154"/>
      <c r="KNK69" s="154"/>
      <c r="KNL69" s="154"/>
      <c r="KNM69" s="154"/>
      <c r="KNN69" s="154"/>
      <c r="KNO69" s="154"/>
      <c r="KNP69" s="154"/>
      <c r="KNQ69" s="154"/>
      <c r="KNR69" s="154"/>
      <c r="KNS69" s="154"/>
      <c r="KNT69" s="154"/>
      <c r="KNU69" s="154"/>
      <c r="KNV69" s="154"/>
      <c r="KNW69" s="154"/>
      <c r="KNX69" s="154"/>
      <c r="KNY69" s="154"/>
      <c r="KNZ69" s="154"/>
      <c r="KOA69" s="154"/>
      <c r="KOB69" s="154"/>
      <c r="KOC69" s="154"/>
      <c r="KOD69" s="154"/>
      <c r="KOE69" s="154"/>
      <c r="KOF69" s="154"/>
      <c r="KOG69" s="154"/>
      <c r="KOH69" s="154"/>
      <c r="KOI69" s="154"/>
      <c r="KOJ69" s="154"/>
      <c r="KOK69" s="154"/>
      <c r="KOL69" s="154"/>
      <c r="KOM69" s="154"/>
      <c r="KON69" s="154"/>
      <c r="KOO69" s="154"/>
      <c r="KOP69" s="154"/>
      <c r="KOQ69" s="154"/>
      <c r="KOR69" s="154"/>
      <c r="KOS69" s="154"/>
      <c r="KOT69" s="154"/>
      <c r="KOU69" s="154"/>
      <c r="KOV69" s="154"/>
      <c r="KOW69" s="154"/>
      <c r="KOX69" s="154"/>
      <c r="KOY69" s="154"/>
      <c r="KOZ69" s="154"/>
      <c r="KPA69" s="154"/>
      <c r="KPB69" s="154"/>
      <c r="KPC69" s="154"/>
      <c r="KPD69" s="154"/>
      <c r="KPE69" s="154"/>
      <c r="KPF69" s="154"/>
      <c r="KPG69" s="154"/>
      <c r="KPH69" s="154"/>
      <c r="KPI69" s="154"/>
      <c r="KPJ69" s="154"/>
      <c r="KPK69" s="154"/>
      <c r="KPL69" s="154"/>
      <c r="KPM69" s="154"/>
      <c r="KPN69" s="154"/>
      <c r="KPO69" s="154"/>
      <c r="KPP69" s="154"/>
      <c r="KPQ69" s="154"/>
      <c r="KPR69" s="154"/>
      <c r="KPS69" s="154"/>
      <c r="KPT69" s="154"/>
      <c r="KPU69" s="154"/>
      <c r="KPV69" s="154"/>
      <c r="KPW69" s="154"/>
      <c r="KPX69" s="154"/>
      <c r="KPY69" s="154"/>
      <c r="KPZ69" s="154"/>
      <c r="KQA69" s="154"/>
      <c r="KQB69" s="154"/>
      <c r="KQC69" s="154"/>
      <c r="KQD69" s="154"/>
      <c r="KQE69" s="154"/>
      <c r="KQF69" s="154"/>
      <c r="KQG69" s="154"/>
      <c r="KQH69" s="154"/>
      <c r="KQI69" s="154"/>
      <c r="KQJ69" s="154"/>
      <c r="KQK69" s="154"/>
      <c r="KQL69" s="154"/>
      <c r="KQM69" s="154"/>
      <c r="KQN69" s="154"/>
      <c r="KQO69" s="154"/>
      <c r="KQP69" s="154"/>
      <c r="KQQ69" s="154"/>
      <c r="KQR69" s="154"/>
      <c r="KQS69" s="154"/>
      <c r="KQT69" s="154"/>
      <c r="KQU69" s="154"/>
      <c r="KQV69" s="154"/>
      <c r="KQW69" s="154"/>
      <c r="KQX69" s="154"/>
      <c r="KQY69" s="154"/>
      <c r="KQZ69" s="154"/>
      <c r="KRA69" s="154"/>
      <c r="KRB69" s="154"/>
      <c r="KRC69" s="154"/>
      <c r="KRD69" s="154"/>
      <c r="KRE69" s="154"/>
      <c r="KRF69" s="154"/>
      <c r="KRG69" s="154"/>
      <c r="KRH69" s="154"/>
      <c r="KRI69" s="154"/>
      <c r="KRJ69" s="154"/>
      <c r="KRK69" s="154"/>
      <c r="KRL69" s="154"/>
      <c r="KRM69" s="154"/>
      <c r="KRN69" s="154"/>
      <c r="KRO69" s="154"/>
      <c r="KRP69" s="154"/>
      <c r="KRQ69" s="154"/>
      <c r="KRR69" s="154"/>
      <c r="KRS69" s="154"/>
      <c r="KRT69" s="154"/>
      <c r="KRU69" s="154"/>
      <c r="KRV69" s="154"/>
      <c r="KRW69" s="154"/>
      <c r="KRX69" s="154"/>
      <c r="KRY69" s="154"/>
      <c r="KRZ69" s="154"/>
      <c r="KSA69" s="154"/>
      <c r="KSB69" s="154"/>
      <c r="KSC69" s="154"/>
      <c r="KSD69" s="154"/>
      <c r="KSE69" s="154"/>
      <c r="KSF69" s="154"/>
      <c r="KSG69" s="154"/>
      <c r="KSH69" s="154"/>
      <c r="KSI69" s="154"/>
      <c r="KSJ69" s="154"/>
      <c r="KSK69" s="154"/>
      <c r="KSL69" s="154"/>
      <c r="KSM69" s="154"/>
      <c r="KSN69" s="154"/>
      <c r="KSO69" s="154"/>
      <c r="KSP69" s="154"/>
      <c r="KSQ69" s="154"/>
      <c r="KSR69" s="154"/>
      <c r="KSS69" s="154"/>
      <c r="KST69" s="154"/>
      <c r="KSU69" s="154"/>
      <c r="KSV69" s="154"/>
      <c r="KSW69" s="154"/>
      <c r="KSX69" s="154"/>
      <c r="KSY69" s="154"/>
      <c r="KSZ69" s="154"/>
      <c r="KTA69" s="154"/>
      <c r="KTB69" s="154"/>
      <c r="KTC69" s="154"/>
      <c r="KTD69" s="154"/>
      <c r="KTE69" s="154"/>
      <c r="KTF69" s="154"/>
      <c r="KTG69" s="154"/>
      <c r="KTH69" s="154"/>
      <c r="KTI69" s="154"/>
      <c r="KTJ69" s="154"/>
      <c r="KTK69" s="154"/>
      <c r="KTL69" s="154"/>
      <c r="KTM69" s="154"/>
      <c r="KTN69" s="154"/>
      <c r="KTO69" s="154"/>
      <c r="KTP69" s="154"/>
      <c r="KTQ69" s="154"/>
      <c r="KTR69" s="154"/>
      <c r="KTS69" s="154"/>
      <c r="KTT69" s="154"/>
      <c r="KTU69" s="154"/>
      <c r="KTV69" s="154"/>
      <c r="KTW69" s="154"/>
      <c r="KTX69" s="154"/>
      <c r="KTY69" s="154"/>
      <c r="KTZ69" s="154"/>
      <c r="KUA69" s="154"/>
      <c r="KUB69" s="154"/>
      <c r="KUC69" s="154"/>
      <c r="KUD69" s="154"/>
      <c r="KUE69" s="154"/>
      <c r="KUF69" s="154"/>
      <c r="KUG69" s="154"/>
      <c r="KUH69" s="154"/>
      <c r="KUI69" s="154"/>
      <c r="KUJ69" s="154"/>
      <c r="KUK69" s="154"/>
      <c r="KUL69" s="154"/>
      <c r="KUM69" s="154"/>
      <c r="KUN69" s="154"/>
      <c r="KUO69" s="154"/>
      <c r="KUP69" s="154"/>
      <c r="KUQ69" s="154"/>
      <c r="KUR69" s="154"/>
      <c r="KUS69" s="154"/>
      <c r="KUT69" s="154"/>
      <c r="KUU69" s="154"/>
      <c r="KUV69" s="154"/>
      <c r="KUW69" s="154"/>
      <c r="KUX69" s="154"/>
      <c r="KUY69" s="154"/>
      <c r="KUZ69" s="154"/>
      <c r="KVA69" s="154"/>
      <c r="KVB69" s="154"/>
      <c r="KVC69" s="154"/>
      <c r="KVD69" s="154"/>
      <c r="KVE69" s="154"/>
      <c r="KVF69" s="154"/>
      <c r="KVG69" s="154"/>
      <c r="KVH69" s="154"/>
      <c r="KVI69" s="154"/>
      <c r="KVJ69" s="154"/>
      <c r="KVK69" s="154"/>
      <c r="KVL69" s="154"/>
      <c r="KVM69" s="154"/>
      <c r="KVN69" s="154"/>
      <c r="KVO69" s="154"/>
      <c r="KVP69" s="154"/>
      <c r="KVQ69" s="154"/>
      <c r="KVR69" s="154"/>
      <c r="KVS69" s="154"/>
      <c r="KVT69" s="154"/>
      <c r="KVU69" s="154"/>
      <c r="KVV69" s="154"/>
      <c r="KVW69" s="154"/>
      <c r="KVX69" s="154"/>
      <c r="KVY69" s="154"/>
      <c r="KVZ69" s="154"/>
      <c r="KWA69" s="154"/>
      <c r="KWB69" s="154"/>
      <c r="KWC69" s="154"/>
      <c r="KWD69" s="154"/>
      <c r="KWE69" s="154"/>
      <c r="KWF69" s="154"/>
      <c r="KWG69" s="154"/>
      <c r="KWH69" s="154"/>
      <c r="KWI69" s="154"/>
      <c r="KWJ69" s="154"/>
      <c r="KWK69" s="154"/>
      <c r="KWL69" s="154"/>
      <c r="KWM69" s="154"/>
      <c r="KWN69" s="154"/>
      <c r="KWO69" s="154"/>
      <c r="KWP69" s="154"/>
      <c r="KWQ69" s="154"/>
      <c r="KWR69" s="154"/>
      <c r="KWS69" s="154"/>
      <c r="KWT69" s="154"/>
      <c r="KWU69" s="154"/>
      <c r="KWV69" s="154"/>
      <c r="KWW69" s="154"/>
      <c r="KWX69" s="154"/>
      <c r="KWY69" s="154"/>
      <c r="KWZ69" s="154"/>
      <c r="KXA69" s="154"/>
      <c r="KXB69" s="154"/>
      <c r="KXC69" s="154"/>
      <c r="KXD69" s="154"/>
      <c r="KXE69" s="154"/>
      <c r="KXF69" s="154"/>
      <c r="KXG69" s="154"/>
      <c r="KXH69" s="154"/>
      <c r="KXI69" s="154"/>
      <c r="KXJ69" s="154"/>
      <c r="KXK69" s="154"/>
      <c r="KXL69" s="154"/>
      <c r="KXM69" s="154"/>
      <c r="KXN69" s="154"/>
      <c r="KXO69" s="154"/>
      <c r="KXP69" s="154"/>
      <c r="KXQ69" s="154"/>
      <c r="KXR69" s="154"/>
      <c r="KXS69" s="154"/>
      <c r="KXT69" s="154"/>
      <c r="KXU69" s="154"/>
      <c r="KXV69" s="154"/>
      <c r="KXW69" s="154"/>
      <c r="KXX69" s="154"/>
      <c r="KXY69" s="154"/>
      <c r="KXZ69" s="154"/>
      <c r="KYA69" s="154"/>
      <c r="KYB69" s="154"/>
      <c r="KYC69" s="154"/>
      <c r="KYD69" s="154"/>
      <c r="KYE69" s="154"/>
      <c r="KYF69" s="154"/>
      <c r="KYG69" s="154"/>
      <c r="KYH69" s="154"/>
      <c r="KYI69" s="154"/>
      <c r="KYJ69" s="154"/>
      <c r="KYK69" s="154"/>
      <c r="KYL69" s="154"/>
      <c r="KYM69" s="154"/>
      <c r="KYN69" s="154"/>
      <c r="KYO69" s="154"/>
      <c r="KYP69" s="154"/>
      <c r="KYQ69" s="154"/>
      <c r="KYR69" s="154"/>
      <c r="KYS69" s="154"/>
      <c r="KYT69" s="154"/>
      <c r="KYU69" s="154"/>
      <c r="KYV69" s="154"/>
      <c r="KYW69" s="154"/>
      <c r="KYX69" s="154"/>
      <c r="KYY69" s="154"/>
      <c r="KYZ69" s="154"/>
      <c r="KZA69" s="154"/>
      <c r="KZB69" s="154"/>
      <c r="KZC69" s="154"/>
      <c r="KZD69" s="154"/>
      <c r="KZE69" s="154"/>
      <c r="KZF69" s="154"/>
      <c r="KZG69" s="154"/>
      <c r="KZH69" s="154"/>
      <c r="KZI69" s="154"/>
      <c r="KZJ69" s="154"/>
      <c r="KZK69" s="154"/>
      <c r="KZL69" s="154"/>
      <c r="KZM69" s="154"/>
      <c r="KZN69" s="154"/>
      <c r="KZO69" s="154"/>
      <c r="KZP69" s="154"/>
      <c r="KZQ69" s="154"/>
      <c r="KZR69" s="154"/>
      <c r="KZS69" s="154"/>
      <c r="KZT69" s="154"/>
      <c r="KZU69" s="154"/>
      <c r="KZV69" s="154"/>
      <c r="KZW69" s="154"/>
      <c r="KZX69" s="154"/>
      <c r="KZY69" s="154"/>
      <c r="KZZ69" s="154"/>
      <c r="LAA69" s="154"/>
      <c r="LAB69" s="154"/>
      <c r="LAC69" s="154"/>
      <c r="LAD69" s="154"/>
      <c r="LAE69" s="154"/>
      <c r="LAF69" s="154"/>
      <c r="LAG69" s="154"/>
      <c r="LAH69" s="154"/>
      <c r="LAI69" s="154"/>
      <c r="LAJ69" s="154"/>
      <c r="LAK69" s="154"/>
      <c r="LAL69" s="154"/>
      <c r="LAM69" s="154"/>
      <c r="LAN69" s="154"/>
      <c r="LAO69" s="154"/>
      <c r="LAP69" s="154"/>
      <c r="LAQ69" s="154"/>
      <c r="LAR69" s="154"/>
      <c r="LAS69" s="154"/>
      <c r="LAT69" s="154"/>
      <c r="LAU69" s="154"/>
      <c r="LAV69" s="154"/>
      <c r="LAW69" s="154"/>
      <c r="LAX69" s="154"/>
      <c r="LAY69" s="154"/>
      <c r="LAZ69" s="154"/>
      <c r="LBA69" s="154"/>
      <c r="LBB69" s="154"/>
      <c r="LBC69" s="154"/>
      <c r="LBD69" s="154"/>
      <c r="LBE69" s="154"/>
      <c r="LBF69" s="154"/>
      <c r="LBG69" s="154"/>
      <c r="LBH69" s="154"/>
      <c r="LBI69" s="154"/>
      <c r="LBJ69" s="154"/>
      <c r="LBK69" s="154"/>
      <c r="LBL69" s="154"/>
      <c r="LBM69" s="154"/>
      <c r="LBN69" s="154"/>
      <c r="LBO69" s="154"/>
      <c r="LBP69" s="154"/>
      <c r="LBQ69" s="154"/>
      <c r="LBR69" s="154"/>
      <c r="LBS69" s="154"/>
      <c r="LBT69" s="154"/>
      <c r="LBU69" s="154"/>
      <c r="LBV69" s="154"/>
      <c r="LBW69" s="154"/>
      <c r="LBX69" s="154"/>
      <c r="LBY69" s="154"/>
      <c r="LBZ69" s="154"/>
      <c r="LCA69" s="154"/>
      <c r="LCB69" s="154"/>
      <c r="LCC69" s="154"/>
      <c r="LCD69" s="154"/>
      <c r="LCE69" s="154"/>
      <c r="LCF69" s="154"/>
      <c r="LCG69" s="154"/>
      <c r="LCH69" s="154"/>
      <c r="LCI69" s="154"/>
      <c r="LCJ69" s="154"/>
      <c r="LCK69" s="154"/>
      <c r="LCL69" s="154"/>
      <c r="LCM69" s="154"/>
      <c r="LCN69" s="154"/>
      <c r="LCO69" s="154"/>
      <c r="LCP69" s="154"/>
      <c r="LCQ69" s="154"/>
      <c r="LCR69" s="154"/>
      <c r="LCS69" s="154"/>
      <c r="LCT69" s="154"/>
      <c r="LCU69" s="154"/>
      <c r="LCV69" s="154"/>
      <c r="LCW69" s="154"/>
      <c r="LCX69" s="154"/>
      <c r="LCY69" s="154"/>
      <c r="LCZ69" s="154"/>
      <c r="LDA69" s="154"/>
      <c r="LDB69" s="154"/>
      <c r="LDC69" s="154"/>
      <c r="LDD69" s="154"/>
      <c r="LDE69" s="154"/>
      <c r="LDF69" s="154"/>
      <c r="LDG69" s="154"/>
      <c r="LDH69" s="154"/>
      <c r="LDI69" s="154"/>
      <c r="LDJ69" s="154"/>
      <c r="LDK69" s="154"/>
      <c r="LDL69" s="154"/>
      <c r="LDM69" s="154"/>
      <c r="LDN69" s="154"/>
      <c r="LDO69" s="154"/>
      <c r="LDP69" s="154"/>
      <c r="LDQ69" s="154"/>
      <c r="LDR69" s="154"/>
      <c r="LDS69" s="154"/>
      <c r="LDT69" s="154"/>
      <c r="LDU69" s="154"/>
      <c r="LDV69" s="154"/>
      <c r="LDW69" s="154"/>
      <c r="LDX69" s="154"/>
      <c r="LDY69" s="154"/>
      <c r="LDZ69" s="154"/>
      <c r="LEA69" s="154"/>
      <c r="LEB69" s="154"/>
      <c r="LEC69" s="154"/>
      <c r="LED69" s="154"/>
      <c r="LEE69" s="154"/>
      <c r="LEF69" s="154"/>
      <c r="LEG69" s="154"/>
      <c r="LEH69" s="154"/>
      <c r="LEI69" s="154"/>
      <c r="LEJ69" s="154"/>
      <c r="LEK69" s="154"/>
      <c r="LEL69" s="154"/>
      <c r="LEM69" s="154"/>
      <c r="LEN69" s="154"/>
      <c r="LEO69" s="154"/>
      <c r="LEP69" s="154"/>
      <c r="LEQ69" s="154"/>
      <c r="LER69" s="154"/>
      <c r="LES69" s="154"/>
      <c r="LET69" s="154"/>
      <c r="LEU69" s="154"/>
      <c r="LEV69" s="154"/>
      <c r="LEW69" s="154"/>
      <c r="LEX69" s="154"/>
      <c r="LEY69" s="154"/>
      <c r="LEZ69" s="154"/>
      <c r="LFA69" s="154"/>
      <c r="LFB69" s="154"/>
      <c r="LFC69" s="154"/>
      <c r="LFD69" s="154"/>
      <c r="LFE69" s="154"/>
      <c r="LFF69" s="154"/>
      <c r="LFG69" s="154"/>
      <c r="LFH69" s="154"/>
      <c r="LFI69" s="154"/>
      <c r="LFJ69" s="154"/>
      <c r="LFK69" s="154"/>
      <c r="LFL69" s="154"/>
      <c r="LFM69" s="154"/>
      <c r="LFN69" s="154"/>
      <c r="LFO69" s="154"/>
      <c r="LFP69" s="154"/>
      <c r="LFQ69" s="154"/>
      <c r="LFR69" s="154"/>
      <c r="LFS69" s="154"/>
      <c r="LFT69" s="154"/>
      <c r="LFU69" s="154"/>
      <c r="LFV69" s="154"/>
      <c r="LFW69" s="154"/>
      <c r="LFX69" s="154"/>
      <c r="LFY69" s="154"/>
      <c r="LFZ69" s="154"/>
      <c r="LGA69" s="154"/>
      <c r="LGB69" s="154"/>
      <c r="LGC69" s="154"/>
      <c r="LGD69" s="154"/>
      <c r="LGE69" s="154"/>
      <c r="LGF69" s="154"/>
      <c r="LGG69" s="154"/>
      <c r="LGH69" s="154"/>
      <c r="LGI69" s="154"/>
      <c r="LGJ69" s="154"/>
      <c r="LGK69" s="154"/>
      <c r="LGL69" s="154"/>
      <c r="LGM69" s="154"/>
      <c r="LGN69" s="154"/>
      <c r="LGO69" s="154"/>
      <c r="LGP69" s="154"/>
      <c r="LGQ69" s="154"/>
      <c r="LGR69" s="154"/>
      <c r="LGS69" s="154"/>
      <c r="LGT69" s="154"/>
      <c r="LGU69" s="154"/>
      <c r="LGV69" s="154"/>
      <c r="LGW69" s="154"/>
      <c r="LGX69" s="154"/>
      <c r="LGY69" s="154"/>
      <c r="LGZ69" s="154"/>
      <c r="LHA69" s="154"/>
      <c r="LHB69" s="154"/>
      <c r="LHC69" s="154"/>
      <c r="LHD69" s="154"/>
      <c r="LHE69" s="154"/>
      <c r="LHF69" s="154"/>
      <c r="LHG69" s="154"/>
      <c r="LHH69" s="154"/>
      <c r="LHI69" s="154"/>
      <c r="LHJ69" s="154"/>
      <c r="LHK69" s="154"/>
      <c r="LHL69" s="154"/>
      <c r="LHM69" s="154"/>
      <c r="LHN69" s="154"/>
      <c r="LHO69" s="154"/>
      <c r="LHP69" s="154"/>
      <c r="LHQ69" s="154"/>
      <c r="LHR69" s="154"/>
      <c r="LHS69" s="154"/>
      <c r="LHT69" s="154"/>
      <c r="LHU69" s="154"/>
      <c r="LHV69" s="154"/>
      <c r="LHW69" s="154"/>
      <c r="LHX69" s="154"/>
      <c r="LHY69" s="154"/>
      <c r="LHZ69" s="154"/>
      <c r="LIA69" s="154"/>
      <c r="LIB69" s="154"/>
      <c r="LIC69" s="154"/>
      <c r="LID69" s="154"/>
      <c r="LIE69" s="154"/>
      <c r="LIF69" s="154"/>
      <c r="LIG69" s="154"/>
      <c r="LIH69" s="154"/>
      <c r="LII69" s="154"/>
      <c r="LIJ69" s="154"/>
      <c r="LIK69" s="154"/>
      <c r="LIL69" s="154"/>
      <c r="LIM69" s="154"/>
      <c r="LIN69" s="154"/>
      <c r="LIO69" s="154"/>
      <c r="LIP69" s="154"/>
      <c r="LIQ69" s="154"/>
      <c r="LIR69" s="154"/>
      <c r="LIS69" s="154"/>
      <c r="LIT69" s="154"/>
      <c r="LIU69" s="154"/>
      <c r="LIV69" s="154"/>
      <c r="LIW69" s="154"/>
      <c r="LIX69" s="154"/>
      <c r="LIY69" s="154"/>
      <c r="LIZ69" s="154"/>
      <c r="LJA69" s="154"/>
      <c r="LJB69" s="154"/>
      <c r="LJC69" s="154"/>
      <c r="LJD69" s="154"/>
      <c r="LJE69" s="154"/>
      <c r="LJF69" s="154"/>
      <c r="LJG69" s="154"/>
      <c r="LJH69" s="154"/>
      <c r="LJI69" s="154"/>
      <c r="LJJ69" s="154"/>
      <c r="LJK69" s="154"/>
      <c r="LJL69" s="154"/>
      <c r="LJM69" s="154"/>
      <c r="LJN69" s="154"/>
      <c r="LJO69" s="154"/>
      <c r="LJP69" s="154"/>
      <c r="LJQ69" s="154"/>
      <c r="LJR69" s="154"/>
      <c r="LJS69" s="154"/>
      <c r="LJT69" s="154"/>
      <c r="LJU69" s="154"/>
      <c r="LJV69" s="154"/>
      <c r="LJW69" s="154"/>
      <c r="LJX69" s="154"/>
      <c r="LJY69" s="154"/>
      <c r="LJZ69" s="154"/>
      <c r="LKA69" s="154"/>
      <c r="LKB69" s="154"/>
      <c r="LKC69" s="154"/>
      <c r="LKD69" s="154"/>
      <c r="LKE69" s="154"/>
      <c r="LKF69" s="154"/>
      <c r="LKG69" s="154"/>
      <c r="LKH69" s="154"/>
      <c r="LKI69" s="154"/>
      <c r="LKJ69" s="154"/>
      <c r="LKK69" s="154"/>
      <c r="LKL69" s="154"/>
      <c r="LKM69" s="154"/>
      <c r="LKN69" s="154"/>
      <c r="LKO69" s="154"/>
      <c r="LKP69" s="154"/>
      <c r="LKQ69" s="154"/>
      <c r="LKR69" s="154"/>
      <c r="LKS69" s="154"/>
      <c r="LKT69" s="154"/>
      <c r="LKU69" s="154"/>
      <c r="LKV69" s="154"/>
      <c r="LKW69" s="154"/>
      <c r="LKX69" s="154"/>
      <c r="LKY69" s="154"/>
      <c r="LKZ69" s="154"/>
      <c r="LLA69" s="154"/>
      <c r="LLB69" s="154"/>
      <c r="LLC69" s="154"/>
      <c r="LLD69" s="154"/>
      <c r="LLE69" s="154"/>
      <c r="LLF69" s="154"/>
      <c r="LLG69" s="154"/>
      <c r="LLH69" s="154"/>
      <c r="LLI69" s="154"/>
      <c r="LLJ69" s="154"/>
      <c r="LLK69" s="154"/>
      <c r="LLL69" s="154"/>
      <c r="LLM69" s="154"/>
      <c r="LLN69" s="154"/>
      <c r="LLO69" s="154"/>
      <c r="LLP69" s="154"/>
      <c r="LLQ69" s="154"/>
      <c r="LLR69" s="154"/>
      <c r="LLS69" s="154"/>
      <c r="LLT69" s="154"/>
      <c r="LLU69" s="154"/>
      <c r="LLV69" s="154"/>
      <c r="LLW69" s="154"/>
      <c r="LLX69" s="154"/>
      <c r="LLY69" s="154"/>
      <c r="LLZ69" s="154"/>
      <c r="LMA69" s="154"/>
      <c r="LMB69" s="154"/>
      <c r="LMC69" s="154"/>
      <c r="LMD69" s="154"/>
      <c r="LME69" s="154"/>
      <c r="LMF69" s="154"/>
      <c r="LMG69" s="154"/>
      <c r="LMH69" s="154"/>
      <c r="LMI69" s="154"/>
      <c r="LMJ69" s="154"/>
      <c r="LMK69" s="154"/>
      <c r="LML69" s="154"/>
      <c r="LMM69" s="154"/>
      <c r="LMN69" s="154"/>
      <c r="LMO69" s="154"/>
      <c r="LMP69" s="154"/>
      <c r="LMQ69" s="154"/>
      <c r="LMR69" s="154"/>
      <c r="LMS69" s="154"/>
      <c r="LMT69" s="154"/>
      <c r="LMU69" s="154"/>
      <c r="LMV69" s="154"/>
      <c r="LMW69" s="154"/>
      <c r="LMX69" s="154"/>
      <c r="LMY69" s="154"/>
      <c r="LMZ69" s="154"/>
      <c r="LNA69" s="154"/>
      <c r="LNB69" s="154"/>
      <c r="LNC69" s="154"/>
      <c r="LND69" s="154"/>
      <c r="LNE69" s="154"/>
      <c r="LNF69" s="154"/>
      <c r="LNG69" s="154"/>
      <c r="LNH69" s="154"/>
      <c r="LNI69" s="154"/>
      <c r="LNJ69" s="154"/>
      <c r="LNK69" s="154"/>
      <c r="LNL69" s="154"/>
      <c r="LNM69" s="154"/>
      <c r="LNN69" s="154"/>
      <c r="LNO69" s="154"/>
      <c r="LNP69" s="154"/>
      <c r="LNQ69" s="154"/>
      <c r="LNR69" s="154"/>
      <c r="LNS69" s="154"/>
      <c r="LNT69" s="154"/>
      <c r="LNU69" s="154"/>
      <c r="LNV69" s="154"/>
      <c r="LNW69" s="154"/>
      <c r="LNX69" s="154"/>
      <c r="LNY69" s="154"/>
      <c r="LNZ69" s="154"/>
      <c r="LOA69" s="154"/>
      <c r="LOB69" s="154"/>
      <c r="LOC69" s="154"/>
      <c r="LOD69" s="154"/>
      <c r="LOE69" s="154"/>
      <c r="LOF69" s="154"/>
      <c r="LOG69" s="154"/>
      <c r="LOH69" s="154"/>
      <c r="LOI69" s="154"/>
      <c r="LOJ69" s="154"/>
      <c r="LOK69" s="154"/>
      <c r="LOL69" s="154"/>
      <c r="LOM69" s="154"/>
      <c r="LON69" s="154"/>
      <c r="LOO69" s="154"/>
      <c r="LOP69" s="154"/>
      <c r="LOQ69" s="154"/>
      <c r="LOR69" s="154"/>
      <c r="LOS69" s="154"/>
      <c r="LOT69" s="154"/>
      <c r="LOU69" s="154"/>
      <c r="LOV69" s="154"/>
      <c r="LOW69" s="154"/>
      <c r="LOX69" s="154"/>
      <c r="LOY69" s="154"/>
      <c r="LOZ69" s="154"/>
      <c r="LPA69" s="154"/>
      <c r="LPB69" s="154"/>
      <c r="LPC69" s="154"/>
      <c r="LPD69" s="154"/>
      <c r="LPE69" s="154"/>
      <c r="LPF69" s="154"/>
      <c r="LPG69" s="154"/>
      <c r="LPH69" s="154"/>
      <c r="LPI69" s="154"/>
      <c r="LPJ69" s="154"/>
      <c r="LPK69" s="154"/>
      <c r="LPL69" s="154"/>
      <c r="LPM69" s="154"/>
      <c r="LPN69" s="154"/>
      <c r="LPO69" s="154"/>
      <c r="LPP69" s="154"/>
      <c r="LPQ69" s="154"/>
      <c r="LPR69" s="154"/>
      <c r="LPS69" s="154"/>
      <c r="LPT69" s="154"/>
      <c r="LPU69" s="154"/>
      <c r="LPV69" s="154"/>
      <c r="LPW69" s="154"/>
      <c r="LPX69" s="154"/>
      <c r="LPY69" s="154"/>
      <c r="LPZ69" s="154"/>
      <c r="LQA69" s="154"/>
      <c r="LQB69" s="154"/>
      <c r="LQC69" s="154"/>
      <c r="LQD69" s="154"/>
      <c r="LQE69" s="154"/>
      <c r="LQF69" s="154"/>
      <c r="LQG69" s="154"/>
      <c r="LQH69" s="154"/>
      <c r="LQI69" s="154"/>
      <c r="LQJ69" s="154"/>
      <c r="LQK69" s="154"/>
      <c r="LQL69" s="154"/>
      <c r="LQM69" s="154"/>
      <c r="LQN69" s="154"/>
      <c r="LQO69" s="154"/>
      <c r="LQP69" s="154"/>
      <c r="LQQ69" s="154"/>
      <c r="LQR69" s="154"/>
      <c r="LQS69" s="154"/>
      <c r="LQT69" s="154"/>
      <c r="LQU69" s="154"/>
      <c r="LQV69" s="154"/>
      <c r="LQW69" s="154"/>
      <c r="LQX69" s="154"/>
      <c r="LQY69" s="154"/>
      <c r="LQZ69" s="154"/>
      <c r="LRA69" s="154"/>
      <c r="LRB69" s="154"/>
      <c r="LRC69" s="154"/>
      <c r="LRD69" s="154"/>
      <c r="LRE69" s="154"/>
      <c r="LRF69" s="154"/>
      <c r="LRG69" s="154"/>
      <c r="LRH69" s="154"/>
      <c r="LRI69" s="154"/>
      <c r="LRJ69" s="154"/>
      <c r="LRK69" s="154"/>
      <c r="LRL69" s="154"/>
      <c r="LRM69" s="154"/>
      <c r="LRN69" s="154"/>
      <c r="LRO69" s="154"/>
      <c r="LRP69" s="154"/>
      <c r="LRQ69" s="154"/>
      <c r="LRR69" s="154"/>
      <c r="LRS69" s="154"/>
      <c r="LRT69" s="154"/>
      <c r="LRU69" s="154"/>
      <c r="LRV69" s="154"/>
      <c r="LRW69" s="154"/>
      <c r="LRX69" s="154"/>
      <c r="LRY69" s="154"/>
      <c r="LRZ69" s="154"/>
      <c r="LSA69" s="154"/>
      <c r="LSB69" s="154"/>
      <c r="LSC69" s="154"/>
      <c r="LSD69" s="154"/>
      <c r="LSE69" s="154"/>
      <c r="LSF69" s="154"/>
      <c r="LSG69" s="154"/>
      <c r="LSH69" s="154"/>
      <c r="LSI69" s="154"/>
      <c r="LSJ69" s="154"/>
      <c r="LSK69" s="154"/>
      <c r="LSL69" s="154"/>
      <c r="LSM69" s="154"/>
      <c r="LSN69" s="154"/>
      <c r="LSO69" s="154"/>
      <c r="LSP69" s="154"/>
      <c r="LSQ69" s="154"/>
      <c r="LSR69" s="154"/>
      <c r="LSS69" s="154"/>
      <c r="LST69" s="154"/>
      <c r="LSU69" s="154"/>
      <c r="LSV69" s="154"/>
      <c r="LSW69" s="154"/>
      <c r="LSX69" s="154"/>
      <c r="LSY69" s="154"/>
      <c r="LSZ69" s="154"/>
      <c r="LTA69" s="154"/>
      <c r="LTB69" s="154"/>
      <c r="LTC69" s="154"/>
      <c r="LTD69" s="154"/>
      <c r="LTE69" s="154"/>
      <c r="LTF69" s="154"/>
      <c r="LTG69" s="154"/>
      <c r="LTH69" s="154"/>
      <c r="LTI69" s="154"/>
      <c r="LTJ69" s="154"/>
      <c r="LTK69" s="154"/>
      <c r="LTL69" s="154"/>
      <c r="LTM69" s="154"/>
      <c r="LTN69" s="154"/>
      <c r="LTO69" s="154"/>
      <c r="LTP69" s="154"/>
      <c r="LTQ69" s="154"/>
      <c r="LTR69" s="154"/>
      <c r="LTS69" s="154"/>
      <c r="LTT69" s="154"/>
      <c r="LTU69" s="154"/>
      <c r="LTV69" s="154"/>
      <c r="LTW69" s="154"/>
      <c r="LTX69" s="154"/>
      <c r="LTY69" s="154"/>
      <c r="LTZ69" s="154"/>
      <c r="LUA69" s="154"/>
      <c r="LUB69" s="154"/>
      <c r="LUC69" s="154"/>
      <c r="LUD69" s="154"/>
      <c r="LUE69" s="154"/>
      <c r="LUF69" s="154"/>
      <c r="LUG69" s="154"/>
      <c r="LUH69" s="154"/>
      <c r="LUI69" s="154"/>
      <c r="LUJ69" s="154"/>
      <c r="LUK69" s="154"/>
      <c r="LUL69" s="154"/>
      <c r="LUM69" s="154"/>
      <c r="LUN69" s="154"/>
      <c r="LUO69" s="154"/>
      <c r="LUP69" s="154"/>
      <c r="LUQ69" s="154"/>
      <c r="LUR69" s="154"/>
      <c r="LUS69" s="154"/>
      <c r="LUT69" s="154"/>
      <c r="LUU69" s="154"/>
      <c r="LUV69" s="154"/>
      <c r="LUW69" s="154"/>
      <c r="LUX69" s="154"/>
      <c r="LUY69" s="154"/>
      <c r="LUZ69" s="154"/>
      <c r="LVA69" s="154"/>
      <c r="LVB69" s="154"/>
      <c r="LVC69" s="154"/>
      <c r="LVD69" s="154"/>
      <c r="LVE69" s="154"/>
      <c r="LVF69" s="154"/>
      <c r="LVG69" s="154"/>
      <c r="LVH69" s="154"/>
      <c r="LVI69" s="154"/>
      <c r="LVJ69" s="154"/>
      <c r="LVK69" s="154"/>
      <c r="LVL69" s="154"/>
      <c r="LVM69" s="154"/>
      <c r="LVN69" s="154"/>
      <c r="LVO69" s="154"/>
      <c r="LVP69" s="154"/>
      <c r="LVQ69" s="154"/>
      <c r="LVR69" s="154"/>
      <c r="LVS69" s="154"/>
      <c r="LVT69" s="154"/>
      <c r="LVU69" s="154"/>
      <c r="LVV69" s="154"/>
      <c r="LVW69" s="154"/>
      <c r="LVX69" s="154"/>
      <c r="LVY69" s="154"/>
      <c r="LVZ69" s="154"/>
      <c r="LWA69" s="154"/>
      <c r="LWB69" s="154"/>
      <c r="LWC69" s="154"/>
      <c r="LWD69" s="154"/>
      <c r="LWE69" s="154"/>
      <c r="LWF69" s="154"/>
      <c r="LWG69" s="154"/>
      <c r="LWH69" s="154"/>
      <c r="LWI69" s="154"/>
      <c r="LWJ69" s="154"/>
      <c r="LWK69" s="154"/>
      <c r="LWL69" s="154"/>
      <c r="LWM69" s="154"/>
      <c r="LWN69" s="154"/>
      <c r="LWO69" s="154"/>
      <c r="LWP69" s="154"/>
      <c r="LWQ69" s="154"/>
      <c r="LWR69" s="154"/>
      <c r="LWS69" s="154"/>
      <c r="LWT69" s="154"/>
      <c r="LWU69" s="154"/>
      <c r="LWV69" s="154"/>
      <c r="LWW69" s="154"/>
      <c r="LWX69" s="154"/>
      <c r="LWY69" s="154"/>
      <c r="LWZ69" s="154"/>
      <c r="LXA69" s="154"/>
      <c r="LXB69" s="154"/>
      <c r="LXC69" s="154"/>
      <c r="LXD69" s="154"/>
      <c r="LXE69" s="154"/>
      <c r="LXF69" s="154"/>
      <c r="LXG69" s="154"/>
      <c r="LXH69" s="154"/>
      <c r="LXI69" s="154"/>
      <c r="LXJ69" s="154"/>
      <c r="LXK69" s="154"/>
      <c r="LXL69" s="154"/>
      <c r="LXM69" s="154"/>
      <c r="LXN69" s="154"/>
      <c r="LXO69" s="154"/>
      <c r="LXP69" s="154"/>
      <c r="LXQ69" s="154"/>
      <c r="LXR69" s="154"/>
      <c r="LXS69" s="154"/>
      <c r="LXT69" s="154"/>
      <c r="LXU69" s="154"/>
      <c r="LXV69" s="154"/>
      <c r="LXW69" s="154"/>
      <c r="LXX69" s="154"/>
      <c r="LXY69" s="154"/>
      <c r="LXZ69" s="154"/>
      <c r="LYA69" s="154"/>
      <c r="LYB69" s="154"/>
      <c r="LYC69" s="154"/>
      <c r="LYD69" s="154"/>
      <c r="LYE69" s="154"/>
      <c r="LYF69" s="154"/>
      <c r="LYG69" s="154"/>
      <c r="LYH69" s="154"/>
      <c r="LYI69" s="154"/>
      <c r="LYJ69" s="154"/>
      <c r="LYK69" s="154"/>
      <c r="LYL69" s="154"/>
      <c r="LYM69" s="154"/>
      <c r="LYN69" s="154"/>
      <c r="LYO69" s="154"/>
      <c r="LYP69" s="154"/>
      <c r="LYQ69" s="154"/>
      <c r="LYR69" s="154"/>
      <c r="LYS69" s="154"/>
      <c r="LYT69" s="154"/>
      <c r="LYU69" s="154"/>
      <c r="LYV69" s="154"/>
      <c r="LYW69" s="154"/>
      <c r="LYX69" s="154"/>
      <c r="LYY69" s="154"/>
      <c r="LYZ69" s="154"/>
      <c r="LZA69" s="154"/>
      <c r="LZB69" s="154"/>
      <c r="LZC69" s="154"/>
      <c r="LZD69" s="154"/>
      <c r="LZE69" s="154"/>
      <c r="LZF69" s="154"/>
      <c r="LZG69" s="154"/>
      <c r="LZH69" s="154"/>
      <c r="LZI69" s="154"/>
      <c r="LZJ69" s="154"/>
      <c r="LZK69" s="154"/>
      <c r="LZL69" s="154"/>
      <c r="LZM69" s="154"/>
      <c r="LZN69" s="154"/>
      <c r="LZO69" s="154"/>
      <c r="LZP69" s="154"/>
      <c r="LZQ69" s="154"/>
      <c r="LZR69" s="154"/>
      <c r="LZS69" s="154"/>
      <c r="LZT69" s="154"/>
      <c r="LZU69" s="154"/>
      <c r="LZV69" s="154"/>
      <c r="LZW69" s="154"/>
      <c r="LZX69" s="154"/>
      <c r="LZY69" s="154"/>
      <c r="LZZ69" s="154"/>
      <c r="MAA69" s="154"/>
      <c r="MAB69" s="154"/>
      <c r="MAC69" s="154"/>
      <c r="MAD69" s="154"/>
      <c r="MAE69" s="154"/>
      <c r="MAF69" s="154"/>
      <c r="MAG69" s="154"/>
      <c r="MAH69" s="154"/>
      <c r="MAI69" s="154"/>
      <c r="MAJ69" s="154"/>
      <c r="MAK69" s="154"/>
      <c r="MAL69" s="154"/>
      <c r="MAM69" s="154"/>
      <c r="MAN69" s="154"/>
      <c r="MAO69" s="154"/>
      <c r="MAP69" s="154"/>
      <c r="MAQ69" s="154"/>
      <c r="MAR69" s="154"/>
      <c r="MAS69" s="154"/>
      <c r="MAT69" s="154"/>
      <c r="MAU69" s="154"/>
      <c r="MAV69" s="154"/>
      <c r="MAW69" s="154"/>
      <c r="MAX69" s="154"/>
      <c r="MAY69" s="154"/>
      <c r="MAZ69" s="154"/>
      <c r="MBA69" s="154"/>
      <c r="MBB69" s="154"/>
      <c r="MBC69" s="154"/>
      <c r="MBD69" s="154"/>
      <c r="MBE69" s="154"/>
      <c r="MBF69" s="154"/>
      <c r="MBG69" s="154"/>
      <c r="MBH69" s="154"/>
      <c r="MBI69" s="154"/>
      <c r="MBJ69" s="154"/>
      <c r="MBK69" s="154"/>
      <c r="MBL69" s="154"/>
      <c r="MBM69" s="154"/>
      <c r="MBN69" s="154"/>
      <c r="MBO69" s="154"/>
      <c r="MBP69" s="154"/>
      <c r="MBQ69" s="154"/>
      <c r="MBR69" s="154"/>
      <c r="MBS69" s="154"/>
      <c r="MBT69" s="154"/>
      <c r="MBU69" s="154"/>
      <c r="MBV69" s="154"/>
      <c r="MBW69" s="154"/>
      <c r="MBX69" s="154"/>
      <c r="MBY69" s="154"/>
      <c r="MBZ69" s="154"/>
      <c r="MCA69" s="154"/>
      <c r="MCB69" s="154"/>
      <c r="MCC69" s="154"/>
      <c r="MCD69" s="154"/>
      <c r="MCE69" s="154"/>
      <c r="MCF69" s="154"/>
      <c r="MCG69" s="154"/>
      <c r="MCH69" s="154"/>
      <c r="MCI69" s="154"/>
      <c r="MCJ69" s="154"/>
      <c r="MCK69" s="154"/>
      <c r="MCL69" s="154"/>
      <c r="MCM69" s="154"/>
      <c r="MCN69" s="154"/>
      <c r="MCO69" s="154"/>
      <c r="MCP69" s="154"/>
      <c r="MCQ69" s="154"/>
      <c r="MCR69" s="154"/>
      <c r="MCS69" s="154"/>
      <c r="MCT69" s="154"/>
      <c r="MCU69" s="154"/>
      <c r="MCV69" s="154"/>
      <c r="MCW69" s="154"/>
      <c r="MCX69" s="154"/>
      <c r="MCY69" s="154"/>
      <c r="MCZ69" s="154"/>
      <c r="MDA69" s="154"/>
      <c r="MDB69" s="154"/>
      <c r="MDC69" s="154"/>
      <c r="MDD69" s="154"/>
      <c r="MDE69" s="154"/>
      <c r="MDF69" s="154"/>
      <c r="MDG69" s="154"/>
      <c r="MDH69" s="154"/>
      <c r="MDI69" s="154"/>
      <c r="MDJ69" s="154"/>
      <c r="MDK69" s="154"/>
      <c r="MDL69" s="154"/>
      <c r="MDM69" s="154"/>
      <c r="MDN69" s="154"/>
      <c r="MDO69" s="154"/>
      <c r="MDP69" s="154"/>
      <c r="MDQ69" s="154"/>
      <c r="MDR69" s="154"/>
      <c r="MDS69" s="154"/>
      <c r="MDT69" s="154"/>
      <c r="MDU69" s="154"/>
      <c r="MDV69" s="154"/>
      <c r="MDW69" s="154"/>
      <c r="MDX69" s="154"/>
      <c r="MDY69" s="154"/>
      <c r="MDZ69" s="154"/>
      <c r="MEA69" s="154"/>
      <c r="MEB69" s="154"/>
      <c r="MEC69" s="154"/>
      <c r="MED69" s="154"/>
      <c r="MEE69" s="154"/>
      <c r="MEF69" s="154"/>
      <c r="MEG69" s="154"/>
      <c r="MEH69" s="154"/>
      <c r="MEI69" s="154"/>
      <c r="MEJ69" s="154"/>
      <c r="MEK69" s="154"/>
      <c r="MEL69" s="154"/>
      <c r="MEM69" s="154"/>
      <c r="MEN69" s="154"/>
      <c r="MEO69" s="154"/>
      <c r="MEP69" s="154"/>
      <c r="MEQ69" s="154"/>
      <c r="MER69" s="154"/>
      <c r="MES69" s="154"/>
      <c r="MET69" s="154"/>
      <c r="MEU69" s="154"/>
      <c r="MEV69" s="154"/>
      <c r="MEW69" s="154"/>
      <c r="MEX69" s="154"/>
      <c r="MEY69" s="154"/>
      <c r="MEZ69" s="154"/>
      <c r="MFA69" s="154"/>
      <c r="MFB69" s="154"/>
      <c r="MFC69" s="154"/>
      <c r="MFD69" s="154"/>
      <c r="MFE69" s="154"/>
      <c r="MFF69" s="154"/>
      <c r="MFG69" s="154"/>
      <c r="MFH69" s="154"/>
      <c r="MFI69" s="154"/>
      <c r="MFJ69" s="154"/>
      <c r="MFK69" s="154"/>
      <c r="MFL69" s="154"/>
      <c r="MFM69" s="154"/>
      <c r="MFN69" s="154"/>
      <c r="MFO69" s="154"/>
      <c r="MFP69" s="154"/>
      <c r="MFQ69" s="154"/>
      <c r="MFR69" s="154"/>
      <c r="MFS69" s="154"/>
      <c r="MFT69" s="154"/>
      <c r="MFU69" s="154"/>
      <c r="MFV69" s="154"/>
      <c r="MFW69" s="154"/>
      <c r="MFX69" s="154"/>
      <c r="MFY69" s="154"/>
      <c r="MFZ69" s="154"/>
      <c r="MGA69" s="154"/>
      <c r="MGB69" s="154"/>
      <c r="MGC69" s="154"/>
      <c r="MGD69" s="154"/>
      <c r="MGE69" s="154"/>
      <c r="MGF69" s="154"/>
      <c r="MGG69" s="154"/>
      <c r="MGH69" s="154"/>
      <c r="MGI69" s="154"/>
      <c r="MGJ69" s="154"/>
      <c r="MGK69" s="154"/>
      <c r="MGL69" s="154"/>
      <c r="MGM69" s="154"/>
      <c r="MGN69" s="154"/>
      <c r="MGO69" s="154"/>
      <c r="MGP69" s="154"/>
      <c r="MGQ69" s="154"/>
      <c r="MGR69" s="154"/>
      <c r="MGS69" s="154"/>
      <c r="MGT69" s="154"/>
      <c r="MGU69" s="154"/>
      <c r="MGV69" s="154"/>
      <c r="MGW69" s="154"/>
      <c r="MGX69" s="154"/>
      <c r="MGY69" s="154"/>
      <c r="MGZ69" s="154"/>
      <c r="MHA69" s="154"/>
      <c r="MHB69" s="154"/>
      <c r="MHC69" s="154"/>
      <c r="MHD69" s="154"/>
      <c r="MHE69" s="154"/>
      <c r="MHF69" s="154"/>
      <c r="MHG69" s="154"/>
      <c r="MHH69" s="154"/>
      <c r="MHI69" s="154"/>
      <c r="MHJ69" s="154"/>
      <c r="MHK69" s="154"/>
      <c r="MHL69" s="154"/>
      <c r="MHM69" s="154"/>
      <c r="MHN69" s="154"/>
      <c r="MHO69" s="154"/>
      <c r="MHP69" s="154"/>
      <c r="MHQ69" s="154"/>
      <c r="MHR69" s="154"/>
      <c r="MHS69" s="154"/>
      <c r="MHT69" s="154"/>
      <c r="MHU69" s="154"/>
      <c r="MHV69" s="154"/>
      <c r="MHW69" s="154"/>
      <c r="MHX69" s="154"/>
      <c r="MHY69" s="154"/>
      <c r="MHZ69" s="154"/>
      <c r="MIA69" s="154"/>
      <c r="MIB69" s="154"/>
      <c r="MIC69" s="154"/>
      <c r="MID69" s="154"/>
      <c r="MIE69" s="154"/>
      <c r="MIF69" s="154"/>
      <c r="MIG69" s="154"/>
      <c r="MIH69" s="154"/>
      <c r="MII69" s="154"/>
      <c r="MIJ69" s="154"/>
      <c r="MIK69" s="154"/>
      <c r="MIL69" s="154"/>
      <c r="MIM69" s="154"/>
      <c r="MIN69" s="154"/>
      <c r="MIO69" s="154"/>
      <c r="MIP69" s="154"/>
      <c r="MIQ69" s="154"/>
      <c r="MIR69" s="154"/>
      <c r="MIS69" s="154"/>
      <c r="MIT69" s="154"/>
      <c r="MIU69" s="154"/>
      <c r="MIV69" s="154"/>
      <c r="MIW69" s="154"/>
      <c r="MIX69" s="154"/>
      <c r="MIY69" s="154"/>
      <c r="MIZ69" s="154"/>
      <c r="MJA69" s="154"/>
      <c r="MJB69" s="154"/>
      <c r="MJC69" s="154"/>
      <c r="MJD69" s="154"/>
      <c r="MJE69" s="154"/>
      <c r="MJF69" s="154"/>
      <c r="MJG69" s="154"/>
      <c r="MJH69" s="154"/>
      <c r="MJI69" s="154"/>
      <c r="MJJ69" s="154"/>
      <c r="MJK69" s="154"/>
      <c r="MJL69" s="154"/>
      <c r="MJM69" s="154"/>
      <c r="MJN69" s="154"/>
      <c r="MJO69" s="154"/>
      <c r="MJP69" s="154"/>
      <c r="MJQ69" s="154"/>
      <c r="MJR69" s="154"/>
      <c r="MJS69" s="154"/>
      <c r="MJT69" s="154"/>
      <c r="MJU69" s="154"/>
      <c r="MJV69" s="154"/>
      <c r="MJW69" s="154"/>
      <c r="MJX69" s="154"/>
      <c r="MJY69" s="154"/>
      <c r="MJZ69" s="154"/>
      <c r="MKA69" s="154"/>
      <c r="MKB69" s="154"/>
      <c r="MKC69" s="154"/>
      <c r="MKD69" s="154"/>
      <c r="MKE69" s="154"/>
      <c r="MKF69" s="154"/>
      <c r="MKG69" s="154"/>
      <c r="MKH69" s="154"/>
      <c r="MKI69" s="154"/>
      <c r="MKJ69" s="154"/>
      <c r="MKK69" s="154"/>
      <c r="MKL69" s="154"/>
      <c r="MKM69" s="154"/>
      <c r="MKN69" s="154"/>
      <c r="MKO69" s="154"/>
      <c r="MKP69" s="154"/>
      <c r="MKQ69" s="154"/>
      <c r="MKR69" s="154"/>
      <c r="MKS69" s="154"/>
      <c r="MKT69" s="154"/>
      <c r="MKU69" s="154"/>
      <c r="MKV69" s="154"/>
      <c r="MKW69" s="154"/>
      <c r="MKX69" s="154"/>
      <c r="MKY69" s="154"/>
      <c r="MKZ69" s="154"/>
      <c r="MLA69" s="154"/>
      <c r="MLB69" s="154"/>
      <c r="MLC69" s="154"/>
      <c r="MLD69" s="154"/>
      <c r="MLE69" s="154"/>
      <c r="MLF69" s="154"/>
      <c r="MLG69" s="154"/>
      <c r="MLH69" s="154"/>
      <c r="MLI69" s="154"/>
      <c r="MLJ69" s="154"/>
      <c r="MLK69" s="154"/>
      <c r="MLL69" s="154"/>
      <c r="MLM69" s="154"/>
      <c r="MLN69" s="154"/>
      <c r="MLO69" s="154"/>
      <c r="MLP69" s="154"/>
      <c r="MLQ69" s="154"/>
      <c r="MLR69" s="154"/>
      <c r="MLS69" s="154"/>
      <c r="MLT69" s="154"/>
      <c r="MLU69" s="154"/>
      <c r="MLV69" s="154"/>
      <c r="MLW69" s="154"/>
      <c r="MLX69" s="154"/>
      <c r="MLY69" s="154"/>
      <c r="MLZ69" s="154"/>
      <c r="MMA69" s="154"/>
      <c r="MMB69" s="154"/>
      <c r="MMC69" s="154"/>
      <c r="MMD69" s="154"/>
      <c r="MME69" s="154"/>
      <c r="MMF69" s="154"/>
      <c r="MMG69" s="154"/>
      <c r="MMH69" s="154"/>
      <c r="MMI69" s="154"/>
      <c r="MMJ69" s="154"/>
      <c r="MMK69" s="154"/>
      <c r="MML69" s="154"/>
      <c r="MMM69" s="154"/>
      <c r="MMN69" s="154"/>
      <c r="MMO69" s="154"/>
      <c r="MMP69" s="154"/>
      <c r="MMQ69" s="154"/>
      <c r="MMR69" s="154"/>
      <c r="MMS69" s="154"/>
      <c r="MMT69" s="154"/>
      <c r="MMU69" s="154"/>
      <c r="MMV69" s="154"/>
      <c r="MMW69" s="154"/>
      <c r="MMX69" s="154"/>
      <c r="MMY69" s="154"/>
      <c r="MMZ69" s="154"/>
      <c r="MNA69" s="154"/>
      <c r="MNB69" s="154"/>
      <c r="MNC69" s="154"/>
      <c r="MND69" s="154"/>
      <c r="MNE69" s="154"/>
      <c r="MNF69" s="154"/>
      <c r="MNG69" s="154"/>
      <c r="MNH69" s="154"/>
      <c r="MNI69" s="154"/>
      <c r="MNJ69" s="154"/>
      <c r="MNK69" s="154"/>
      <c r="MNL69" s="154"/>
      <c r="MNM69" s="154"/>
      <c r="MNN69" s="154"/>
      <c r="MNO69" s="154"/>
      <c r="MNP69" s="154"/>
      <c r="MNQ69" s="154"/>
      <c r="MNR69" s="154"/>
      <c r="MNS69" s="154"/>
      <c r="MNT69" s="154"/>
      <c r="MNU69" s="154"/>
      <c r="MNV69" s="154"/>
      <c r="MNW69" s="154"/>
      <c r="MNX69" s="154"/>
      <c r="MNY69" s="154"/>
      <c r="MNZ69" s="154"/>
      <c r="MOA69" s="154"/>
      <c r="MOB69" s="154"/>
      <c r="MOC69" s="154"/>
      <c r="MOD69" s="154"/>
      <c r="MOE69" s="154"/>
      <c r="MOF69" s="154"/>
      <c r="MOG69" s="154"/>
      <c r="MOH69" s="154"/>
      <c r="MOI69" s="154"/>
      <c r="MOJ69" s="154"/>
      <c r="MOK69" s="154"/>
      <c r="MOL69" s="154"/>
      <c r="MOM69" s="154"/>
      <c r="MON69" s="154"/>
      <c r="MOO69" s="154"/>
      <c r="MOP69" s="154"/>
      <c r="MOQ69" s="154"/>
      <c r="MOR69" s="154"/>
      <c r="MOS69" s="154"/>
      <c r="MOT69" s="154"/>
      <c r="MOU69" s="154"/>
      <c r="MOV69" s="154"/>
      <c r="MOW69" s="154"/>
      <c r="MOX69" s="154"/>
      <c r="MOY69" s="154"/>
      <c r="MOZ69" s="154"/>
      <c r="MPA69" s="154"/>
      <c r="MPB69" s="154"/>
      <c r="MPC69" s="154"/>
      <c r="MPD69" s="154"/>
      <c r="MPE69" s="154"/>
      <c r="MPF69" s="154"/>
      <c r="MPG69" s="154"/>
      <c r="MPH69" s="154"/>
      <c r="MPI69" s="154"/>
      <c r="MPJ69" s="154"/>
      <c r="MPK69" s="154"/>
      <c r="MPL69" s="154"/>
      <c r="MPM69" s="154"/>
      <c r="MPN69" s="154"/>
      <c r="MPO69" s="154"/>
      <c r="MPP69" s="154"/>
      <c r="MPQ69" s="154"/>
      <c r="MPR69" s="154"/>
      <c r="MPS69" s="154"/>
      <c r="MPT69" s="154"/>
      <c r="MPU69" s="154"/>
      <c r="MPV69" s="154"/>
      <c r="MPW69" s="154"/>
      <c r="MPX69" s="154"/>
      <c r="MPY69" s="154"/>
      <c r="MPZ69" s="154"/>
      <c r="MQA69" s="154"/>
      <c r="MQB69" s="154"/>
      <c r="MQC69" s="154"/>
      <c r="MQD69" s="154"/>
      <c r="MQE69" s="154"/>
      <c r="MQF69" s="154"/>
      <c r="MQG69" s="154"/>
      <c r="MQH69" s="154"/>
      <c r="MQI69" s="154"/>
      <c r="MQJ69" s="154"/>
      <c r="MQK69" s="154"/>
      <c r="MQL69" s="154"/>
      <c r="MQM69" s="154"/>
      <c r="MQN69" s="154"/>
      <c r="MQO69" s="154"/>
      <c r="MQP69" s="154"/>
      <c r="MQQ69" s="154"/>
      <c r="MQR69" s="154"/>
      <c r="MQS69" s="154"/>
      <c r="MQT69" s="154"/>
      <c r="MQU69" s="154"/>
      <c r="MQV69" s="154"/>
      <c r="MQW69" s="154"/>
      <c r="MQX69" s="154"/>
      <c r="MQY69" s="154"/>
      <c r="MQZ69" s="154"/>
      <c r="MRA69" s="154"/>
      <c r="MRB69" s="154"/>
      <c r="MRC69" s="154"/>
      <c r="MRD69" s="154"/>
      <c r="MRE69" s="154"/>
      <c r="MRF69" s="154"/>
      <c r="MRG69" s="154"/>
      <c r="MRH69" s="154"/>
      <c r="MRI69" s="154"/>
      <c r="MRJ69" s="154"/>
      <c r="MRK69" s="154"/>
      <c r="MRL69" s="154"/>
      <c r="MRM69" s="154"/>
      <c r="MRN69" s="154"/>
      <c r="MRO69" s="154"/>
      <c r="MRP69" s="154"/>
      <c r="MRQ69" s="154"/>
      <c r="MRR69" s="154"/>
      <c r="MRS69" s="154"/>
      <c r="MRT69" s="154"/>
      <c r="MRU69" s="154"/>
      <c r="MRV69" s="154"/>
      <c r="MRW69" s="154"/>
      <c r="MRX69" s="154"/>
      <c r="MRY69" s="154"/>
      <c r="MRZ69" s="154"/>
      <c r="MSA69" s="154"/>
      <c r="MSB69" s="154"/>
      <c r="MSC69" s="154"/>
      <c r="MSD69" s="154"/>
      <c r="MSE69" s="154"/>
      <c r="MSF69" s="154"/>
      <c r="MSG69" s="154"/>
      <c r="MSH69" s="154"/>
      <c r="MSI69" s="154"/>
      <c r="MSJ69" s="154"/>
      <c r="MSK69" s="154"/>
      <c r="MSL69" s="154"/>
      <c r="MSM69" s="154"/>
      <c r="MSN69" s="154"/>
      <c r="MSO69" s="154"/>
      <c r="MSP69" s="154"/>
      <c r="MSQ69" s="154"/>
      <c r="MSR69" s="154"/>
      <c r="MSS69" s="154"/>
      <c r="MST69" s="154"/>
      <c r="MSU69" s="154"/>
      <c r="MSV69" s="154"/>
      <c r="MSW69" s="154"/>
      <c r="MSX69" s="154"/>
      <c r="MSY69" s="154"/>
      <c r="MSZ69" s="154"/>
      <c r="MTA69" s="154"/>
      <c r="MTB69" s="154"/>
      <c r="MTC69" s="154"/>
      <c r="MTD69" s="154"/>
      <c r="MTE69" s="154"/>
      <c r="MTF69" s="154"/>
      <c r="MTG69" s="154"/>
      <c r="MTH69" s="154"/>
      <c r="MTI69" s="154"/>
      <c r="MTJ69" s="154"/>
      <c r="MTK69" s="154"/>
      <c r="MTL69" s="154"/>
      <c r="MTM69" s="154"/>
      <c r="MTN69" s="154"/>
      <c r="MTO69" s="154"/>
      <c r="MTP69" s="154"/>
      <c r="MTQ69" s="154"/>
      <c r="MTR69" s="154"/>
      <c r="MTS69" s="154"/>
      <c r="MTT69" s="154"/>
      <c r="MTU69" s="154"/>
      <c r="MTV69" s="154"/>
      <c r="MTW69" s="154"/>
      <c r="MTX69" s="154"/>
      <c r="MTY69" s="154"/>
      <c r="MTZ69" s="154"/>
      <c r="MUA69" s="154"/>
      <c r="MUB69" s="154"/>
      <c r="MUC69" s="154"/>
      <c r="MUD69" s="154"/>
      <c r="MUE69" s="154"/>
      <c r="MUF69" s="154"/>
      <c r="MUG69" s="154"/>
      <c r="MUH69" s="154"/>
      <c r="MUI69" s="154"/>
      <c r="MUJ69" s="154"/>
      <c r="MUK69" s="154"/>
      <c r="MUL69" s="154"/>
      <c r="MUM69" s="154"/>
      <c r="MUN69" s="154"/>
      <c r="MUO69" s="154"/>
      <c r="MUP69" s="154"/>
      <c r="MUQ69" s="154"/>
      <c r="MUR69" s="154"/>
      <c r="MUS69" s="154"/>
      <c r="MUT69" s="154"/>
      <c r="MUU69" s="154"/>
      <c r="MUV69" s="154"/>
      <c r="MUW69" s="154"/>
      <c r="MUX69" s="154"/>
      <c r="MUY69" s="154"/>
      <c r="MUZ69" s="154"/>
      <c r="MVA69" s="154"/>
      <c r="MVB69" s="154"/>
      <c r="MVC69" s="154"/>
      <c r="MVD69" s="154"/>
      <c r="MVE69" s="154"/>
      <c r="MVF69" s="154"/>
      <c r="MVG69" s="154"/>
      <c r="MVH69" s="154"/>
      <c r="MVI69" s="154"/>
      <c r="MVJ69" s="154"/>
      <c r="MVK69" s="154"/>
      <c r="MVL69" s="154"/>
      <c r="MVM69" s="154"/>
      <c r="MVN69" s="154"/>
      <c r="MVO69" s="154"/>
      <c r="MVP69" s="154"/>
      <c r="MVQ69" s="154"/>
      <c r="MVR69" s="154"/>
      <c r="MVS69" s="154"/>
      <c r="MVT69" s="154"/>
      <c r="MVU69" s="154"/>
      <c r="MVV69" s="154"/>
      <c r="MVW69" s="154"/>
      <c r="MVX69" s="154"/>
      <c r="MVY69" s="154"/>
      <c r="MVZ69" s="154"/>
      <c r="MWA69" s="154"/>
      <c r="MWB69" s="154"/>
      <c r="MWC69" s="154"/>
      <c r="MWD69" s="154"/>
      <c r="MWE69" s="154"/>
      <c r="MWF69" s="154"/>
      <c r="MWG69" s="154"/>
      <c r="MWH69" s="154"/>
      <c r="MWI69" s="154"/>
      <c r="MWJ69" s="154"/>
      <c r="MWK69" s="154"/>
      <c r="MWL69" s="154"/>
      <c r="MWM69" s="154"/>
      <c r="MWN69" s="154"/>
      <c r="MWO69" s="154"/>
      <c r="MWP69" s="154"/>
      <c r="MWQ69" s="154"/>
      <c r="MWR69" s="154"/>
      <c r="MWS69" s="154"/>
      <c r="MWT69" s="154"/>
      <c r="MWU69" s="154"/>
      <c r="MWV69" s="154"/>
      <c r="MWW69" s="154"/>
      <c r="MWX69" s="154"/>
      <c r="MWY69" s="154"/>
      <c r="MWZ69" s="154"/>
      <c r="MXA69" s="154"/>
      <c r="MXB69" s="154"/>
      <c r="MXC69" s="154"/>
      <c r="MXD69" s="154"/>
      <c r="MXE69" s="154"/>
      <c r="MXF69" s="154"/>
      <c r="MXG69" s="154"/>
      <c r="MXH69" s="154"/>
      <c r="MXI69" s="154"/>
      <c r="MXJ69" s="154"/>
      <c r="MXK69" s="154"/>
      <c r="MXL69" s="154"/>
      <c r="MXM69" s="154"/>
      <c r="MXN69" s="154"/>
      <c r="MXO69" s="154"/>
      <c r="MXP69" s="154"/>
      <c r="MXQ69" s="154"/>
      <c r="MXR69" s="154"/>
      <c r="MXS69" s="154"/>
      <c r="MXT69" s="154"/>
      <c r="MXU69" s="154"/>
      <c r="MXV69" s="154"/>
      <c r="MXW69" s="154"/>
      <c r="MXX69" s="154"/>
      <c r="MXY69" s="154"/>
      <c r="MXZ69" s="154"/>
      <c r="MYA69" s="154"/>
      <c r="MYB69" s="154"/>
      <c r="MYC69" s="154"/>
      <c r="MYD69" s="154"/>
      <c r="MYE69" s="154"/>
      <c r="MYF69" s="154"/>
      <c r="MYG69" s="154"/>
      <c r="MYH69" s="154"/>
      <c r="MYI69" s="154"/>
      <c r="MYJ69" s="154"/>
      <c r="MYK69" s="154"/>
      <c r="MYL69" s="154"/>
      <c r="MYM69" s="154"/>
      <c r="MYN69" s="154"/>
      <c r="MYO69" s="154"/>
      <c r="MYP69" s="154"/>
      <c r="MYQ69" s="154"/>
      <c r="MYR69" s="154"/>
      <c r="MYS69" s="154"/>
      <c r="MYT69" s="154"/>
      <c r="MYU69" s="154"/>
      <c r="MYV69" s="154"/>
      <c r="MYW69" s="154"/>
      <c r="MYX69" s="154"/>
      <c r="MYY69" s="154"/>
      <c r="MYZ69" s="154"/>
      <c r="MZA69" s="154"/>
      <c r="MZB69" s="154"/>
      <c r="MZC69" s="154"/>
      <c r="MZD69" s="154"/>
      <c r="MZE69" s="154"/>
      <c r="MZF69" s="154"/>
      <c r="MZG69" s="154"/>
      <c r="MZH69" s="154"/>
      <c r="MZI69" s="154"/>
      <c r="MZJ69" s="154"/>
      <c r="MZK69" s="154"/>
      <c r="MZL69" s="154"/>
      <c r="MZM69" s="154"/>
      <c r="MZN69" s="154"/>
      <c r="MZO69" s="154"/>
      <c r="MZP69" s="154"/>
      <c r="MZQ69" s="154"/>
      <c r="MZR69" s="154"/>
      <c r="MZS69" s="154"/>
      <c r="MZT69" s="154"/>
      <c r="MZU69" s="154"/>
      <c r="MZV69" s="154"/>
      <c r="MZW69" s="154"/>
      <c r="MZX69" s="154"/>
      <c r="MZY69" s="154"/>
      <c r="MZZ69" s="154"/>
      <c r="NAA69" s="154"/>
      <c r="NAB69" s="154"/>
      <c r="NAC69" s="154"/>
      <c r="NAD69" s="154"/>
      <c r="NAE69" s="154"/>
      <c r="NAF69" s="154"/>
      <c r="NAG69" s="154"/>
      <c r="NAH69" s="154"/>
      <c r="NAI69" s="154"/>
      <c r="NAJ69" s="154"/>
      <c r="NAK69" s="154"/>
      <c r="NAL69" s="154"/>
      <c r="NAM69" s="154"/>
      <c r="NAN69" s="154"/>
      <c r="NAO69" s="154"/>
      <c r="NAP69" s="154"/>
      <c r="NAQ69" s="154"/>
      <c r="NAR69" s="154"/>
      <c r="NAS69" s="154"/>
      <c r="NAT69" s="154"/>
      <c r="NAU69" s="154"/>
      <c r="NAV69" s="154"/>
      <c r="NAW69" s="154"/>
      <c r="NAX69" s="154"/>
      <c r="NAY69" s="154"/>
      <c r="NAZ69" s="154"/>
      <c r="NBA69" s="154"/>
      <c r="NBB69" s="154"/>
      <c r="NBC69" s="154"/>
      <c r="NBD69" s="154"/>
      <c r="NBE69" s="154"/>
      <c r="NBF69" s="154"/>
      <c r="NBG69" s="154"/>
      <c r="NBH69" s="154"/>
      <c r="NBI69" s="154"/>
      <c r="NBJ69" s="154"/>
      <c r="NBK69" s="154"/>
      <c r="NBL69" s="154"/>
      <c r="NBM69" s="154"/>
      <c r="NBN69" s="154"/>
      <c r="NBO69" s="154"/>
      <c r="NBP69" s="154"/>
      <c r="NBQ69" s="154"/>
      <c r="NBR69" s="154"/>
      <c r="NBS69" s="154"/>
      <c r="NBT69" s="154"/>
      <c r="NBU69" s="154"/>
      <c r="NBV69" s="154"/>
      <c r="NBW69" s="154"/>
      <c r="NBX69" s="154"/>
      <c r="NBY69" s="154"/>
      <c r="NBZ69" s="154"/>
      <c r="NCA69" s="154"/>
      <c r="NCB69" s="154"/>
      <c r="NCC69" s="154"/>
      <c r="NCD69" s="154"/>
      <c r="NCE69" s="154"/>
      <c r="NCF69" s="154"/>
      <c r="NCG69" s="154"/>
      <c r="NCH69" s="154"/>
      <c r="NCI69" s="154"/>
      <c r="NCJ69" s="154"/>
      <c r="NCK69" s="154"/>
      <c r="NCL69" s="154"/>
      <c r="NCM69" s="154"/>
      <c r="NCN69" s="154"/>
      <c r="NCO69" s="154"/>
      <c r="NCP69" s="154"/>
      <c r="NCQ69" s="154"/>
      <c r="NCR69" s="154"/>
      <c r="NCS69" s="154"/>
      <c r="NCT69" s="154"/>
      <c r="NCU69" s="154"/>
      <c r="NCV69" s="154"/>
      <c r="NCW69" s="154"/>
      <c r="NCX69" s="154"/>
      <c r="NCY69" s="154"/>
      <c r="NCZ69" s="154"/>
      <c r="NDA69" s="154"/>
      <c r="NDB69" s="154"/>
      <c r="NDC69" s="154"/>
      <c r="NDD69" s="154"/>
      <c r="NDE69" s="154"/>
      <c r="NDF69" s="154"/>
      <c r="NDG69" s="154"/>
      <c r="NDH69" s="154"/>
      <c r="NDI69" s="154"/>
      <c r="NDJ69" s="154"/>
      <c r="NDK69" s="154"/>
      <c r="NDL69" s="154"/>
      <c r="NDM69" s="154"/>
      <c r="NDN69" s="154"/>
      <c r="NDO69" s="154"/>
      <c r="NDP69" s="154"/>
      <c r="NDQ69" s="154"/>
      <c r="NDR69" s="154"/>
      <c r="NDS69" s="154"/>
      <c r="NDT69" s="154"/>
      <c r="NDU69" s="154"/>
      <c r="NDV69" s="154"/>
      <c r="NDW69" s="154"/>
      <c r="NDX69" s="154"/>
      <c r="NDY69" s="154"/>
      <c r="NDZ69" s="154"/>
      <c r="NEA69" s="154"/>
      <c r="NEB69" s="154"/>
      <c r="NEC69" s="154"/>
      <c r="NED69" s="154"/>
      <c r="NEE69" s="154"/>
      <c r="NEF69" s="154"/>
      <c r="NEG69" s="154"/>
      <c r="NEH69" s="154"/>
      <c r="NEI69" s="154"/>
      <c r="NEJ69" s="154"/>
      <c r="NEK69" s="154"/>
      <c r="NEL69" s="154"/>
      <c r="NEM69" s="154"/>
      <c r="NEN69" s="154"/>
      <c r="NEO69" s="154"/>
      <c r="NEP69" s="154"/>
      <c r="NEQ69" s="154"/>
      <c r="NER69" s="154"/>
      <c r="NES69" s="154"/>
      <c r="NET69" s="154"/>
      <c r="NEU69" s="154"/>
      <c r="NEV69" s="154"/>
      <c r="NEW69" s="154"/>
      <c r="NEX69" s="154"/>
      <c r="NEY69" s="154"/>
      <c r="NEZ69" s="154"/>
      <c r="NFA69" s="154"/>
      <c r="NFB69" s="154"/>
      <c r="NFC69" s="154"/>
      <c r="NFD69" s="154"/>
      <c r="NFE69" s="154"/>
      <c r="NFF69" s="154"/>
      <c r="NFG69" s="154"/>
      <c r="NFH69" s="154"/>
      <c r="NFI69" s="154"/>
      <c r="NFJ69" s="154"/>
      <c r="NFK69" s="154"/>
      <c r="NFL69" s="154"/>
      <c r="NFM69" s="154"/>
      <c r="NFN69" s="154"/>
      <c r="NFO69" s="154"/>
      <c r="NFP69" s="154"/>
      <c r="NFQ69" s="154"/>
      <c r="NFR69" s="154"/>
      <c r="NFS69" s="154"/>
      <c r="NFT69" s="154"/>
      <c r="NFU69" s="154"/>
      <c r="NFV69" s="154"/>
      <c r="NFW69" s="154"/>
      <c r="NFX69" s="154"/>
      <c r="NFY69" s="154"/>
      <c r="NFZ69" s="154"/>
      <c r="NGA69" s="154"/>
      <c r="NGB69" s="154"/>
      <c r="NGC69" s="154"/>
      <c r="NGD69" s="154"/>
      <c r="NGE69" s="154"/>
      <c r="NGF69" s="154"/>
      <c r="NGG69" s="154"/>
      <c r="NGH69" s="154"/>
      <c r="NGI69" s="154"/>
      <c r="NGJ69" s="154"/>
      <c r="NGK69" s="154"/>
      <c r="NGL69" s="154"/>
      <c r="NGM69" s="154"/>
      <c r="NGN69" s="154"/>
      <c r="NGO69" s="154"/>
      <c r="NGP69" s="154"/>
      <c r="NGQ69" s="154"/>
      <c r="NGR69" s="154"/>
      <c r="NGS69" s="154"/>
      <c r="NGT69" s="154"/>
      <c r="NGU69" s="154"/>
      <c r="NGV69" s="154"/>
      <c r="NGW69" s="154"/>
      <c r="NGX69" s="154"/>
      <c r="NGY69" s="154"/>
      <c r="NGZ69" s="154"/>
      <c r="NHA69" s="154"/>
      <c r="NHB69" s="154"/>
      <c r="NHC69" s="154"/>
      <c r="NHD69" s="154"/>
      <c r="NHE69" s="154"/>
      <c r="NHF69" s="154"/>
      <c r="NHG69" s="154"/>
      <c r="NHH69" s="154"/>
      <c r="NHI69" s="154"/>
      <c r="NHJ69" s="154"/>
      <c r="NHK69" s="154"/>
      <c r="NHL69" s="154"/>
      <c r="NHM69" s="154"/>
      <c r="NHN69" s="154"/>
      <c r="NHO69" s="154"/>
      <c r="NHP69" s="154"/>
      <c r="NHQ69" s="154"/>
      <c r="NHR69" s="154"/>
      <c r="NHS69" s="154"/>
      <c r="NHT69" s="154"/>
      <c r="NHU69" s="154"/>
      <c r="NHV69" s="154"/>
      <c r="NHW69" s="154"/>
      <c r="NHX69" s="154"/>
      <c r="NHY69" s="154"/>
      <c r="NHZ69" s="154"/>
      <c r="NIA69" s="154"/>
      <c r="NIB69" s="154"/>
      <c r="NIC69" s="154"/>
      <c r="NID69" s="154"/>
      <c r="NIE69" s="154"/>
      <c r="NIF69" s="154"/>
      <c r="NIG69" s="154"/>
      <c r="NIH69" s="154"/>
      <c r="NII69" s="154"/>
      <c r="NIJ69" s="154"/>
      <c r="NIK69" s="154"/>
      <c r="NIL69" s="154"/>
      <c r="NIM69" s="154"/>
      <c r="NIN69" s="154"/>
      <c r="NIO69" s="154"/>
      <c r="NIP69" s="154"/>
      <c r="NIQ69" s="154"/>
      <c r="NIR69" s="154"/>
      <c r="NIS69" s="154"/>
      <c r="NIT69" s="154"/>
      <c r="NIU69" s="154"/>
      <c r="NIV69" s="154"/>
      <c r="NIW69" s="154"/>
      <c r="NIX69" s="154"/>
      <c r="NIY69" s="154"/>
      <c r="NIZ69" s="154"/>
      <c r="NJA69" s="154"/>
      <c r="NJB69" s="154"/>
      <c r="NJC69" s="154"/>
      <c r="NJD69" s="154"/>
      <c r="NJE69" s="154"/>
      <c r="NJF69" s="154"/>
      <c r="NJG69" s="154"/>
      <c r="NJH69" s="154"/>
      <c r="NJI69" s="154"/>
      <c r="NJJ69" s="154"/>
      <c r="NJK69" s="154"/>
      <c r="NJL69" s="154"/>
      <c r="NJM69" s="154"/>
      <c r="NJN69" s="154"/>
      <c r="NJO69" s="154"/>
      <c r="NJP69" s="154"/>
      <c r="NJQ69" s="154"/>
      <c r="NJR69" s="154"/>
      <c r="NJS69" s="154"/>
      <c r="NJT69" s="154"/>
      <c r="NJU69" s="154"/>
      <c r="NJV69" s="154"/>
      <c r="NJW69" s="154"/>
      <c r="NJX69" s="154"/>
      <c r="NJY69" s="154"/>
      <c r="NJZ69" s="154"/>
      <c r="NKA69" s="154"/>
      <c r="NKB69" s="154"/>
      <c r="NKC69" s="154"/>
      <c r="NKD69" s="154"/>
      <c r="NKE69" s="154"/>
      <c r="NKF69" s="154"/>
      <c r="NKG69" s="154"/>
      <c r="NKH69" s="154"/>
      <c r="NKI69" s="154"/>
      <c r="NKJ69" s="154"/>
      <c r="NKK69" s="154"/>
      <c r="NKL69" s="154"/>
      <c r="NKM69" s="154"/>
      <c r="NKN69" s="154"/>
      <c r="NKO69" s="154"/>
      <c r="NKP69" s="154"/>
      <c r="NKQ69" s="154"/>
      <c r="NKR69" s="154"/>
      <c r="NKS69" s="154"/>
      <c r="NKT69" s="154"/>
      <c r="NKU69" s="154"/>
      <c r="NKV69" s="154"/>
      <c r="NKW69" s="154"/>
      <c r="NKX69" s="154"/>
      <c r="NKY69" s="154"/>
      <c r="NKZ69" s="154"/>
      <c r="NLA69" s="154"/>
      <c r="NLB69" s="154"/>
      <c r="NLC69" s="154"/>
      <c r="NLD69" s="154"/>
      <c r="NLE69" s="154"/>
      <c r="NLF69" s="154"/>
      <c r="NLG69" s="154"/>
      <c r="NLH69" s="154"/>
      <c r="NLI69" s="154"/>
      <c r="NLJ69" s="154"/>
      <c r="NLK69" s="154"/>
      <c r="NLL69" s="154"/>
      <c r="NLM69" s="154"/>
      <c r="NLN69" s="154"/>
      <c r="NLO69" s="154"/>
      <c r="NLP69" s="154"/>
      <c r="NLQ69" s="154"/>
      <c r="NLR69" s="154"/>
      <c r="NLS69" s="154"/>
      <c r="NLT69" s="154"/>
      <c r="NLU69" s="154"/>
      <c r="NLV69" s="154"/>
      <c r="NLW69" s="154"/>
      <c r="NLX69" s="154"/>
      <c r="NLY69" s="154"/>
      <c r="NLZ69" s="154"/>
      <c r="NMA69" s="154"/>
      <c r="NMB69" s="154"/>
      <c r="NMC69" s="154"/>
      <c r="NMD69" s="154"/>
      <c r="NME69" s="154"/>
      <c r="NMF69" s="154"/>
      <c r="NMG69" s="154"/>
      <c r="NMH69" s="154"/>
      <c r="NMI69" s="154"/>
      <c r="NMJ69" s="154"/>
      <c r="NMK69" s="154"/>
      <c r="NML69" s="154"/>
      <c r="NMM69" s="154"/>
      <c r="NMN69" s="154"/>
      <c r="NMO69" s="154"/>
      <c r="NMP69" s="154"/>
      <c r="NMQ69" s="154"/>
      <c r="NMR69" s="154"/>
      <c r="NMS69" s="154"/>
      <c r="NMT69" s="154"/>
      <c r="NMU69" s="154"/>
      <c r="NMV69" s="154"/>
      <c r="NMW69" s="154"/>
      <c r="NMX69" s="154"/>
      <c r="NMY69" s="154"/>
      <c r="NMZ69" s="154"/>
      <c r="NNA69" s="154"/>
      <c r="NNB69" s="154"/>
      <c r="NNC69" s="154"/>
      <c r="NND69" s="154"/>
      <c r="NNE69" s="154"/>
      <c r="NNF69" s="154"/>
      <c r="NNG69" s="154"/>
      <c r="NNH69" s="154"/>
      <c r="NNI69" s="154"/>
      <c r="NNJ69" s="154"/>
      <c r="NNK69" s="154"/>
      <c r="NNL69" s="154"/>
      <c r="NNM69" s="154"/>
      <c r="NNN69" s="154"/>
      <c r="NNO69" s="154"/>
      <c r="NNP69" s="154"/>
      <c r="NNQ69" s="154"/>
      <c r="NNR69" s="154"/>
      <c r="NNS69" s="154"/>
      <c r="NNT69" s="154"/>
      <c r="NNU69" s="154"/>
      <c r="NNV69" s="154"/>
      <c r="NNW69" s="154"/>
      <c r="NNX69" s="154"/>
      <c r="NNY69" s="154"/>
      <c r="NNZ69" s="154"/>
      <c r="NOA69" s="154"/>
      <c r="NOB69" s="154"/>
      <c r="NOC69" s="154"/>
      <c r="NOD69" s="154"/>
      <c r="NOE69" s="154"/>
      <c r="NOF69" s="154"/>
      <c r="NOG69" s="154"/>
      <c r="NOH69" s="154"/>
      <c r="NOI69" s="154"/>
      <c r="NOJ69" s="154"/>
      <c r="NOK69" s="154"/>
      <c r="NOL69" s="154"/>
      <c r="NOM69" s="154"/>
      <c r="NON69" s="154"/>
      <c r="NOO69" s="154"/>
      <c r="NOP69" s="154"/>
      <c r="NOQ69" s="154"/>
      <c r="NOR69" s="154"/>
      <c r="NOS69" s="154"/>
      <c r="NOT69" s="154"/>
      <c r="NOU69" s="154"/>
      <c r="NOV69" s="154"/>
      <c r="NOW69" s="154"/>
      <c r="NOX69" s="154"/>
      <c r="NOY69" s="154"/>
      <c r="NOZ69" s="154"/>
      <c r="NPA69" s="154"/>
      <c r="NPB69" s="154"/>
      <c r="NPC69" s="154"/>
      <c r="NPD69" s="154"/>
      <c r="NPE69" s="154"/>
      <c r="NPF69" s="154"/>
      <c r="NPG69" s="154"/>
      <c r="NPH69" s="154"/>
      <c r="NPI69" s="154"/>
      <c r="NPJ69" s="154"/>
      <c r="NPK69" s="154"/>
      <c r="NPL69" s="154"/>
      <c r="NPM69" s="154"/>
      <c r="NPN69" s="154"/>
      <c r="NPO69" s="154"/>
      <c r="NPP69" s="154"/>
      <c r="NPQ69" s="154"/>
      <c r="NPR69" s="154"/>
      <c r="NPS69" s="154"/>
      <c r="NPT69" s="154"/>
      <c r="NPU69" s="154"/>
      <c r="NPV69" s="154"/>
      <c r="NPW69" s="154"/>
      <c r="NPX69" s="154"/>
      <c r="NPY69" s="154"/>
      <c r="NPZ69" s="154"/>
      <c r="NQA69" s="154"/>
      <c r="NQB69" s="154"/>
      <c r="NQC69" s="154"/>
      <c r="NQD69" s="154"/>
      <c r="NQE69" s="154"/>
      <c r="NQF69" s="154"/>
      <c r="NQG69" s="154"/>
      <c r="NQH69" s="154"/>
      <c r="NQI69" s="154"/>
      <c r="NQJ69" s="154"/>
      <c r="NQK69" s="154"/>
      <c r="NQL69" s="154"/>
      <c r="NQM69" s="154"/>
      <c r="NQN69" s="154"/>
      <c r="NQO69" s="154"/>
      <c r="NQP69" s="154"/>
      <c r="NQQ69" s="154"/>
      <c r="NQR69" s="154"/>
      <c r="NQS69" s="154"/>
      <c r="NQT69" s="154"/>
      <c r="NQU69" s="154"/>
      <c r="NQV69" s="154"/>
      <c r="NQW69" s="154"/>
      <c r="NQX69" s="154"/>
      <c r="NQY69" s="154"/>
      <c r="NQZ69" s="154"/>
      <c r="NRA69" s="154"/>
      <c r="NRB69" s="154"/>
      <c r="NRC69" s="154"/>
      <c r="NRD69" s="154"/>
      <c r="NRE69" s="154"/>
      <c r="NRF69" s="154"/>
      <c r="NRG69" s="154"/>
      <c r="NRH69" s="154"/>
      <c r="NRI69" s="154"/>
      <c r="NRJ69" s="154"/>
      <c r="NRK69" s="154"/>
      <c r="NRL69" s="154"/>
      <c r="NRM69" s="154"/>
      <c r="NRN69" s="154"/>
      <c r="NRO69" s="154"/>
      <c r="NRP69" s="154"/>
      <c r="NRQ69" s="154"/>
      <c r="NRR69" s="154"/>
      <c r="NRS69" s="154"/>
      <c r="NRT69" s="154"/>
      <c r="NRU69" s="154"/>
      <c r="NRV69" s="154"/>
      <c r="NRW69" s="154"/>
      <c r="NRX69" s="154"/>
      <c r="NRY69" s="154"/>
      <c r="NRZ69" s="154"/>
      <c r="NSA69" s="154"/>
      <c r="NSB69" s="154"/>
      <c r="NSC69" s="154"/>
      <c r="NSD69" s="154"/>
      <c r="NSE69" s="154"/>
      <c r="NSF69" s="154"/>
      <c r="NSG69" s="154"/>
      <c r="NSH69" s="154"/>
      <c r="NSI69" s="154"/>
      <c r="NSJ69" s="154"/>
      <c r="NSK69" s="154"/>
      <c r="NSL69" s="154"/>
      <c r="NSM69" s="154"/>
      <c r="NSN69" s="154"/>
      <c r="NSO69" s="154"/>
      <c r="NSP69" s="154"/>
      <c r="NSQ69" s="154"/>
      <c r="NSR69" s="154"/>
      <c r="NSS69" s="154"/>
      <c r="NST69" s="154"/>
      <c r="NSU69" s="154"/>
      <c r="NSV69" s="154"/>
      <c r="NSW69" s="154"/>
      <c r="NSX69" s="154"/>
      <c r="NSY69" s="154"/>
      <c r="NSZ69" s="154"/>
      <c r="NTA69" s="154"/>
      <c r="NTB69" s="154"/>
      <c r="NTC69" s="154"/>
      <c r="NTD69" s="154"/>
      <c r="NTE69" s="154"/>
      <c r="NTF69" s="154"/>
      <c r="NTG69" s="154"/>
      <c r="NTH69" s="154"/>
      <c r="NTI69" s="154"/>
      <c r="NTJ69" s="154"/>
      <c r="NTK69" s="154"/>
      <c r="NTL69" s="154"/>
      <c r="NTM69" s="154"/>
      <c r="NTN69" s="154"/>
      <c r="NTO69" s="154"/>
      <c r="NTP69" s="154"/>
      <c r="NTQ69" s="154"/>
      <c r="NTR69" s="154"/>
      <c r="NTS69" s="154"/>
      <c r="NTT69" s="154"/>
      <c r="NTU69" s="154"/>
      <c r="NTV69" s="154"/>
      <c r="NTW69" s="154"/>
      <c r="NTX69" s="154"/>
      <c r="NTY69" s="154"/>
      <c r="NTZ69" s="154"/>
      <c r="NUA69" s="154"/>
      <c r="NUB69" s="154"/>
      <c r="NUC69" s="154"/>
      <c r="NUD69" s="154"/>
      <c r="NUE69" s="154"/>
      <c r="NUF69" s="154"/>
      <c r="NUG69" s="154"/>
      <c r="NUH69" s="154"/>
      <c r="NUI69" s="154"/>
      <c r="NUJ69" s="154"/>
      <c r="NUK69" s="154"/>
      <c r="NUL69" s="154"/>
      <c r="NUM69" s="154"/>
      <c r="NUN69" s="154"/>
      <c r="NUO69" s="154"/>
      <c r="NUP69" s="154"/>
      <c r="NUQ69" s="154"/>
      <c r="NUR69" s="154"/>
      <c r="NUS69" s="154"/>
      <c r="NUT69" s="154"/>
      <c r="NUU69" s="154"/>
      <c r="NUV69" s="154"/>
      <c r="NUW69" s="154"/>
      <c r="NUX69" s="154"/>
      <c r="NUY69" s="154"/>
      <c r="NUZ69" s="154"/>
      <c r="NVA69" s="154"/>
      <c r="NVB69" s="154"/>
      <c r="NVC69" s="154"/>
      <c r="NVD69" s="154"/>
      <c r="NVE69" s="154"/>
      <c r="NVF69" s="154"/>
      <c r="NVG69" s="154"/>
      <c r="NVH69" s="154"/>
      <c r="NVI69" s="154"/>
      <c r="NVJ69" s="154"/>
      <c r="NVK69" s="154"/>
      <c r="NVL69" s="154"/>
      <c r="NVM69" s="154"/>
      <c r="NVN69" s="154"/>
      <c r="NVO69" s="154"/>
      <c r="NVP69" s="154"/>
      <c r="NVQ69" s="154"/>
      <c r="NVR69" s="154"/>
      <c r="NVS69" s="154"/>
      <c r="NVT69" s="154"/>
      <c r="NVU69" s="154"/>
      <c r="NVV69" s="154"/>
      <c r="NVW69" s="154"/>
      <c r="NVX69" s="154"/>
      <c r="NVY69" s="154"/>
      <c r="NVZ69" s="154"/>
      <c r="NWA69" s="154"/>
      <c r="NWB69" s="154"/>
      <c r="NWC69" s="154"/>
      <c r="NWD69" s="154"/>
      <c r="NWE69" s="154"/>
      <c r="NWF69" s="154"/>
      <c r="NWG69" s="154"/>
      <c r="NWH69" s="154"/>
      <c r="NWI69" s="154"/>
      <c r="NWJ69" s="154"/>
      <c r="NWK69" s="154"/>
      <c r="NWL69" s="154"/>
      <c r="NWM69" s="154"/>
      <c r="NWN69" s="154"/>
      <c r="NWO69" s="154"/>
      <c r="NWP69" s="154"/>
      <c r="NWQ69" s="154"/>
      <c r="NWR69" s="154"/>
      <c r="NWS69" s="154"/>
      <c r="NWT69" s="154"/>
      <c r="NWU69" s="154"/>
      <c r="NWV69" s="154"/>
      <c r="NWW69" s="154"/>
      <c r="NWX69" s="154"/>
      <c r="NWY69" s="154"/>
      <c r="NWZ69" s="154"/>
      <c r="NXA69" s="154"/>
      <c r="NXB69" s="154"/>
      <c r="NXC69" s="154"/>
      <c r="NXD69" s="154"/>
      <c r="NXE69" s="154"/>
      <c r="NXF69" s="154"/>
      <c r="NXG69" s="154"/>
      <c r="NXH69" s="154"/>
      <c r="NXI69" s="154"/>
      <c r="NXJ69" s="154"/>
      <c r="NXK69" s="154"/>
      <c r="NXL69" s="154"/>
      <c r="NXM69" s="154"/>
      <c r="NXN69" s="154"/>
      <c r="NXO69" s="154"/>
      <c r="NXP69" s="154"/>
      <c r="NXQ69" s="154"/>
      <c r="NXR69" s="154"/>
      <c r="NXS69" s="154"/>
      <c r="NXT69" s="154"/>
      <c r="NXU69" s="154"/>
      <c r="NXV69" s="154"/>
      <c r="NXW69" s="154"/>
      <c r="NXX69" s="154"/>
      <c r="NXY69" s="154"/>
      <c r="NXZ69" s="154"/>
      <c r="NYA69" s="154"/>
      <c r="NYB69" s="154"/>
      <c r="NYC69" s="154"/>
      <c r="NYD69" s="154"/>
      <c r="NYE69" s="154"/>
      <c r="NYF69" s="154"/>
      <c r="NYG69" s="154"/>
      <c r="NYH69" s="154"/>
      <c r="NYI69" s="154"/>
      <c r="NYJ69" s="154"/>
      <c r="NYK69" s="154"/>
      <c r="NYL69" s="154"/>
      <c r="NYM69" s="154"/>
      <c r="NYN69" s="154"/>
      <c r="NYO69" s="154"/>
      <c r="NYP69" s="154"/>
      <c r="NYQ69" s="154"/>
      <c r="NYR69" s="154"/>
      <c r="NYS69" s="154"/>
      <c r="NYT69" s="154"/>
      <c r="NYU69" s="154"/>
      <c r="NYV69" s="154"/>
      <c r="NYW69" s="154"/>
      <c r="NYX69" s="154"/>
      <c r="NYY69" s="154"/>
      <c r="NYZ69" s="154"/>
      <c r="NZA69" s="154"/>
      <c r="NZB69" s="154"/>
      <c r="NZC69" s="154"/>
      <c r="NZD69" s="154"/>
      <c r="NZE69" s="154"/>
      <c r="NZF69" s="154"/>
      <c r="NZG69" s="154"/>
      <c r="NZH69" s="154"/>
      <c r="NZI69" s="154"/>
      <c r="NZJ69" s="154"/>
      <c r="NZK69" s="154"/>
      <c r="NZL69" s="154"/>
      <c r="NZM69" s="154"/>
      <c r="NZN69" s="154"/>
      <c r="NZO69" s="154"/>
      <c r="NZP69" s="154"/>
      <c r="NZQ69" s="154"/>
      <c r="NZR69" s="154"/>
      <c r="NZS69" s="154"/>
      <c r="NZT69" s="154"/>
      <c r="NZU69" s="154"/>
      <c r="NZV69" s="154"/>
      <c r="NZW69" s="154"/>
      <c r="NZX69" s="154"/>
      <c r="NZY69" s="154"/>
      <c r="NZZ69" s="154"/>
      <c r="OAA69" s="154"/>
      <c r="OAB69" s="154"/>
      <c r="OAC69" s="154"/>
      <c r="OAD69" s="154"/>
      <c r="OAE69" s="154"/>
      <c r="OAF69" s="154"/>
      <c r="OAG69" s="154"/>
      <c r="OAH69" s="154"/>
      <c r="OAI69" s="154"/>
      <c r="OAJ69" s="154"/>
      <c r="OAK69" s="154"/>
      <c r="OAL69" s="154"/>
      <c r="OAM69" s="154"/>
      <c r="OAN69" s="154"/>
      <c r="OAO69" s="154"/>
      <c r="OAP69" s="154"/>
      <c r="OAQ69" s="154"/>
      <c r="OAR69" s="154"/>
      <c r="OAS69" s="154"/>
      <c r="OAT69" s="154"/>
      <c r="OAU69" s="154"/>
      <c r="OAV69" s="154"/>
      <c r="OAW69" s="154"/>
      <c r="OAX69" s="154"/>
      <c r="OAY69" s="154"/>
      <c r="OAZ69" s="154"/>
      <c r="OBA69" s="154"/>
      <c r="OBB69" s="154"/>
      <c r="OBC69" s="154"/>
      <c r="OBD69" s="154"/>
      <c r="OBE69" s="154"/>
      <c r="OBF69" s="154"/>
      <c r="OBG69" s="154"/>
      <c r="OBH69" s="154"/>
      <c r="OBI69" s="154"/>
      <c r="OBJ69" s="154"/>
      <c r="OBK69" s="154"/>
      <c r="OBL69" s="154"/>
      <c r="OBM69" s="154"/>
      <c r="OBN69" s="154"/>
      <c r="OBO69" s="154"/>
      <c r="OBP69" s="154"/>
      <c r="OBQ69" s="154"/>
      <c r="OBR69" s="154"/>
      <c r="OBS69" s="154"/>
      <c r="OBT69" s="154"/>
      <c r="OBU69" s="154"/>
      <c r="OBV69" s="154"/>
      <c r="OBW69" s="154"/>
      <c r="OBX69" s="154"/>
      <c r="OBY69" s="154"/>
      <c r="OBZ69" s="154"/>
      <c r="OCA69" s="154"/>
      <c r="OCB69" s="154"/>
      <c r="OCC69" s="154"/>
      <c r="OCD69" s="154"/>
      <c r="OCE69" s="154"/>
      <c r="OCF69" s="154"/>
      <c r="OCG69" s="154"/>
      <c r="OCH69" s="154"/>
      <c r="OCI69" s="154"/>
      <c r="OCJ69" s="154"/>
      <c r="OCK69" s="154"/>
      <c r="OCL69" s="154"/>
      <c r="OCM69" s="154"/>
      <c r="OCN69" s="154"/>
      <c r="OCO69" s="154"/>
      <c r="OCP69" s="154"/>
      <c r="OCQ69" s="154"/>
      <c r="OCR69" s="154"/>
      <c r="OCS69" s="154"/>
      <c r="OCT69" s="154"/>
      <c r="OCU69" s="154"/>
      <c r="OCV69" s="154"/>
      <c r="OCW69" s="154"/>
      <c r="OCX69" s="154"/>
      <c r="OCY69" s="154"/>
      <c r="OCZ69" s="154"/>
      <c r="ODA69" s="154"/>
      <c r="ODB69" s="154"/>
      <c r="ODC69" s="154"/>
      <c r="ODD69" s="154"/>
      <c r="ODE69" s="154"/>
      <c r="ODF69" s="154"/>
      <c r="ODG69" s="154"/>
      <c r="ODH69" s="154"/>
      <c r="ODI69" s="154"/>
      <c r="ODJ69" s="154"/>
      <c r="ODK69" s="154"/>
      <c r="ODL69" s="154"/>
      <c r="ODM69" s="154"/>
      <c r="ODN69" s="154"/>
      <c r="ODO69" s="154"/>
      <c r="ODP69" s="154"/>
      <c r="ODQ69" s="154"/>
      <c r="ODR69" s="154"/>
      <c r="ODS69" s="154"/>
      <c r="ODT69" s="154"/>
      <c r="ODU69" s="154"/>
      <c r="ODV69" s="154"/>
      <c r="ODW69" s="154"/>
      <c r="ODX69" s="154"/>
      <c r="ODY69" s="154"/>
      <c r="ODZ69" s="154"/>
      <c r="OEA69" s="154"/>
      <c r="OEB69" s="154"/>
      <c r="OEC69" s="154"/>
      <c r="OED69" s="154"/>
      <c r="OEE69" s="154"/>
      <c r="OEF69" s="154"/>
      <c r="OEG69" s="154"/>
      <c r="OEH69" s="154"/>
      <c r="OEI69" s="154"/>
      <c r="OEJ69" s="154"/>
      <c r="OEK69" s="154"/>
      <c r="OEL69" s="154"/>
      <c r="OEM69" s="154"/>
      <c r="OEN69" s="154"/>
      <c r="OEO69" s="154"/>
      <c r="OEP69" s="154"/>
      <c r="OEQ69" s="154"/>
      <c r="OER69" s="154"/>
      <c r="OES69" s="154"/>
      <c r="OET69" s="154"/>
      <c r="OEU69" s="154"/>
      <c r="OEV69" s="154"/>
      <c r="OEW69" s="154"/>
      <c r="OEX69" s="154"/>
      <c r="OEY69" s="154"/>
      <c r="OEZ69" s="154"/>
      <c r="OFA69" s="154"/>
      <c r="OFB69" s="154"/>
      <c r="OFC69" s="154"/>
      <c r="OFD69" s="154"/>
      <c r="OFE69" s="154"/>
      <c r="OFF69" s="154"/>
      <c r="OFG69" s="154"/>
      <c r="OFH69" s="154"/>
      <c r="OFI69" s="154"/>
      <c r="OFJ69" s="154"/>
      <c r="OFK69" s="154"/>
      <c r="OFL69" s="154"/>
      <c r="OFM69" s="154"/>
      <c r="OFN69" s="154"/>
      <c r="OFO69" s="154"/>
      <c r="OFP69" s="154"/>
      <c r="OFQ69" s="154"/>
      <c r="OFR69" s="154"/>
      <c r="OFS69" s="154"/>
      <c r="OFT69" s="154"/>
      <c r="OFU69" s="154"/>
      <c r="OFV69" s="154"/>
      <c r="OFW69" s="154"/>
      <c r="OFX69" s="154"/>
      <c r="OFY69" s="154"/>
      <c r="OFZ69" s="154"/>
      <c r="OGA69" s="154"/>
      <c r="OGB69" s="154"/>
      <c r="OGC69" s="154"/>
      <c r="OGD69" s="154"/>
      <c r="OGE69" s="154"/>
      <c r="OGF69" s="154"/>
      <c r="OGG69" s="154"/>
      <c r="OGH69" s="154"/>
      <c r="OGI69" s="154"/>
      <c r="OGJ69" s="154"/>
      <c r="OGK69" s="154"/>
      <c r="OGL69" s="154"/>
      <c r="OGM69" s="154"/>
      <c r="OGN69" s="154"/>
      <c r="OGO69" s="154"/>
      <c r="OGP69" s="154"/>
      <c r="OGQ69" s="154"/>
      <c r="OGR69" s="154"/>
      <c r="OGS69" s="154"/>
      <c r="OGT69" s="154"/>
      <c r="OGU69" s="154"/>
      <c r="OGV69" s="154"/>
      <c r="OGW69" s="154"/>
      <c r="OGX69" s="154"/>
      <c r="OGY69" s="154"/>
      <c r="OGZ69" s="154"/>
      <c r="OHA69" s="154"/>
      <c r="OHB69" s="154"/>
      <c r="OHC69" s="154"/>
      <c r="OHD69" s="154"/>
      <c r="OHE69" s="154"/>
      <c r="OHF69" s="154"/>
      <c r="OHG69" s="154"/>
      <c r="OHH69" s="154"/>
      <c r="OHI69" s="154"/>
      <c r="OHJ69" s="154"/>
      <c r="OHK69" s="154"/>
      <c r="OHL69" s="154"/>
      <c r="OHM69" s="154"/>
      <c r="OHN69" s="154"/>
      <c r="OHO69" s="154"/>
      <c r="OHP69" s="154"/>
      <c r="OHQ69" s="154"/>
      <c r="OHR69" s="154"/>
      <c r="OHS69" s="154"/>
      <c r="OHT69" s="154"/>
      <c r="OHU69" s="154"/>
      <c r="OHV69" s="154"/>
      <c r="OHW69" s="154"/>
      <c r="OHX69" s="154"/>
      <c r="OHY69" s="154"/>
      <c r="OHZ69" s="154"/>
      <c r="OIA69" s="154"/>
      <c r="OIB69" s="154"/>
      <c r="OIC69" s="154"/>
      <c r="OID69" s="154"/>
      <c r="OIE69" s="154"/>
      <c r="OIF69" s="154"/>
      <c r="OIG69" s="154"/>
      <c r="OIH69" s="154"/>
      <c r="OII69" s="154"/>
      <c r="OIJ69" s="154"/>
      <c r="OIK69" s="154"/>
      <c r="OIL69" s="154"/>
      <c r="OIM69" s="154"/>
      <c r="OIN69" s="154"/>
      <c r="OIO69" s="154"/>
      <c r="OIP69" s="154"/>
      <c r="OIQ69" s="154"/>
      <c r="OIR69" s="154"/>
      <c r="OIS69" s="154"/>
      <c r="OIT69" s="154"/>
      <c r="OIU69" s="154"/>
      <c r="OIV69" s="154"/>
      <c r="OIW69" s="154"/>
      <c r="OIX69" s="154"/>
      <c r="OIY69" s="154"/>
      <c r="OIZ69" s="154"/>
      <c r="OJA69" s="154"/>
      <c r="OJB69" s="154"/>
      <c r="OJC69" s="154"/>
      <c r="OJD69" s="154"/>
      <c r="OJE69" s="154"/>
      <c r="OJF69" s="154"/>
      <c r="OJG69" s="154"/>
      <c r="OJH69" s="154"/>
      <c r="OJI69" s="154"/>
      <c r="OJJ69" s="154"/>
      <c r="OJK69" s="154"/>
      <c r="OJL69" s="154"/>
      <c r="OJM69" s="154"/>
      <c r="OJN69" s="154"/>
      <c r="OJO69" s="154"/>
      <c r="OJP69" s="154"/>
      <c r="OJQ69" s="154"/>
      <c r="OJR69" s="154"/>
      <c r="OJS69" s="154"/>
      <c r="OJT69" s="154"/>
      <c r="OJU69" s="154"/>
      <c r="OJV69" s="154"/>
      <c r="OJW69" s="154"/>
      <c r="OJX69" s="154"/>
      <c r="OJY69" s="154"/>
      <c r="OJZ69" s="154"/>
      <c r="OKA69" s="154"/>
      <c r="OKB69" s="154"/>
      <c r="OKC69" s="154"/>
      <c r="OKD69" s="154"/>
      <c r="OKE69" s="154"/>
      <c r="OKF69" s="154"/>
      <c r="OKG69" s="154"/>
      <c r="OKH69" s="154"/>
      <c r="OKI69" s="154"/>
      <c r="OKJ69" s="154"/>
      <c r="OKK69" s="154"/>
      <c r="OKL69" s="154"/>
      <c r="OKM69" s="154"/>
      <c r="OKN69" s="154"/>
      <c r="OKO69" s="154"/>
      <c r="OKP69" s="154"/>
      <c r="OKQ69" s="154"/>
      <c r="OKR69" s="154"/>
      <c r="OKS69" s="154"/>
      <c r="OKT69" s="154"/>
      <c r="OKU69" s="154"/>
      <c r="OKV69" s="154"/>
      <c r="OKW69" s="154"/>
      <c r="OKX69" s="154"/>
      <c r="OKY69" s="154"/>
      <c r="OKZ69" s="154"/>
      <c r="OLA69" s="154"/>
      <c r="OLB69" s="154"/>
      <c r="OLC69" s="154"/>
      <c r="OLD69" s="154"/>
      <c r="OLE69" s="154"/>
      <c r="OLF69" s="154"/>
      <c r="OLG69" s="154"/>
      <c r="OLH69" s="154"/>
      <c r="OLI69" s="154"/>
      <c r="OLJ69" s="154"/>
      <c r="OLK69" s="154"/>
      <c r="OLL69" s="154"/>
      <c r="OLM69" s="154"/>
      <c r="OLN69" s="154"/>
      <c r="OLO69" s="154"/>
      <c r="OLP69" s="154"/>
      <c r="OLQ69" s="154"/>
      <c r="OLR69" s="154"/>
      <c r="OLS69" s="154"/>
      <c r="OLT69" s="154"/>
      <c r="OLU69" s="154"/>
      <c r="OLV69" s="154"/>
      <c r="OLW69" s="154"/>
      <c r="OLX69" s="154"/>
      <c r="OLY69" s="154"/>
      <c r="OLZ69" s="154"/>
      <c r="OMA69" s="154"/>
      <c r="OMB69" s="154"/>
      <c r="OMC69" s="154"/>
      <c r="OMD69" s="154"/>
      <c r="OME69" s="154"/>
      <c r="OMF69" s="154"/>
      <c r="OMG69" s="154"/>
      <c r="OMH69" s="154"/>
      <c r="OMI69" s="154"/>
      <c r="OMJ69" s="154"/>
      <c r="OMK69" s="154"/>
      <c r="OML69" s="154"/>
      <c r="OMM69" s="154"/>
      <c r="OMN69" s="154"/>
      <c r="OMO69" s="154"/>
      <c r="OMP69" s="154"/>
      <c r="OMQ69" s="154"/>
      <c r="OMR69" s="154"/>
      <c r="OMS69" s="154"/>
      <c r="OMT69" s="154"/>
      <c r="OMU69" s="154"/>
      <c r="OMV69" s="154"/>
      <c r="OMW69" s="154"/>
      <c r="OMX69" s="154"/>
      <c r="OMY69" s="154"/>
      <c r="OMZ69" s="154"/>
      <c r="ONA69" s="154"/>
      <c r="ONB69" s="154"/>
      <c r="ONC69" s="154"/>
      <c r="OND69" s="154"/>
      <c r="ONE69" s="154"/>
      <c r="ONF69" s="154"/>
      <c r="ONG69" s="154"/>
      <c r="ONH69" s="154"/>
      <c r="ONI69" s="154"/>
      <c r="ONJ69" s="154"/>
      <c r="ONK69" s="154"/>
      <c r="ONL69" s="154"/>
      <c r="ONM69" s="154"/>
      <c r="ONN69" s="154"/>
      <c r="ONO69" s="154"/>
      <c r="ONP69" s="154"/>
      <c r="ONQ69" s="154"/>
      <c r="ONR69" s="154"/>
      <c r="ONS69" s="154"/>
      <c r="ONT69" s="154"/>
      <c r="ONU69" s="154"/>
      <c r="ONV69" s="154"/>
      <c r="ONW69" s="154"/>
      <c r="ONX69" s="154"/>
      <c r="ONY69" s="154"/>
      <c r="ONZ69" s="154"/>
      <c r="OOA69" s="154"/>
      <c r="OOB69" s="154"/>
      <c r="OOC69" s="154"/>
      <c r="OOD69" s="154"/>
      <c r="OOE69" s="154"/>
      <c r="OOF69" s="154"/>
      <c r="OOG69" s="154"/>
      <c r="OOH69" s="154"/>
      <c r="OOI69" s="154"/>
      <c r="OOJ69" s="154"/>
      <c r="OOK69" s="154"/>
      <c r="OOL69" s="154"/>
      <c r="OOM69" s="154"/>
      <c r="OON69" s="154"/>
      <c r="OOO69" s="154"/>
      <c r="OOP69" s="154"/>
      <c r="OOQ69" s="154"/>
      <c r="OOR69" s="154"/>
      <c r="OOS69" s="154"/>
      <c r="OOT69" s="154"/>
      <c r="OOU69" s="154"/>
      <c r="OOV69" s="154"/>
      <c r="OOW69" s="154"/>
      <c r="OOX69" s="154"/>
      <c r="OOY69" s="154"/>
      <c r="OOZ69" s="154"/>
      <c r="OPA69" s="154"/>
      <c r="OPB69" s="154"/>
      <c r="OPC69" s="154"/>
      <c r="OPD69" s="154"/>
      <c r="OPE69" s="154"/>
      <c r="OPF69" s="154"/>
      <c r="OPG69" s="154"/>
      <c r="OPH69" s="154"/>
      <c r="OPI69" s="154"/>
      <c r="OPJ69" s="154"/>
      <c r="OPK69" s="154"/>
      <c r="OPL69" s="154"/>
      <c r="OPM69" s="154"/>
      <c r="OPN69" s="154"/>
      <c r="OPO69" s="154"/>
      <c r="OPP69" s="154"/>
      <c r="OPQ69" s="154"/>
      <c r="OPR69" s="154"/>
      <c r="OPS69" s="154"/>
      <c r="OPT69" s="154"/>
      <c r="OPU69" s="154"/>
      <c r="OPV69" s="154"/>
      <c r="OPW69" s="154"/>
      <c r="OPX69" s="154"/>
      <c r="OPY69" s="154"/>
      <c r="OPZ69" s="154"/>
      <c r="OQA69" s="154"/>
      <c r="OQB69" s="154"/>
      <c r="OQC69" s="154"/>
      <c r="OQD69" s="154"/>
      <c r="OQE69" s="154"/>
      <c r="OQF69" s="154"/>
      <c r="OQG69" s="154"/>
      <c r="OQH69" s="154"/>
      <c r="OQI69" s="154"/>
      <c r="OQJ69" s="154"/>
      <c r="OQK69" s="154"/>
      <c r="OQL69" s="154"/>
      <c r="OQM69" s="154"/>
      <c r="OQN69" s="154"/>
      <c r="OQO69" s="154"/>
      <c r="OQP69" s="154"/>
      <c r="OQQ69" s="154"/>
      <c r="OQR69" s="154"/>
      <c r="OQS69" s="154"/>
      <c r="OQT69" s="154"/>
      <c r="OQU69" s="154"/>
      <c r="OQV69" s="154"/>
      <c r="OQW69" s="154"/>
      <c r="OQX69" s="154"/>
      <c r="OQY69" s="154"/>
      <c r="OQZ69" s="154"/>
      <c r="ORA69" s="154"/>
      <c r="ORB69" s="154"/>
      <c r="ORC69" s="154"/>
      <c r="ORD69" s="154"/>
      <c r="ORE69" s="154"/>
      <c r="ORF69" s="154"/>
      <c r="ORG69" s="154"/>
      <c r="ORH69" s="154"/>
      <c r="ORI69" s="154"/>
      <c r="ORJ69" s="154"/>
      <c r="ORK69" s="154"/>
      <c r="ORL69" s="154"/>
      <c r="ORM69" s="154"/>
      <c r="ORN69" s="154"/>
      <c r="ORO69" s="154"/>
      <c r="ORP69" s="154"/>
      <c r="ORQ69" s="154"/>
      <c r="ORR69" s="154"/>
      <c r="ORS69" s="154"/>
      <c r="ORT69" s="154"/>
      <c r="ORU69" s="154"/>
      <c r="ORV69" s="154"/>
      <c r="ORW69" s="154"/>
      <c r="ORX69" s="154"/>
      <c r="ORY69" s="154"/>
      <c r="ORZ69" s="154"/>
      <c r="OSA69" s="154"/>
      <c r="OSB69" s="154"/>
      <c r="OSC69" s="154"/>
      <c r="OSD69" s="154"/>
      <c r="OSE69" s="154"/>
      <c r="OSF69" s="154"/>
      <c r="OSG69" s="154"/>
      <c r="OSH69" s="154"/>
      <c r="OSI69" s="154"/>
      <c r="OSJ69" s="154"/>
      <c r="OSK69" s="154"/>
      <c r="OSL69" s="154"/>
      <c r="OSM69" s="154"/>
      <c r="OSN69" s="154"/>
      <c r="OSO69" s="154"/>
      <c r="OSP69" s="154"/>
      <c r="OSQ69" s="154"/>
      <c r="OSR69" s="154"/>
      <c r="OSS69" s="154"/>
      <c r="OST69" s="154"/>
      <c r="OSU69" s="154"/>
      <c r="OSV69" s="154"/>
      <c r="OSW69" s="154"/>
      <c r="OSX69" s="154"/>
      <c r="OSY69" s="154"/>
      <c r="OSZ69" s="154"/>
      <c r="OTA69" s="154"/>
      <c r="OTB69" s="154"/>
      <c r="OTC69" s="154"/>
      <c r="OTD69" s="154"/>
      <c r="OTE69" s="154"/>
      <c r="OTF69" s="154"/>
      <c r="OTG69" s="154"/>
      <c r="OTH69" s="154"/>
      <c r="OTI69" s="154"/>
      <c r="OTJ69" s="154"/>
      <c r="OTK69" s="154"/>
      <c r="OTL69" s="154"/>
      <c r="OTM69" s="154"/>
      <c r="OTN69" s="154"/>
      <c r="OTO69" s="154"/>
      <c r="OTP69" s="154"/>
      <c r="OTQ69" s="154"/>
      <c r="OTR69" s="154"/>
      <c r="OTS69" s="154"/>
      <c r="OTT69" s="154"/>
      <c r="OTU69" s="154"/>
      <c r="OTV69" s="154"/>
      <c r="OTW69" s="154"/>
      <c r="OTX69" s="154"/>
      <c r="OTY69" s="154"/>
      <c r="OTZ69" s="154"/>
      <c r="OUA69" s="154"/>
      <c r="OUB69" s="154"/>
      <c r="OUC69" s="154"/>
      <c r="OUD69" s="154"/>
      <c r="OUE69" s="154"/>
      <c r="OUF69" s="154"/>
      <c r="OUG69" s="154"/>
      <c r="OUH69" s="154"/>
      <c r="OUI69" s="154"/>
      <c r="OUJ69" s="154"/>
      <c r="OUK69" s="154"/>
      <c r="OUL69" s="154"/>
      <c r="OUM69" s="154"/>
      <c r="OUN69" s="154"/>
      <c r="OUO69" s="154"/>
      <c r="OUP69" s="154"/>
      <c r="OUQ69" s="154"/>
      <c r="OUR69" s="154"/>
      <c r="OUS69" s="154"/>
      <c r="OUT69" s="154"/>
      <c r="OUU69" s="154"/>
      <c r="OUV69" s="154"/>
      <c r="OUW69" s="154"/>
      <c r="OUX69" s="154"/>
      <c r="OUY69" s="154"/>
      <c r="OUZ69" s="154"/>
      <c r="OVA69" s="154"/>
      <c r="OVB69" s="154"/>
      <c r="OVC69" s="154"/>
      <c r="OVD69" s="154"/>
      <c r="OVE69" s="154"/>
      <c r="OVF69" s="154"/>
      <c r="OVG69" s="154"/>
      <c r="OVH69" s="154"/>
      <c r="OVI69" s="154"/>
      <c r="OVJ69" s="154"/>
      <c r="OVK69" s="154"/>
      <c r="OVL69" s="154"/>
      <c r="OVM69" s="154"/>
      <c r="OVN69" s="154"/>
      <c r="OVO69" s="154"/>
      <c r="OVP69" s="154"/>
      <c r="OVQ69" s="154"/>
      <c r="OVR69" s="154"/>
      <c r="OVS69" s="154"/>
      <c r="OVT69" s="154"/>
      <c r="OVU69" s="154"/>
      <c r="OVV69" s="154"/>
      <c r="OVW69" s="154"/>
      <c r="OVX69" s="154"/>
      <c r="OVY69" s="154"/>
      <c r="OVZ69" s="154"/>
      <c r="OWA69" s="154"/>
      <c r="OWB69" s="154"/>
      <c r="OWC69" s="154"/>
      <c r="OWD69" s="154"/>
      <c r="OWE69" s="154"/>
      <c r="OWF69" s="154"/>
      <c r="OWG69" s="154"/>
      <c r="OWH69" s="154"/>
      <c r="OWI69" s="154"/>
      <c r="OWJ69" s="154"/>
      <c r="OWK69" s="154"/>
      <c r="OWL69" s="154"/>
      <c r="OWM69" s="154"/>
      <c r="OWN69" s="154"/>
      <c r="OWO69" s="154"/>
      <c r="OWP69" s="154"/>
      <c r="OWQ69" s="154"/>
      <c r="OWR69" s="154"/>
      <c r="OWS69" s="154"/>
      <c r="OWT69" s="154"/>
      <c r="OWU69" s="154"/>
      <c r="OWV69" s="154"/>
      <c r="OWW69" s="154"/>
      <c r="OWX69" s="154"/>
      <c r="OWY69" s="154"/>
      <c r="OWZ69" s="154"/>
      <c r="OXA69" s="154"/>
      <c r="OXB69" s="154"/>
      <c r="OXC69" s="154"/>
      <c r="OXD69" s="154"/>
      <c r="OXE69" s="154"/>
      <c r="OXF69" s="154"/>
      <c r="OXG69" s="154"/>
      <c r="OXH69" s="154"/>
      <c r="OXI69" s="154"/>
      <c r="OXJ69" s="154"/>
      <c r="OXK69" s="154"/>
      <c r="OXL69" s="154"/>
      <c r="OXM69" s="154"/>
      <c r="OXN69" s="154"/>
      <c r="OXO69" s="154"/>
      <c r="OXP69" s="154"/>
      <c r="OXQ69" s="154"/>
      <c r="OXR69" s="154"/>
      <c r="OXS69" s="154"/>
      <c r="OXT69" s="154"/>
      <c r="OXU69" s="154"/>
      <c r="OXV69" s="154"/>
      <c r="OXW69" s="154"/>
      <c r="OXX69" s="154"/>
      <c r="OXY69" s="154"/>
      <c r="OXZ69" s="154"/>
      <c r="OYA69" s="154"/>
      <c r="OYB69" s="154"/>
      <c r="OYC69" s="154"/>
      <c r="OYD69" s="154"/>
      <c r="OYE69" s="154"/>
      <c r="OYF69" s="154"/>
      <c r="OYG69" s="154"/>
      <c r="OYH69" s="154"/>
      <c r="OYI69" s="154"/>
      <c r="OYJ69" s="154"/>
      <c r="OYK69" s="154"/>
      <c r="OYL69" s="154"/>
      <c r="OYM69" s="154"/>
      <c r="OYN69" s="154"/>
      <c r="OYO69" s="154"/>
      <c r="OYP69" s="154"/>
      <c r="OYQ69" s="154"/>
      <c r="OYR69" s="154"/>
      <c r="OYS69" s="154"/>
      <c r="OYT69" s="154"/>
      <c r="OYU69" s="154"/>
      <c r="OYV69" s="154"/>
      <c r="OYW69" s="154"/>
      <c r="OYX69" s="154"/>
      <c r="OYY69" s="154"/>
      <c r="OYZ69" s="154"/>
      <c r="OZA69" s="154"/>
      <c r="OZB69" s="154"/>
      <c r="OZC69" s="154"/>
      <c r="OZD69" s="154"/>
      <c r="OZE69" s="154"/>
      <c r="OZF69" s="154"/>
      <c r="OZG69" s="154"/>
      <c r="OZH69" s="154"/>
      <c r="OZI69" s="154"/>
      <c r="OZJ69" s="154"/>
      <c r="OZK69" s="154"/>
      <c r="OZL69" s="154"/>
      <c r="OZM69" s="154"/>
      <c r="OZN69" s="154"/>
      <c r="OZO69" s="154"/>
      <c r="OZP69" s="154"/>
      <c r="OZQ69" s="154"/>
      <c r="OZR69" s="154"/>
      <c r="OZS69" s="154"/>
      <c r="OZT69" s="154"/>
      <c r="OZU69" s="154"/>
      <c r="OZV69" s="154"/>
      <c r="OZW69" s="154"/>
      <c r="OZX69" s="154"/>
      <c r="OZY69" s="154"/>
      <c r="OZZ69" s="154"/>
      <c r="PAA69" s="154"/>
      <c r="PAB69" s="154"/>
      <c r="PAC69" s="154"/>
      <c r="PAD69" s="154"/>
      <c r="PAE69" s="154"/>
      <c r="PAF69" s="154"/>
      <c r="PAG69" s="154"/>
      <c r="PAH69" s="154"/>
      <c r="PAI69" s="154"/>
      <c r="PAJ69" s="154"/>
      <c r="PAK69" s="154"/>
      <c r="PAL69" s="154"/>
      <c r="PAM69" s="154"/>
      <c r="PAN69" s="154"/>
      <c r="PAO69" s="154"/>
      <c r="PAP69" s="154"/>
      <c r="PAQ69" s="154"/>
      <c r="PAR69" s="154"/>
      <c r="PAS69" s="154"/>
      <c r="PAT69" s="154"/>
      <c r="PAU69" s="154"/>
      <c r="PAV69" s="154"/>
      <c r="PAW69" s="154"/>
      <c r="PAX69" s="154"/>
      <c r="PAY69" s="154"/>
      <c r="PAZ69" s="154"/>
      <c r="PBA69" s="154"/>
      <c r="PBB69" s="154"/>
      <c r="PBC69" s="154"/>
      <c r="PBD69" s="154"/>
      <c r="PBE69" s="154"/>
      <c r="PBF69" s="154"/>
      <c r="PBG69" s="154"/>
      <c r="PBH69" s="154"/>
      <c r="PBI69" s="154"/>
      <c r="PBJ69" s="154"/>
      <c r="PBK69" s="154"/>
      <c r="PBL69" s="154"/>
      <c r="PBM69" s="154"/>
      <c r="PBN69" s="154"/>
      <c r="PBO69" s="154"/>
      <c r="PBP69" s="154"/>
      <c r="PBQ69" s="154"/>
      <c r="PBR69" s="154"/>
      <c r="PBS69" s="154"/>
      <c r="PBT69" s="154"/>
      <c r="PBU69" s="154"/>
      <c r="PBV69" s="154"/>
      <c r="PBW69" s="154"/>
      <c r="PBX69" s="154"/>
      <c r="PBY69" s="154"/>
      <c r="PBZ69" s="154"/>
      <c r="PCA69" s="154"/>
      <c r="PCB69" s="154"/>
      <c r="PCC69" s="154"/>
      <c r="PCD69" s="154"/>
      <c r="PCE69" s="154"/>
      <c r="PCF69" s="154"/>
      <c r="PCG69" s="154"/>
      <c r="PCH69" s="154"/>
      <c r="PCI69" s="154"/>
      <c r="PCJ69" s="154"/>
      <c r="PCK69" s="154"/>
      <c r="PCL69" s="154"/>
      <c r="PCM69" s="154"/>
      <c r="PCN69" s="154"/>
      <c r="PCO69" s="154"/>
      <c r="PCP69" s="154"/>
      <c r="PCQ69" s="154"/>
      <c r="PCR69" s="154"/>
      <c r="PCS69" s="154"/>
      <c r="PCT69" s="154"/>
      <c r="PCU69" s="154"/>
      <c r="PCV69" s="154"/>
      <c r="PCW69" s="154"/>
      <c r="PCX69" s="154"/>
      <c r="PCY69" s="154"/>
      <c r="PCZ69" s="154"/>
      <c r="PDA69" s="154"/>
      <c r="PDB69" s="154"/>
      <c r="PDC69" s="154"/>
      <c r="PDD69" s="154"/>
      <c r="PDE69" s="154"/>
      <c r="PDF69" s="154"/>
      <c r="PDG69" s="154"/>
      <c r="PDH69" s="154"/>
      <c r="PDI69" s="154"/>
      <c r="PDJ69" s="154"/>
      <c r="PDK69" s="154"/>
      <c r="PDL69" s="154"/>
      <c r="PDM69" s="154"/>
      <c r="PDN69" s="154"/>
      <c r="PDO69" s="154"/>
      <c r="PDP69" s="154"/>
      <c r="PDQ69" s="154"/>
      <c r="PDR69" s="154"/>
      <c r="PDS69" s="154"/>
      <c r="PDT69" s="154"/>
      <c r="PDU69" s="154"/>
      <c r="PDV69" s="154"/>
      <c r="PDW69" s="154"/>
      <c r="PDX69" s="154"/>
      <c r="PDY69" s="154"/>
      <c r="PDZ69" s="154"/>
      <c r="PEA69" s="154"/>
      <c r="PEB69" s="154"/>
      <c r="PEC69" s="154"/>
      <c r="PED69" s="154"/>
      <c r="PEE69" s="154"/>
      <c r="PEF69" s="154"/>
      <c r="PEG69" s="154"/>
      <c r="PEH69" s="154"/>
      <c r="PEI69" s="154"/>
      <c r="PEJ69" s="154"/>
      <c r="PEK69" s="154"/>
      <c r="PEL69" s="154"/>
      <c r="PEM69" s="154"/>
      <c r="PEN69" s="154"/>
      <c r="PEO69" s="154"/>
      <c r="PEP69" s="154"/>
      <c r="PEQ69" s="154"/>
      <c r="PER69" s="154"/>
      <c r="PES69" s="154"/>
      <c r="PET69" s="154"/>
      <c r="PEU69" s="154"/>
      <c r="PEV69" s="154"/>
      <c r="PEW69" s="154"/>
      <c r="PEX69" s="154"/>
      <c r="PEY69" s="154"/>
      <c r="PEZ69" s="154"/>
      <c r="PFA69" s="154"/>
      <c r="PFB69" s="154"/>
      <c r="PFC69" s="154"/>
      <c r="PFD69" s="154"/>
      <c r="PFE69" s="154"/>
      <c r="PFF69" s="154"/>
      <c r="PFG69" s="154"/>
      <c r="PFH69" s="154"/>
      <c r="PFI69" s="154"/>
      <c r="PFJ69" s="154"/>
      <c r="PFK69" s="154"/>
      <c r="PFL69" s="154"/>
      <c r="PFM69" s="154"/>
      <c r="PFN69" s="154"/>
      <c r="PFO69" s="154"/>
      <c r="PFP69" s="154"/>
      <c r="PFQ69" s="154"/>
      <c r="PFR69" s="154"/>
      <c r="PFS69" s="154"/>
      <c r="PFT69" s="154"/>
      <c r="PFU69" s="154"/>
      <c r="PFV69" s="154"/>
      <c r="PFW69" s="154"/>
      <c r="PFX69" s="154"/>
      <c r="PFY69" s="154"/>
      <c r="PFZ69" s="154"/>
      <c r="PGA69" s="154"/>
      <c r="PGB69" s="154"/>
      <c r="PGC69" s="154"/>
      <c r="PGD69" s="154"/>
      <c r="PGE69" s="154"/>
      <c r="PGF69" s="154"/>
      <c r="PGG69" s="154"/>
      <c r="PGH69" s="154"/>
      <c r="PGI69" s="154"/>
      <c r="PGJ69" s="154"/>
      <c r="PGK69" s="154"/>
      <c r="PGL69" s="154"/>
      <c r="PGM69" s="154"/>
      <c r="PGN69" s="154"/>
      <c r="PGO69" s="154"/>
      <c r="PGP69" s="154"/>
      <c r="PGQ69" s="154"/>
      <c r="PGR69" s="154"/>
      <c r="PGS69" s="154"/>
      <c r="PGT69" s="154"/>
      <c r="PGU69" s="154"/>
      <c r="PGV69" s="154"/>
      <c r="PGW69" s="154"/>
      <c r="PGX69" s="154"/>
      <c r="PGY69" s="154"/>
      <c r="PGZ69" s="154"/>
      <c r="PHA69" s="154"/>
      <c r="PHB69" s="154"/>
      <c r="PHC69" s="154"/>
      <c r="PHD69" s="154"/>
      <c r="PHE69" s="154"/>
      <c r="PHF69" s="154"/>
      <c r="PHG69" s="154"/>
      <c r="PHH69" s="154"/>
      <c r="PHI69" s="154"/>
      <c r="PHJ69" s="154"/>
      <c r="PHK69" s="154"/>
      <c r="PHL69" s="154"/>
      <c r="PHM69" s="154"/>
      <c r="PHN69" s="154"/>
      <c r="PHO69" s="154"/>
      <c r="PHP69" s="154"/>
      <c r="PHQ69" s="154"/>
      <c r="PHR69" s="154"/>
      <c r="PHS69" s="154"/>
      <c r="PHT69" s="154"/>
      <c r="PHU69" s="154"/>
      <c r="PHV69" s="154"/>
      <c r="PHW69" s="154"/>
      <c r="PHX69" s="154"/>
      <c r="PHY69" s="154"/>
      <c r="PHZ69" s="154"/>
      <c r="PIA69" s="154"/>
      <c r="PIB69" s="154"/>
      <c r="PIC69" s="154"/>
      <c r="PID69" s="154"/>
      <c r="PIE69" s="154"/>
      <c r="PIF69" s="154"/>
      <c r="PIG69" s="154"/>
      <c r="PIH69" s="154"/>
      <c r="PII69" s="154"/>
      <c r="PIJ69" s="154"/>
      <c r="PIK69" s="154"/>
      <c r="PIL69" s="154"/>
      <c r="PIM69" s="154"/>
      <c r="PIN69" s="154"/>
      <c r="PIO69" s="154"/>
      <c r="PIP69" s="154"/>
      <c r="PIQ69" s="154"/>
      <c r="PIR69" s="154"/>
      <c r="PIS69" s="154"/>
      <c r="PIT69" s="154"/>
      <c r="PIU69" s="154"/>
      <c r="PIV69" s="154"/>
      <c r="PIW69" s="154"/>
      <c r="PIX69" s="154"/>
      <c r="PIY69" s="154"/>
      <c r="PIZ69" s="154"/>
      <c r="PJA69" s="154"/>
      <c r="PJB69" s="154"/>
      <c r="PJC69" s="154"/>
      <c r="PJD69" s="154"/>
      <c r="PJE69" s="154"/>
      <c r="PJF69" s="154"/>
      <c r="PJG69" s="154"/>
      <c r="PJH69" s="154"/>
      <c r="PJI69" s="154"/>
      <c r="PJJ69" s="154"/>
      <c r="PJK69" s="154"/>
      <c r="PJL69" s="154"/>
      <c r="PJM69" s="154"/>
      <c r="PJN69" s="154"/>
      <c r="PJO69" s="154"/>
      <c r="PJP69" s="154"/>
      <c r="PJQ69" s="154"/>
      <c r="PJR69" s="154"/>
      <c r="PJS69" s="154"/>
      <c r="PJT69" s="154"/>
      <c r="PJU69" s="154"/>
      <c r="PJV69" s="154"/>
      <c r="PJW69" s="154"/>
      <c r="PJX69" s="154"/>
      <c r="PJY69" s="154"/>
      <c r="PJZ69" s="154"/>
      <c r="PKA69" s="154"/>
      <c r="PKB69" s="154"/>
      <c r="PKC69" s="154"/>
      <c r="PKD69" s="154"/>
      <c r="PKE69" s="154"/>
      <c r="PKF69" s="154"/>
      <c r="PKG69" s="154"/>
      <c r="PKH69" s="154"/>
      <c r="PKI69" s="154"/>
      <c r="PKJ69" s="154"/>
      <c r="PKK69" s="154"/>
      <c r="PKL69" s="154"/>
      <c r="PKM69" s="154"/>
      <c r="PKN69" s="154"/>
      <c r="PKO69" s="154"/>
      <c r="PKP69" s="154"/>
      <c r="PKQ69" s="154"/>
      <c r="PKR69" s="154"/>
      <c r="PKS69" s="154"/>
      <c r="PKT69" s="154"/>
      <c r="PKU69" s="154"/>
      <c r="PKV69" s="154"/>
      <c r="PKW69" s="154"/>
      <c r="PKX69" s="154"/>
      <c r="PKY69" s="154"/>
      <c r="PKZ69" s="154"/>
      <c r="PLA69" s="154"/>
      <c r="PLB69" s="154"/>
      <c r="PLC69" s="154"/>
      <c r="PLD69" s="154"/>
      <c r="PLE69" s="154"/>
      <c r="PLF69" s="154"/>
      <c r="PLG69" s="154"/>
      <c r="PLH69" s="154"/>
      <c r="PLI69" s="154"/>
      <c r="PLJ69" s="154"/>
      <c r="PLK69" s="154"/>
      <c r="PLL69" s="154"/>
      <c r="PLM69" s="154"/>
      <c r="PLN69" s="154"/>
      <c r="PLO69" s="154"/>
      <c r="PLP69" s="154"/>
      <c r="PLQ69" s="154"/>
      <c r="PLR69" s="154"/>
      <c r="PLS69" s="154"/>
      <c r="PLT69" s="154"/>
      <c r="PLU69" s="154"/>
      <c r="PLV69" s="154"/>
      <c r="PLW69" s="154"/>
      <c r="PLX69" s="154"/>
      <c r="PLY69" s="154"/>
      <c r="PLZ69" s="154"/>
      <c r="PMA69" s="154"/>
      <c r="PMB69" s="154"/>
      <c r="PMC69" s="154"/>
      <c r="PMD69" s="154"/>
      <c r="PME69" s="154"/>
      <c r="PMF69" s="154"/>
      <c r="PMG69" s="154"/>
      <c r="PMH69" s="154"/>
      <c r="PMI69" s="154"/>
      <c r="PMJ69" s="154"/>
      <c r="PMK69" s="154"/>
      <c r="PML69" s="154"/>
      <c r="PMM69" s="154"/>
      <c r="PMN69" s="154"/>
      <c r="PMO69" s="154"/>
      <c r="PMP69" s="154"/>
      <c r="PMQ69" s="154"/>
      <c r="PMR69" s="154"/>
      <c r="PMS69" s="154"/>
      <c r="PMT69" s="154"/>
      <c r="PMU69" s="154"/>
      <c r="PMV69" s="154"/>
      <c r="PMW69" s="154"/>
      <c r="PMX69" s="154"/>
      <c r="PMY69" s="154"/>
      <c r="PMZ69" s="154"/>
      <c r="PNA69" s="154"/>
      <c r="PNB69" s="154"/>
      <c r="PNC69" s="154"/>
      <c r="PND69" s="154"/>
      <c r="PNE69" s="154"/>
      <c r="PNF69" s="154"/>
      <c r="PNG69" s="154"/>
      <c r="PNH69" s="154"/>
      <c r="PNI69" s="154"/>
      <c r="PNJ69" s="154"/>
      <c r="PNK69" s="154"/>
      <c r="PNL69" s="154"/>
      <c r="PNM69" s="154"/>
      <c r="PNN69" s="154"/>
      <c r="PNO69" s="154"/>
      <c r="PNP69" s="154"/>
      <c r="PNQ69" s="154"/>
      <c r="PNR69" s="154"/>
      <c r="PNS69" s="154"/>
      <c r="PNT69" s="154"/>
      <c r="PNU69" s="154"/>
      <c r="PNV69" s="154"/>
      <c r="PNW69" s="154"/>
      <c r="PNX69" s="154"/>
      <c r="PNY69" s="154"/>
      <c r="PNZ69" s="154"/>
      <c r="POA69" s="154"/>
      <c r="POB69" s="154"/>
      <c r="POC69" s="154"/>
      <c r="POD69" s="154"/>
      <c r="POE69" s="154"/>
      <c r="POF69" s="154"/>
      <c r="POG69" s="154"/>
      <c r="POH69" s="154"/>
      <c r="POI69" s="154"/>
      <c r="POJ69" s="154"/>
      <c r="POK69" s="154"/>
      <c r="POL69" s="154"/>
      <c r="POM69" s="154"/>
      <c r="PON69" s="154"/>
      <c r="POO69" s="154"/>
      <c r="POP69" s="154"/>
      <c r="POQ69" s="154"/>
      <c r="POR69" s="154"/>
      <c r="POS69" s="154"/>
      <c r="POT69" s="154"/>
      <c r="POU69" s="154"/>
      <c r="POV69" s="154"/>
      <c r="POW69" s="154"/>
      <c r="POX69" s="154"/>
      <c r="POY69" s="154"/>
      <c r="POZ69" s="154"/>
      <c r="PPA69" s="154"/>
      <c r="PPB69" s="154"/>
      <c r="PPC69" s="154"/>
      <c r="PPD69" s="154"/>
      <c r="PPE69" s="154"/>
      <c r="PPF69" s="154"/>
      <c r="PPG69" s="154"/>
      <c r="PPH69" s="154"/>
      <c r="PPI69" s="154"/>
      <c r="PPJ69" s="154"/>
      <c r="PPK69" s="154"/>
      <c r="PPL69" s="154"/>
      <c r="PPM69" s="154"/>
      <c r="PPN69" s="154"/>
      <c r="PPO69" s="154"/>
      <c r="PPP69" s="154"/>
      <c r="PPQ69" s="154"/>
      <c r="PPR69" s="154"/>
      <c r="PPS69" s="154"/>
      <c r="PPT69" s="154"/>
      <c r="PPU69" s="154"/>
      <c r="PPV69" s="154"/>
      <c r="PPW69" s="154"/>
      <c r="PPX69" s="154"/>
      <c r="PPY69" s="154"/>
      <c r="PPZ69" s="154"/>
      <c r="PQA69" s="154"/>
      <c r="PQB69" s="154"/>
      <c r="PQC69" s="154"/>
      <c r="PQD69" s="154"/>
      <c r="PQE69" s="154"/>
      <c r="PQF69" s="154"/>
      <c r="PQG69" s="154"/>
      <c r="PQH69" s="154"/>
      <c r="PQI69" s="154"/>
      <c r="PQJ69" s="154"/>
      <c r="PQK69" s="154"/>
      <c r="PQL69" s="154"/>
      <c r="PQM69" s="154"/>
      <c r="PQN69" s="154"/>
      <c r="PQO69" s="154"/>
      <c r="PQP69" s="154"/>
      <c r="PQQ69" s="154"/>
      <c r="PQR69" s="154"/>
      <c r="PQS69" s="154"/>
      <c r="PQT69" s="154"/>
      <c r="PQU69" s="154"/>
      <c r="PQV69" s="154"/>
      <c r="PQW69" s="154"/>
      <c r="PQX69" s="154"/>
      <c r="PQY69" s="154"/>
      <c r="PQZ69" s="154"/>
      <c r="PRA69" s="154"/>
      <c r="PRB69" s="154"/>
      <c r="PRC69" s="154"/>
      <c r="PRD69" s="154"/>
      <c r="PRE69" s="154"/>
      <c r="PRF69" s="154"/>
      <c r="PRG69" s="154"/>
      <c r="PRH69" s="154"/>
      <c r="PRI69" s="154"/>
      <c r="PRJ69" s="154"/>
      <c r="PRK69" s="154"/>
      <c r="PRL69" s="154"/>
      <c r="PRM69" s="154"/>
      <c r="PRN69" s="154"/>
      <c r="PRO69" s="154"/>
      <c r="PRP69" s="154"/>
      <c r="PRQ69" s="154"/>
      <c r="PRR69" s="154"/>
      <c r="PRS69" s="154"/>
      <c r="PRT69" s="154"/>
      <c r="PRU69" s="154"/>
      <c r="PRV69" s="154"/>
      <c r="PRW69" s="154"/>
      <c r="PRX69" s="154"/>
      <c r="PRY69" s="154"/>
      <c r="PRZ69" s="154"/>
      <c r="PSA69" s="154"/>
      <c r="PSB69" s="154"/>
      <c r="PSC69" s="154"/>
      <c r="PSD69" s="154"/>
      <c r="PSE69" s="154"/>
      <c r="PSF69" s="154"/>
      <c r="PSG69" s="154"/>
      <c r="PSH69" s="154"/>
      <c r="PSI69" s="154"/>
      <c r="PSJ69" s="154"/>
      <c r="PSK69" s="154"/>
      <c r="PSL69" s="154"/>
      <c r="PSM69" s="154"/>
      <c r="PSN69" s="154"/>
      <c r="PSO69" s="154"/>
      <c r="PSP69" s="154"/>
      <c r="PSQ69" s="154"/>
      <c r="PSR69" s="154"/>
      <c r="PSS69" s="154"/>
      <c r="PST69" s="154"/>
      <c r="PSU69" s="154"/>
      <c r="PSV69" s="154"/>
      <c r="PSW69" s="154"/>
      <c r="PSX69" s="154"/>
      <c r="PSY69" s="154"/>
      <c r="PSZ69" s="154"/>
      <c r="PTA69" s="154"/>
      <c r="PTB69" s="154"/>
      <c r="PTC69" s="154"/>
      <c r="PTD69" s="154"/>
      <c r="PTE69" s="154"/>
      <c r="PTF69" s="154"/>
      <c r="PTG69" s="154"/>
      <c r="PTH69" s="154"/>
      <c r="PTI69" s="154"/>
      <c r="PTJ69" s="154"/>
      <c r="PTK69" s="154"/>
      <c r="PTL69" s="154"/>
      <c r="PTM69" s="154"/>
      <c r="PTN69" s="154"/>
      <c r="PTO69" s="154"/>
      <c r="PTP69" s="154"/>
      <c r="PTQ69" s="154"/>
      <c r="PTR69" s="154"/>
      <c r="PTS69" s="154"/>
      <c r="PTT69" s="154"/>
      <c r="PTU69" s="154"/>
      <c r="PTV69" s="154"/>
      <c r="PTW69" s="154"/>
      <c r="PTX69" s="154"/>
      <c r="PTY69" s="154"/>
      <c r="PTZ69" s="154"/>
      <c r="PUA69" s="154"/>
      <c r="PUB69" s="154"/>
      <c r="PUC69" s="154"/>
      <c r="PUD69" s="154"/>
      <c r="PUE69" s="154"/>
      <c r="PUF69" s="154"/>
      <c r="PUG69" s="154"/>
      <c r="PUH69" s="154"/>
      <c r="PUI69" s="154"/>
      <c r="PUJ69" s="154"/>
      <c r="PUK69" s="154"/>
      <c r="PUL69" s="154"/>
      <c r="PUM69" s="154"/>
      <c r="PUN69" s="154"/>
      <c r="PUO69" s="154"/>
      <c r="PUP69" s="154"/>
      <c r="PUQ69" s="154"/>
      <c r="PUR69" s="154"/>
      <c r="PUS69" s="154"/>
      <c r="PUT69" s="154"/>
      <c r="PUU69" s="154"/>
      <c r="PUV69" s="154"/>
      <c r="PUW69" s="154"/>
      <c r="PUX69" s="154"/>
      <c r="PUY69" s="154"/>
      <c r="PUZ69" s="154"/>
      <c r="PVA69" s="154"/>
      <c r="PVB69" s="154"/>
      <c r="PVC69" s="154"/>
      <c r="PVD69" s="154"/>
      <c r="PVE69" s="154"/>
      <c r="PVF69" s="154"/>
      <c r="PVG69" s="154"/>
      <c r="PVH69" s="154"/>
      <c r="PVI69" s="154"/>
      <c r="PVJ69" s="154"/>
      <c r="PVK69" s="154"/>
      <c r="PVL69" s="154"/>
      <c r="PVM69" s="154"/>
      <c r="PVN69" s="154"/>
      <c r="PVO69" s="154"/>
      <c r="PVP69" s="154"/>
      <c r="PVQ69" s="154"/>
      <c r="PVR69" s="154"/>
      <c r="PVS69" s="154"/>
      <c r="PVT69" s="154"/>
      <c r="PVU69" s="154"/>
      <c r="PVV69" s="154"/>
      <c r="PVW69" s="154"/>
      <c r="PVX69" s="154"/>
      <c r="PVY69" s="154"/>
      <c r="PVZ69" s="154"/>
      <c r="PWA69" s="154"/>
      <c r="PWB69" s="154"/>
      <c r="PWC69" s="154"/>
      <c r="PWD69" s="154"/>
      <c r="PWE69" s="154"/>
      <c r="PWF69" s="154"/>
      <c r="PWG69" s="154"/>
      <c r="PWH69" s="154"/>
      <c r="PWI69" s="154"/>
      <c r="PWJ69" s="154"/>
      <c r="PWK69" s="154"/>
      <c r="PWL69" s="154"/>
      <c r="PWM69" s="154"/>
      <c r="PWN69" s="154"/>
      <c r="PWO69" s="154"/>
      <c r="PWP69" s="154"/>
      <c r="PWQ69" s="154"/>
      <c r="PWR69" s="154"/>
      <c r="PWS69" s="154"/>
      <c r="PWT69" s="154"/>
      <c r="PWU69" s="154"/>
      <c r="PWV69" s="154"/>
      <c r="PWW69" s="154"/>
      <c r="PWX69" s="154"/>
      <c r="PWY69" s="154"/>
      <c r="PWZ69" s="154"/>
      <c r="PXA69" s="154"/>
      <c r="PXB69" s="154"/>
      <c r="PXC69" s="154"/>
      <c r="PXD69" s="154"/>
      <c r="PXE69" s="154"/>
      <c r="PXF69" s="154"/>
      <c r="PXG69" s="154"/>
      <c r="PXH69" s="154"/>
      <c r="PXI69" s="154"/>
      <c r="PXJ69" s="154"/>
      <c r="PXK69" s="154"/>
      <c r="PXL69" s="154"/>
      <c r="PXM69" s="154"/>
      <c r="PXN69" s="154"/>
      <c r="PXO69" s="154"/>
      <c r="PXP69" s="154"/>
      <c r="PXQ69" s="154"/>
      <c r="PXR69" s="154"/>
      <c r="PXS69" s="154"/>
      <c r="PXT69" s="154"/>
      <c r="PXU69" s="154"/>
      <c r="PXV69" s="154"/>
      <c r="PXW69" s="154"/>
      <c r="PXX69" s="154"/>
      <c r="PXY69" s="154"/>
      <c r="PXZ69" s="154"/>
      <c r="PYA69" s="154"/>
      <c r="PYB69" s="154"/>
      <c r="PYC69" s="154"/>
      <c r="PYD69" s="154"/>
      <c r="PYE69" s="154"/>
      <c r="PYF69" s="154"/>
      <c r="PYG69" s="154"/>
      <c r="PYH69" s="154"/>
      <c r="PYI69" s="154"/>
      <c r="PYJ69" s="154"/>
      <c r="PYK69" s="154"/>
      <c r="PYL69" s="154"/>
      <c r="PYM69" s="154"/>
      <c r="PYN69" s="154"/>
      <c r="PYO69" s="154"/>
      <c r="PYP69" s="154"/>
      <c r="PYQ69" s="154"/>
      <c r="PYR69" s="154"/>
      <c r="PYS69" s="154"/>
      <c r="PYT69" s="154"/>
      <c r="PYU69" s="154"/>
      <c r="PYV69" s="154"/>
      <c r="PYW69" s="154"/>
      <c r="PYX69" s="154"/>
      <c r="PYY69" s="154"/>
      <c r="PYZ69" s="154"/>
      <c r="PZA69" s="154"/>
      <c r="PZB69" s="154"/>
      <c r="PZC69" s="154"/>
      <c r="PZD69" s="154"/>
      <c r="PZE69" s="154"/>
      <c r="PZF69" s="154"/>
      <c r="PZG69" s="154"/>
      <c r="PZH69" s="154"/>
      <c r="PZI69" s="154"/>
      <c r="PZJ69" s="154"/>
      <c r="PZK69" s="154"/>
      <c r="PZL69" s="154"/>
      <c r="PZM69" s="154"/>
      <c r="PZN69" s="154"/>
      <c r="PZO69" s="154"/>
      <c r="PZP69" s="154"/>
      <c r="PZQ69" s="154"/>
      <c r="PZR69" s="154"/>
      <c r="PZS69" s="154"/>
      <c r="PZT69" s="154"/>
      <c r="PZU69" s="154"/>
      <c r="PZV69" s="154"/>
      <c r="PZW69" s="154"/>
      <c r="PZX69" s="154"/>
      <c r="PZY69" s="154"/>
      <c r="PZZ69" s="154"/>
      <c r="QAA69" s="154"/>
      <c r="QAB69" s="154"/>
      <c r="QAC69" s="154"/>
      <c r="QAD69" s="154"/>
      <c r="QAE69" s="154"/>
      <c r="QAF69" s="154"/>
      <c r="QAG69" s="154"/>
      <c r="QAH69" s="154"/>
      <c r="QAI69" s="154"/>
      <c r="QAJ69" s="154"/>
      <c r="QAK69" s="154"/>
      <c r="QAL69" s="154"/>
      <c r="QAM69" s="154"/>
      <c r="QAN69" s="154"/>
      <c r="QAO69" s="154"/>
      <c r="QAP69" s="154"/>
      <c r="QAQ69" s="154"/>
      <c r="QAR69" s="154"/>
      <c r="QAS69" s="154"/>
      <c r="QAT69" s="154"/>
      <c r="QAU69" s="154"/>
      <c r="QAV69" s="154"/>
      <c r="QAW69" s="154"/>
      <c r="QAX69" s="154"/>
      <c r="QAY69" s="154"/>
      <c r="QAZ69" s="154"/>
      <c r="QBA69" s="154"/>
      <c r="QBB69" s="154"/>
      <c r="QBC69" s="154"/>
      <c r="QBD69" s="154"/>
      <c r="QBE69" s="154"/>
      <c r="QBF69" s="154"/>
      <c r="QBG69" s="154"/>
      <c r="QBH69" s="154"/>
      <c r="QBI69" s="154"/>
      <c r="QBJ69" s="154"/>
      <c r="QBK69" s="154"/>
      <c r="QBL69" s="154"/>
      <c r="QBM69" s="154"/>
      <c r="QBN69" s="154"/>
      <c r="QBO69" s="154"/>
      <c r="QBP69" s="154"/>
      <c r="QBQ69" s="154"/>
      <c r="QBR69" s="154"/>
      <c r="QBS69" s="154"/>
      <c r="QBT69" s="154"/>
      <c r="QBU69" s="154"/>
      <c r="QBV69" s="154"/>
      <c r="QBW69" s="154"/>
      <c r="QBX69" s="154"/>
      <c r="QBY69" s="154"/>
      <c r="QBZ69" s="154"/>
      <c r="QCA69" s="154"/>
      <c r="QCB69" s="154"/>
      <c r="QCC69" s="154"/>
      <c r="QCD69" s="154"/>
      <c r="QCE69" s="154"/>
      <c r="QCF69" s="154"/>
      <c r="QCG69" s="154"/>
      <c r="QCH69" s="154"/>
      <c r="QCI69" s="154"/>
      <c r="QCJ69" s="154"/>
      <c r="QCK69" s="154"/>
      <c r="QCL69" s="154"/>
      <c r="QCM69" s="154"/>
      <c r="QCN69" s="154"/>
      <c r="QCO69" s="154"/>
      <c r="QCP69" s="154"/>
      <c r="QCQ69" s="154"/>
      <c r="QCR69" s="154"/>
      <c r="QCS69" s="154"/>
      <c r="QCT69" s="154"/>
      <c r="QCU69" s="154"/>
      <c r="QCV69" s="154"/>
      <c r="QCW69" s="154"/>
      <c r="QCX69" s="154"/>
      <c r="QCY69" s="154"/>
      <c r="QCZ69" s="154"/>
      <c r="QDA69" s="154"/>
      <c r="QDB69" s="154"/>
      <c r="QDC69" s="154"/>
      <c r="QDD69" s="154"/>
      <c r="QDE69" s="154"/>
      <c r="QDF69" s="154"/>
      <c r="QDG69" s="154"/>
      <c r="QDH69" s="154"/>
      <c r="QDI69" s="154"/>
      <c r="QDJ69" s="154"/>
      <c r="QDK69" s="154"/>
      <c r="QDL69" s="154"/>
      <c r="QDM69" s="154"/>
      <c r="QDN69" s="154"/>
      <c r="QDO69" s="154"/>
      <c r="QDP69" s="154"/>
      <c r="QDQ69" s="154"/>
      <c r="QDR69" s="154"/>
      <c r="QDS69" s="154"/>
      <c r="QDT69" s="154"/>
      <c r="QDU69" s="154"/>
      <c r="QDV69" s="154"/>
      <c r="QDW69" s="154"/>
      <c r="QDX69" s="154"/>
      <c r="QDY69" s="154"/>
      <c r="QDZ69" s="154"/>
      <c r="QEA69" s="154"/>
      <c r="QEB69" s="154"/>
      <c r="QEC69" s="154"/>
      <c r="QED69" s="154"/>
      <c r="QEE69" s="154"/>
      <c r="QEF69" s="154"/>
      <c r="QEG69" s="154"/>
      <c r="QEH69" s="154"/>
      <c r="QEI69" s="154"/>
      <c r="QEJ69" s="154"/>
      <c r="QEK69" s="154"/>
      <c r="QEL69" s="154"/>
      <c r="QEM69" s="154"/>
      <c r="QEN69" s="154"/>
      <c r="QEO69" s="154"/>
      <c r="QEP69" s="154"/>
      <c r="QEQ69" s="154"/>
      <c r="QER69" s="154"/>
      <c r="QES69" s="154"/>
      <c r="QET69" s="154"/>
      <c r="QEU69" s="154"/>
      <c r="QEV69" s="154"/>
      <c r="QEW69" s="154"/>
      <c r="QEX69" s="154"/>
      <c r="QEY69" s="154"/>
      <c r="QEZ69" s="154"/>
      <c r="QFA69" s="154"/>
      <c r="QFB69" s="154"/>
      <c r="QFC69" s="154"/>
      <c r="QFD69" s="154"/>
      <c r="QFE69" s="154"/>
      <c r="QFF69" s="154"/>
      <c r="QFG69" s="154"/>
      <c r="QFH69" s="154"/>
      <c r="QFI69" s="154"/>
      <c r="QFJ69" s="154"/>
      <c r="QFK69" s="154"/>
      <c r="QFL69" s="154"/>
      <c r="QFM69" s="154"/>
      <c r="QFN69" s="154"/>
      <c r="QFO69" s="154"/>
      <c r="QFP69" s="154"/>
      <c r="QFQ69" s="154"/>
      <c r="QFR69" s="154"/>
      <c r="QFS69" s="154"/>
      <c r="QFT69" s="154"/>
      <c r="QFU69" s="154"/>
      <c r="QFV69" s="154"/>
      <c r="QFW69" s="154"/>
      <c r="QFX69" s="154"/>
      <c r="QFY69" s="154"/>
      <c r="QFZ69" s="154"/>
      <c r="QGA69" s="154"/>
      <c r="QGB69" s="154"/>
      <c r="QGC69" s="154"/>
      <c r="QGD69" s="154"/>
      <c r="QGE69" s="154"/>
      <c r="QGF69" s="154"/>
      <c r="QGG69" s="154"/>
      <c r="QGH69" s="154"/>
      <c r="QGI69" s="154"/>
      <c r="QGJ69" s="154"/>
      <c r="QGK69" s="154"/>
      <c r="QGL69" s="154"/>
      <c r="QGM69" s="154"/>
      <c r="QGN69" s="154"/>
      <c r="QGO69" s="154"/>
      <c r="QGP69" s="154"/>
      <c r="QGQ69" s="154"/>
      <c r="QGR69" s="154"/>
      <c r="QGS69" s="154"/>
      <c r="QGT69" s="154"/>
      <c r="QGU69" s="154"/>
      <c r="QGV69" s="154"/>
      <c r="QGW69" s="154"/>
      <c r="QGX69" s="154"/>
      <c r="QGY69" s="154"/>
      <c r="QGZ69" s="154"/>
      <c r="QHA69" s="154"/>
      <c r="QHB69" s="154"/>
      <c r="QHC69" s="154"/>
      <c r="QHD69" s="154"/>
      <c r="QHE69" s="154"/>
      <c r="QHF69" s="154"/>
      <c r="QHG69" s="154"/>
      <c r="QHH69" s="154"/>
      <c r="QHI69" s="154"/>
      <c r="QHJ69" s="154"/>
      <c r="QHK69" s="154"/>
      <c r="QHL69" s="154"/>
      <c r="QHM69" s="154"/>
      <c r="QHN69" s="154"/>
      <c r="QHO69" s="154"/>
      <c r="QHP69" s="154"/>
      <c r="QHQ69" s="154"/>
      <c r="QHR69" s="154"/>
      <c r="QHS69" s="154"/>
      <c r="QHT69" s="154"/>
      <c r="QHU69" s="154"/>
      <c r="QHV69" s="154"/>
      <c r="QHW69" s="154"/>
      <c r="QHX69" s="154"/>
      <c r="QHY69" s="154"/>
      <c r="QHZ69" s="154"/>
      <c r="QIA69" s="154"/>
      <c r="QIB69" s="154"/>
      <c r="QIC69" s="154"/>
      <c r="QID69" s="154"/>
      <c r="QIE69" s="154"/>
      <c r="QIF69" s="154"/>
      <c r="QIG69" s="154"/>
      <c r="QIH69" s="154"/>
      <c r="QII69" s="154"/>
      <c r="QIJ69" s="154"/>
      <c r="QIK69" s="154"/>
      <c r="QIL69" s="154"/>
      <c r="QIM69" s="154"/>
      <c r="QIN69" s="154"/>
      <c r="QIO69" s="154"/>
      <c r="QIP69" s="154"/>
      <c r="QIQ69" s="154"/>
      <c r="QIR69" s="154"/>
      <c r="QIS69" s="154"/>
      <c r="QIT69" s="154"/>
      <c r="QIU69" s="154"/>
      <c r="QIV69" s="154"/>
      <c r="QIW69" s="154"/>
      <c r="QIX69" s="154"/>
      <c r="QIY69" s="154"/>
      <c r="QIZ69" s="154"/>
      <c r="QJA69" s="154"/>
      <c r="QJB69" s="154"/>
      <c r="QJC69" s="154"/>
      <c r="QJD69" s="154"/>
      <c r="QJE69" s="154"/>
      <c r="QJF69" s="154"/>
      <c r="QJG69" s="154"/>
      <c r="QJH69" s="154"/>
      <c r="QJI69" s="154"/>
      <c r="QJJ69" s="154"/>
      <c r="QJK69" s="154"/>
      <c r="QJL69" s="154"/>
      <c r="QJM69" s="154"/>
      <c r="QJN69" s="154"/>
      <c r="QJO69" s="154"/>
      <c r="QJP69" s="154"/>
      <c r="QJQ69" s="154"/>
      <c r="QJR69" s="154"/>
      <c r="QJS69" s="154"/>
      <c r="QJT69" s="154"/>
      <c r="QJU69" s="154"/>
      <c r="QJV69" s="154"/>
      <c r="QJW69" s="154"/>
      <c r="QJX69" s="154"/>
      <c r="QJY69" s="154"/>
      <c r="QJZ69" s="154"/>
      <c r="QKA69" s="154"/>
      <c r="QKB69" s="154"/>
      <c r="QKC69" s="154"/>
      <c r="QKD69" s="154"/>
      <c r="QKE69" s="154"/>
      <c r="QKF69" s="154"/>
      <c r="QKG69" s="154"/>
      <c r="QKH69" s="154"/>
      <c r="QKI69" s="154"/>
      <c r="QKJ69" s="154"/>
      <c r="QKK69" s="154"/>
      <c r="QKL69" s="154"/>
      <c r="QKM69" s="154"/>
      <c r="QKN69" s="154"/>
      <c r="QKO69" s="154"/>
      <c r="QKP69" s="154"/>
      <c r="QKQ69" s="154"/>
      <c r="QKR69" s="154"/>
      <c r="QKS69" s="154"/>
      <c r="QKT69" s="154"/>
      <c r="QKU69" s="154"/>
      <c r="QKV69" s="154"/>
      <c r="QKW69" s="154"/>
      <c r="QKX69" s="154"/>
      <c r="QKY69" s="154"/>
      <c r="QKZ69" s="154"/>
      <c r="QLA69" s="154"/>
      <c r="QLB69" s="154"/>
      <c r="QLC69" s="154"/>
      <c r="QLD69" s="154"/>
      <c r="QLE69" s="154"/>
      <c r="QLF69" s="154"/>
      <c r="QLG69" s="154"/>
      <c r="QLH69" s="154"/>
      <c r="QLI69" s="154"/>
      <c r="QLJ69" s="154"/>
      <c r="QLK69" s="154"/>
      <c r="QLL69" s="154"/>
      <c r="QLM69" s="154"/>
      <c r="QLN69" s="154"/>
      <c r="QLO69" s="154"/>
      <c r="QLP69" s="154"/>
      <c r="QLQ69" s="154"/>
      <c r="QLR69" s="154"/>
      <c r="QLS69" s="154"/>
      <c r="QLT69" s="154"/>
      <c r="QLU69" s="154"/>
      <c r="QLV69" s="154"/>
      <c r="QLW69" s="154"/>
      <c r="QLX69" s="154"/>
      <c r="QLY69" s="154"/>
      <c r="QLZ69" s="154"/>
      <c r="QMA69" s="154"/>
      <c r="QMB69" s="154"/>
      <c r="QMC69" s="154"/>
      <c r="QMD69" s="154"/>
      <c r="QME69" s="154"/>
      <c r="QMF69" s="154"/>
      <c r="QMG69" s="154"/>
      <c r="QMH69" s="154"/>
      <c r="QMI69" s="154"/>
      <c r="QMJ69" s="154"/>
      <c r="QMK69" s="154"/>
      <c r="QML69" s="154"/>
      <c r="QMM69" s="154"/>
      <c r="QMN69" s="154"/>
      <c r="QMO69" s="154"/>
      <c r="QMP69" s="154"/>
      <c r="QMQ69" s="154"/>
      <c r="QMR69" s="154"/>
      <c r="QMS69" s="154"/>
      <c r="QMT69" s="154"/>
      <c r="QMU69" s="154"/>
      <c r="QMV69" s="154"/>
      <c r="QMW69" s="154"/>
      <c r="QMX69" s="154"/>
      <c r="QMY69" s="154"/>
      <c r="QMZ69" s="154"/>
      <c r="QNA69" s="154"/>
      <c r="QNB69" s="154"/>
      <c r="QNC69" s="154"/>
      <c r="QND69" s="154"/>
      <c r="QNE69" s="154"/>
      <c r="QNF69" s="154"/>
      <c r="QNG69" s="154"/>
      <c r="QNH69" s="154"/>
      <c r="QNI69" s="154"/>
      <c r="QNJ69" s="154"/>
      <c r="QNK69" s="154"/>
      <c r="QNL69" s="154"/>
      <c r="QNM69" s="154"/>
      <c r="QNN69" s="154"/>
      <c r="QNO69" s="154"/>
      <c r="QNP69" s="154"/>
      <c r="QNQ69" s="154"/>
      <c r="QNR69" s="154"/>
      <c r="QNS69" s="154"/>
      <c r="QNT69" s="154"/>
      <c r="QNU69" s="154"/>
      <c r="QNV69" s="154"/>
      <c r="QNW69" s="154"/>
      <c r="QNX69" s="154"/>
      <c r="QNY69" s="154"/>
      <c r="QNZ69" s="154"/>
      <c r="QOA69" s="154"/>
      <c r="QOB69" s="154"/>
      <c r="QOC69" s="154"/>
      <c r="QOD69" s="154"/>
      <c r="QOE69" s="154"/>
      <c r="QOF69" s="154"/>
      <c r="QOG69" s="154"/>
      <c r="QOH69" s="154"/>
      <c r="QOI69" s="154"/>
      <c r="QOJ69" s="154"/>
      <c r="QOK69" s="154"/>
      <c r="QOL69" s="154"/>
      <c r="QOM69" s="154"/>
      <c r="QON69" s="154"/>
      <c r="QOO69" s="154"/>
      <c r="QOP69" s="154"/>
      <c r="QOQ69" s="154"/>
      <c r="QOR69" s="154"/>
      <c r="QOS69" s="154"/>
      <c r="QOT69" s="154"/>
      <c r="QOU69" s="154"/>
      <c r="QOV69" s="154"/>
      <c r="QOW69" s="154"/>
      <c r="QOX69" s="154"/>
      <c r="QOY69" s="154"/>
      <c r="QOZ69" s="154"/>
      <c r="QPA69" s="154"/>
      <c r="QPB69" s="154"/>
      <c r="QPC69" s="154"/>
      <c r="QPD69" s="154"/>
      <c r="QPE69" s="154"/>
      <c r="QPF69" s="154"/>
      <c r="QPG69" s="154"/>
      <c r="QPH69" s="154"/>
      <c r="QPI69" s="154"/>
      <c r="QPJ69" s="154"/>
      <c r="QPK69" s="154"/>
      <c r="QPL69" s="154"/>
      <c r="QPM69" s="154"/>
      <c r="QPN69" s="154"/>
      <c r="QPO69" s="154"/>
      <c r="QPP69" s="154"/>
      <c r="QPQ69" s="154"/>
      <c r="QPR69" s="154"/>
      <c r="QPS69" s="154"/>
      <c r="QPT69" s="154"/>
      <c r="QPU69" s="154"/>
      <c r="QPV69" s="154"/>
      <c r="QPW69" s="154"/>
      <c r="QPX69" s="154"/>
      <c r="QPY69" s="154"/>
      <c r="QPZ69" s="154"/>
      <c r="QQA69" s="154"/>
      <c r="QQB69" s="154"/>
      <c r="QQC69" s="154"/>
      <c r="QQD69" s="154"/>
      <c r="QQE69" s="154"/>
      <c r="QQF69" s="154"/>
      <c r="QQG69" s="154"/>
      <c r="QQH69" s="154"/>
      <c r="QQI69" s="154"/>
      <c r="QQJ69" s="154"/>
      <c r="QQK69" s="154"/>
      <c r="QQL69" s="154"/>
      <c r="QQM69" s="154"/>
      <c r="QQN69" s="154"/>
      <c r="QQO69" s="154"/>
      <c r="QQP69" s="154"/>
      <c r="QQQ69" s="154"/>
      <c r="QQR69" s="154"/>
      <c r="QQS69" s="154"/>
      <c r="QQT69" s="154"/>
      <c r="QQU69" s="154"/>
      <c r="QQV69" s="154"/>
      <c r="QQW69" s="154"/>
      <c r="QQX69" s="154"/>
      <c r="QQY69" s="154"/>
      <c r="QQZ69" s="154"/>
      <c r="QRA69" s="154"/>
      <c r="QRB69" s="154"/>
      <c r="QRC69" s="154"/>
      <c r="QRD69" s="154"/>
      <c r="QRE69" s="154"/>
      <c r="QRF69" s="154"/>
      <c r="QRG69" s="154"/>
      <c r="QRH69" s="154"/>
      <c r="QRI69" s="154"/>
      <c r="QRJ69" s="154"/>
      <c r="QRK69" s="154"/>
      <c r="QRL69" s="154"/>
      <c r="QRM69" s="154"/>
      <c r="QRN69" s="154"/>
      <c r="QRO69" s="154"/>
      <c r="QRP69" s="154"/>
      <c r="QRQ69" s="154"/>
      <c r="QRR69" s="154"/>
      <c r="QRS69" s="154"/>
      <c r="QRT69" s="154"/>
      <c r="QRU69" s="154"/>
      <c r="QRV69" s="154"/>
      <c r="QRW69" s="154"/>
      <c r="QRX69" s="154"/>
      <c r="QRY69" s="154"/>
      <c r="QRZ69" s="154"/>
      <c r="QSA69" s="154"/>
      <c r="QSB69" s="154"/>
      <c r="QSC69" s="154"/>
      <c r="QSD69" s="154"/>
      <c r="QSE69" s="154"/>
      <c r="QSF69" s="154"/>
      <c r="QSG69" s="154"/>
      <c r="QSH69" s="154"/>
      <c r="QSI69" s="154"/>
      <c r="QSJ69" s="154"/>
      <c r="QSK69" s="154"/>
      <c r="QSL69" s="154"/>
      <c r="QSM69" s="154"/>
      <c r="QSN69" s="154"/>
      <c r="QSO69" s="154"/>
      <c r="QSP69" s="154"/>
      <c r="QSQ69" s="154"/>
      <c r="QSR69" s="154"/>
      <c r="QSS69" s="154"/>
      <c r="QST69" s="154"/>
      <c r="QSU69" s="154"/>
      <c r="QSV69" s="154"/>
      <c r="QSW69" s="154"/>
      <c r="QSX69" s="154"/>
      <c r="QSY69" s="154"/>
      <c r="QSZ69" s="154"/>
      <c r="QTA69" s="154"/>
      <c r="QTB69" s="154"/>
      <c r="QTC69" s="154"/>
      <c r="QTD69" s="154"/>
      <c r="QTE69" s="154"/>
      <c r="QTF69" s="154"/>
      <c r="QTG69" s="154"/>
      <c r="QTH69" s="154"/>
      <c r="QTI69" s="154"/>
      <c r="QTJ69" s="154"/>
      <c r="QTK69" s="154"/>
      <c r="QTL69" s="154"/>
      <c r="QTM69" s="154"/>
      <c r="QTN69" s="154"/>
      <c r="QTO69" s="154"/>
      <c r="QTP69" s="154"/>
      <c r="QTQ69" s="154"/>
      <c r="QTR69" s="154"/>
      <c r="QTS69" s="154"/>
      <c r="QTT69" s="154"/>
      <c r="QTU69" s="154"/>
      <c r="QTV69" s="154"/>
      <c r="QTW69" s="154"/>
      <c r="QTX69" s="154"/>
      <c r="QTY69" s="154"/>
      <c r="QTZ69" s="154"/>
      <c r="QUA69" s="154"/>
      <c r="QUB69" s="154"/>
      <c r="QUC69" s="154"/>
      <c r="QUD69" s="154"/>
      <c r="QUE69" s="154"/>
      <c r="QUF69" s="154"/>
      <c r="QUG69" s="154"/>
      <c r="QUH69" s="154"/>
      <c r="QUI69" s="154"/>
      <c r="QUJ69" s="154"/>
      <c r="QUK69" s="154"/>
      <c r="QUL69" s="154"/>
      <c r="QUM69" s="154"/>
      <c r="QUN69" s="154"/>
      <c r="QUO69" s="154"/>
      <c r="QUP69" s="154"/>
      <c r="QUQ69" s="154"/>
      <c r="QUR69" s="154"/>
      <c r="QUS69" s="154"/>
      <c r="QUT69" s="154"/>
      <c r="QUU69" s="154"/>
      <c r="QUV69" s="154"/>
      <c r="QUW69" s="154"/>
      <c r="QUX69" s="154"/>
      <c r="QUY69" s="154"/>
      <c r="QUZ69" s="154"/>
      <c r="QVA69" s="154"/>
      <c r="QVB69" s="154"/>
      <c r="QVC69" s="154"/>
      <c r="QVD69" s="154"/>
      <c r="QVE69" s="154"/>
      <c r="QVF69" s="154"/>
      <c r="QVG69" s="154"/>
      <c r="QVH69" s="154"/>
      <c r="QVI69" s="154"/>
      <c r="QVJ69" s="154"/>
      <c r="QVK69" s="154"/>
      <c r="QVL69" s="154"/>
      <c r="QVM69" s="154"/>
      <c r="QVN69" s="154"/>
      <c r="QVO69" s="154"/>
      <c r="QVP69" s="154"/>
      <c r="QVQ69" s="154"/>
      <c r="QVR69" s="154"/>
      <c r="QVS69" s="154"/>
      <c r="QVT69" s="154"/>
      <c r="QVU69" s="154"/>
      <c r="QVV69" s="154"/>
      <c r="QVW69" s="154"/>
      <c r="QVX69" s="154"/>
      <c r="QVY69" s="154"/>
      <c r="QVZ69" s="154"/>
      <c r="QWA69" s="154"/>
      <c r="QWB69" s="154"/>
      <c r="QWC69" s="154"/>
      <c r="QWD69" s="154"/>
      <c r="QWE69" s="154"/>
      <c r="QWF69" s="154"/>
      <c r="QWG69" s="154"/>
      <c r="QWH69" s="154"/>
      <c r="QWI69" s="154"/>
      <c r="QWJ69" s="154"/>
      <c r="QWK69" s="154"/>
      <c r="QWL69" s="154"/>
      <c r="QWM69" s="154"/>
      <c r="QWN69" s="154"/>
      <c r="QWO69" s="154"/>
      <c r="QWP69" s="154"/>
      <c r="QWQ69" s="154"/>
      <c r="QWR69" s="154"/>
      <c r="QWS69" s="154"/>
      <c r="QWT69" s="154"/>
      <c r="QWU69" s="154"/>
      <c r="QWV69" s="154"/>
      <c r="QWW69" s="154"/>
      <c r="QWX69" s="154"/>
      <c r="QWY69" s="154"/>
      <c r="QWZ69" s="154"/>
      <c r="QXA69" s="154"/>
      <c r="QXB69" s="154"/>
      <c r="QXC69" s="154"/>
      <c r="QXD69" s="154"/>
      <c r="QXE69" s="154"/>
      <c r="QXF69" s="154"/>
      <c r="QXG69" s="154"/>
      <c r="QXH69" s="154"/>
      <c r="QXI69" s="154"/>
      <c r="QXJ69" s="154"/>
      <c r="QXK69" s="154"/>
      <c r="QXL69" s="154"/>
      <c r="QXM69" s="154"/>
      <c r="QXN69" s="154"/>
      <c r="QXO69" s="154"/>
      <c r="QXP69" s="154"/>
      <c r="QXQ69" s="154"/>
      <c r="QXR69" s="154"/>
      <c r="QXS69" s="154"/>
      <c r="QXT69" s="154"/>
      <c r="QXU69" s="154"/>
      <c r="QXV69" s="154"/>
      <c r="QXW69" s="154"/>
      <c r="QXX69" s="154"/>
      <c r="QXY69" s="154"/>
      <c r="QXZ69" s="154"/>
      <c r="QYA69" s="154"/>
      <c r="QYB69" s="154"/>
      <c r="QYC69" s="154"/>
      <c r="QYD69" s="154"/>
      <c r="QYE69" s="154"/>
      <c r="QYF69" s="154"/>
      <c r="QYG69" s="154"/>
      <c r="QYH69" s="154"/>
      <c r="QYI69" s="154"/>
      <c r="QYJ69" s="154"/>
      <c r="QYK69" s="154"/>
      <c r="QYL69" s="154"/>
      <c r="QYM69" s="154"/>
      <c r="QYN69" s="154"/>
      <c r="QYO69" s="154"/>
      <c r="QYP69" s="154"/>
      <c r="QYQ69" s="154"/>
      <c r="QYR69" s="154"/>
      <c r="QYS69" s="154"/>
      <c r="QYT69" s="154"/>
      <c r="QYU69" s="154"/>
      <c r="QYV69" s="154"/>
      <c r="QYW69" s="154"/>
      <c r="QYX69" s="154"/>
      <c r="QYY69" s="154"/>
      <c r="QYZ69" s="154"/>
      <c r="QZA69" s="154"/>
      <c r="QZB69" s="154"/>
      <c r="QZC69" s="154"/>
      <c r="QZD69" s="154"/>
      <c r="QZE69" s="154"/>
      <c r="QZF69" s="154"/>
      <c r="QZG69" s="154"/>
      <c r="QZH69" s="154"/>
      <c r="QZI69" s="154"/>
      <c r="QZJ69" s="154"/>
      <c r="QZK69" s="154"/>
      <c r="QZL69" s="154"/>
      <c r="QZM69" s="154"/>
      <c r="QZN69" s="154"/>
      <c r="QZO69" s="154"/>
      <c r="QZP69" s="154"/>
      <c r="QZQ69" s="154"/>
      <c r="QZR69" s="154"/>
      <c r="QZS69" s="154"/>
      <c r="QZT69" s="154"/>
      <c r="QZU69" s="154"/>
      <c r="QZV69" s="154"/>
      <c r="QZW69" s="154"/>
      <c r="QZX69" s="154"/>
      <c r="QZY69" s="154"/>
      <c r="QZZ69" s="154"/>
      <c r="RAA69" s="154"/>
      <c r="RAB69" s="154"/>
      <c r="RAC69" s="154"/>
      <c r="RAD69" s="154"/>
      <c r="RAE69" s="154"/>
      <c r="RAF69" s="154"/>
      <c r="RAG69" s="154"/>
      <c r="RAH69" s="154"/>
      <c r="RAI69" s="154"/>
      <c r="RAJ69" s="154"/>
      <c r="RAK69" s="154"/>
      <c r="RAL69" s="154"/>
      <c r="RAM69" s="154"/>
      <c r="RAN69" s="154"/>
      <c r="RAO69" s="154"/>
      <c r="RAP69" s="154"/>
      <c r="RAQ69" s="154"/>
      <c r="RAR69" s="154"/>
      <c r="RAS69" s="154"/>
      <c r="RAT69" s="154"/>
      <c r="RAU69" s="154"/>
      <c r="RAV69" s="154"/>
      <c r="RAW69" s="154"/>
      <c r="RAX69" s="154"/>
      <c r="RAY69" s="154"/>
      <c r="RAZ69" s="154"/>
      <c r="RBA69" s="154"/>
      <c r="RBB69" s="154"/>
      <c r="RBC69" s="154"/>
      <c r="RBD69" s="154"/>
      <c r="RBE69" s="154"/>
      <c r="RBF69" s="154"/>
      <c r="RBG69" s="154"/>
      <c r="RBH69" s="154"/>
      <c r="RBI69" s="154"/>
      <c r="RBJ69" s="154"/>
      <c r="RBK69" s="154"/>
      <c r="RBL69" s="154"/>
      <c r="RBM69" s="154"/>
      <c r="RBN69" s="154"/>
      <c r="RBO69" s="154"/>
      <c r="RBP69" s="154"/>
      <c r="RBQ69" s="154"/>
      <c r="RBR69" s="154"/>
      <c r="RBS69" s="154"/>
      <c r="RBT69" s="154"/>
      <c r="RBU69" s="154"/>
      <c r="RBV69" s="154"/>
      <c r="RBW69" s="154"/>
      <c r="RBX69" s="154"/>
      <c r="RBY69" s="154"/>
      <c r="RBZ69" s="154"/>
      <c r="RCA69" s="154"/>
      <c r="RCB69" s="154"/>
      <c r="RCC69" s="154"/>
      <c r="RCD69" s="154"/>
      <c r="RCE69" s="154"/>
      <c r="RCF69" s="154"/>
      <c r="RCG69" s="154"/>
      <c r="RCH69" s="154"/>
      <c r="RCI69" s="154"/>
      <c r="RCJ69" s="154"/>
      <c r="RCK69" s="154"/>
      <c r="RCL69" s="154"/>
      <c r="RCM69" s="154"/>
      <c r="RCN69" s="154"/>
      <c r="RCO69" s="154"/>
      <c r="RCP69" s="154"/>
      <c r="RCQ69" s="154"/>
      <c r="RCR69" s="154"/>
      <c r="RCS69" s="154"/>
      <c r="RCT69" s="154"/>
      <c r="RCU69" s="154"/>
      <c r="RCV69" s="154"/>
      <c r="RCW69" s="154"/>
      <c r="RCX69" s="154"/>
      <c r="RCY69" s="154"/>
      <c r="RCZ69" s="154"/>
      <c r="RDA69" s="154"/>
      <c r="RDB69" s="154"/>
      <c r="RDC69" s="154"/>
      <c r="RDD69" s="154"/>
      <c r="RDE69" s="154"/>
      <c r="RDF69" s="154"/>
      <c r="RDG69" s="154"/>
      <c r="RDH69" s="154"/>
      <c r="RDI69" s="154"/>
      <c r="RDJ69" s="154"/>
      <c r="RDK69" s="154"/>
      <c r="RDL69" s="154"/>
      <c r="RDM69" s="154"/>
      <c r="RDN69" s="154"/>
      <c r="RDO69" s="154"/>
      <c r="RDP69" s="154"/>
      <c r="RDQ69" s="154"/>
      <c r="RDR69" s="154"/>
      <c r="RDS69" s="154"/>
      <c r="RDT69" s="154"/>
      <c r="RDU69" s="154"/>
      <c r="RDV69" s="154"/>
      <c r="RDW69" s="154"/>
      <c r="RDX69" s="154"/>
      <c r="RDY69" s="154"/>
      <c r="RDZ69" s="154"/>
      <c r="REA69" s="154"/>
      <c r="REB69" s="154"/>
      <c r="REC69" s="154"/>
      <c r="RED69" s="154"/>
      <c r="REE69" s="154"/>
      <c r="REF69" s="154"/>
      <c r="REG69" s="154"/>
      <c r="REH69" s="154"/>
      <c r="REI69" s="154"/>
      <c r="REJ69" s="154"/>
      <c r="REK69" s="154"/>
      <c r="REL69" s="154"/>
      <c r="REM69" s="154"/>
      <c r="REN69" s="154"/>
      <c r="REO69" s="154"/>
      <c r="REP69" s="154"/>
      <c r="REQ69" s="154"/>
      <c r="RER69" s="154"/>
      <c r="RES69" s="154"/>
      <c r="RET69" s="154"/>
      <c r="REU69" s="154"/>
      <c r="REV69" s="154"/>
      <c r="REW69" s="154"/>
      <c r="REX69" s="154"/>
      <c r="REY69" s="154"/>
      <c r="REZ69" s="154"/>
      <c r="RFA69" s="154"/>
      <c r="RFB69" s="154"/>
      <c r="RFC69" s="154"/>
      <c r="RFD69" s="154"/>
      <c r="RFE69" s="154"/>
      <c r="RFF69" s="154"/>
      <c r="RFG69" s="154"/>
      <c r="RFH69" s="154"/>
      <c r="RFI69" s="154"/>
      <c r="RFJ69" s="154"/>
      <c r="RFK69" s="154"/>
      <c r="RFL69" s="154"/>
      <c r="RFM69" s="154"/>
      <c r="RFN69" s="154"/>
      <c r="RFO69" s="154"/>
      <c r="RFP69" s="154"/>
      <c r="RFQ69" s="154"/>
      <c r="RFR69" s="154"/>
      <c r="RFS69" s="154"/>
      <c r="RFT69" s="154"/>
      <c r="RFU69" s="154"/>
      <c r="RFV69" s="154"/>
      <c r="RFW69" s="154"/>
      <c r="RFX69" s="154"/>
      <c r="RFY69" s="154"/>
      <c r="RFZ69" s="154"/>
      <c r="RGA69" s="154"/>
      <c r="RGB69" s="154"/>
      <c r="RGC69" s="154"/>
      <c r="RGD69" s="154"/>
      <c r="RGE69" s="154"/>
      <c r="RGF69" s="154"/>
      <c r="RGG69" s="154"/>
      <c r="RGH69" s="154"/>
      <c r="RGI69" s="154"/>
      <c r="RGJ69" s="154"/>
      <c r="RGK69" s="154"/>
      <c r="RGL69" s="154"/>
      <c r="RGM69" s="154"/>
      <c r="RGN69" s="154"/>
      <c r="RGO69" s="154"/>
      <c r="RGP69" s="154"/>
      <c r="RGQ69" s="154"/>
      <c r="RGR69" s="154"/>
      <c r="RGS69" s="154"/>
      <c r="RGT69" s="154"/>
      <c r="RGU69" s="154"/>
      <c r="RGV69" s="154"/>
      <c r="RGW69" s="154"/>
      <c r="RGX69" s="154"/>
      <c r="RGY69" s="154"/>
      <c r="RGZ69" s="154"/>
      <c r="RHA69" s="154"/>
      <c r="RHB69" s="154"/>
      <c r="RHC69" s="154"/>
      <c r="RHD69" s="154"/>
      <c r="RHE69" s="154"/>
      <c r="RHF69" s="154"/>
      <c r="RHG69" s="154"/>
      <c r="RHH69" s="154"/>
      <c r="RHI69" s="154"/>
      <c r="RHJ69" s="154"/>
      <c r="RHK69" s="154"/>
      <c r="RHL69" s="154"/>
      <c r="RHM69" s="154"/>
      <c r="RHN69" s="154"/>
      <c r="RHO69" s="154"/>
      <c r="RHP69" s="154"/>
      <c r="RHQ69" s="154"/>
      <c r="RHR69" s="154"/>
      <c r="RHS69" s="154"/>
      <c r="RHT69" s="154"/>
      <c r="RHU69" s="154"/>
      <c r="RHV69" s="154"/>
      <c r="RHW69" s="154"/>
      <c r="RHX69" s="154"/>
      <c r="RHY69" s="154"/>
      <c r="RHZ69" s="154"/>
      <c r="RIA69" s="154"/>
      <c r="RIB69" s="154"/>
      <c r="RIC69" s="154"/>
      <c r="RID69" s="154"/>
      <c r="RIE69" s="154"/>
      <c r="RIF69" s="154"/>
      <c r="RIG69" s="154"/>
      <c r="RIH69" s="154"/>
      <c r="RII69" s="154"/>
      <c r="RIJ69" s="154"/>
      <c r="RIK69" s="154"/>
      <c r="RIL69" s="154"/>
      <c r="RIM69" s="154"/>
      <c r="RIN69" s="154"/>
      <c r="RIO69" s="154"/>
      <c r="RIP69" s="154"/>
      <c r="RIQ69" s="154"/>
      <c r="RIR69" s="154"/>
      <c r="RIS69" s="154"/>
      <c r="RIT69" s="154"/>
      <c r="RIU69" s="154"/>
      <c r="RIV69" s="154"/>
      <c r="RIW69" s="154"/>
      <c r="RIX69" s="154"/>
      <c r="RIY69" s="154"/>
      <c r="RIZ69" s="154"/>
      <c r="RJA69" s="154"/>
      <c r="RJB69" s="154"/>
      <c r="RJC69" s="154"/>
      <c r="RJD69" s="154"/>
      <c r="RJE69" s="154"/>
      <c r="RJF69" s="154"/>
      <c r="RJG69" s="154"/>
      <c r="RJH69" s="154"/>
      <c r="RJI69" s="154"/>
      <c r="RJJ69" s="154"/>
      <c r="RJK69" s="154"/>
      <c r="RJL69" s="154"/>
      <c r="RJM69" s="154"/>
      <c r="RJN69" s="154"/>
      <c r="RJO69" s="154"/>
      <c r="RJP69" s="154"/>
      <c r="RJQ69" s="154"/>
      <c r="RJR69" s="154"/>
      <c r="RJS69" s="154"/>
      <c r="RJT69" s="154"/>
      <c r="RJU69" s="154"/>
      <c r="RJV69" s="154"/>
      <c r="RJW69" s="154"/>
      <c r="RJX69" s="154"/>
      <c r="RJY69" s="154"/>
      <c r="RJZ69" s="154"/>
      <c r="RKA69" s="154"/>
      <c r="RKB69" s="154"/>
      <c r="RKC69" s="154"/>
      <c r="RKD69" s="154"/>
      <c r="RKE69" s="154"/>
      <c r="RKF69" s="154"/>
      <c r="RKG69" s="154"/>
      <c r="RKH69" s="154"/>
      <c r="RKI69" s="154"/>
      <c r="RKJ69" s="154"/>
      <c r="RKK69" s="154"/>
      <c r="RKL69" s="154"/>
      <c r="RKM69" s="154"/>
      <c r="RKN69" s="154"/>
      <c r="RKO69" s="154"/>
      <c r="RKP69" s="154"/>
      <c r="RKQ69" s="154"/>
      <c r="RKR69" s="154"/>
      <c r="RKS69" s="154"/>
      <c r="RKT69" s="154"/>
      <c r="RKU69" s="154"/>
      <c r="RKV69" s="154"/>
      <c r="RKW69" s="154"/>
      <c r="RKX69" s="154"/>
      <c r="RKY69" s="154"/>
      <c r="RKZ69" s="154"/>
      <c r="RLA69" s="154"/>
      <c r="RLB69" s="154"/>
      <c r="RLC69" s="154"/>
      <c r="RLD69" s="154"/>
      <c r="RLE69" s="154"/>
      <c r="RLF69" s="154"/>
      <c r="RLG69" s="154"/>
      <c r="RLH69" s="154"/>
      <c r="RLI69" s="154"/>
      <c r="RLJ69" s="154"/>
      <c r="RLK69" s="154"/>
      <c r="RLL69" s="154"/>
      <c r="RLM69" s="154"/>
      <c r="RLN69" s="154"/>
      <c r="RLO69" s="154"/>
      <c r="RLP69" s="154"/>
      <c r="RLQ69" s="154"/>
      <c r="RLR69" s="154"/>
      <c r="RLS69" s="154"/>
      <c r="RLT69" s="154"/>
      <c r="RLU69" s="154"/>
      <c r="RLV69" s="154"/>
      <c r="RLW69" s="154"/>
      <c r="RLX69" s="154"/>
      <c r="RLY69" s="154"/>
      <c r="RLZ69" s="154"/>
      <c r="RMA69" s="154"/>
      <c r="RMB69" s="154"/>
      <c r="RMC69" s="154"/>
      <c r="RMD69" s="154"/>
      <c r="RME69" s="154"/>
      <c r="RMF69" s="154"/>
      <c r="RMG69" s="154"/>
      <c r="RMH69" s="154"/>
      <c r="RMI69" s="154"/>
      <c r="RMJ69" s="154"/>
      <c r="RMK69" s="154"/>
      <c r="RML69" s="154"/>
      <c r="RMM69" s="154"/>
      <c r="RMN69" s="154"/>
      <c r="RMO69" s="154"/>
      <c r="RMP69" s="154"/>
      <c r="RMQ69" s="154"/>
      <c r="RMR69" s="154"/>
      <c r="RMS69" s="154"/>
      <c r="RMT69" s="154"/>
      <c r="RMU69" s="154"/>
      <c r="RMV69" s="154"/>
      <c r="RMW69" s="154"/>
      <c r="RMX69" s="154"/>
      <c r="RMY69" s="154"/>
      <c r="RMZ69" s="154"/>
      <c r="RNA69" s="154"/>
      <c r="RNB69" s="154"/>
      <c r="RNC69" s="154"/>
      <c r="RND69" s="154"/>
      <c r="RNE69" s="154"/>
      <c r="RNF69" s="154"/>
      <c r="RNG69" s="154"/>
      <c r="RNH69" s="154"/>
      <c r="RNI69" s="154"/>
      <c r="RNJ69" s="154"/>
      <c r="RNK69" s="154"/>
      <c r="RNL69" s="154"/>
      <c r="RNM69" s="154"/>
      <c r="RNN69" s="154"/>
      <c r="RNO69" s="154"/>
      <c r="RNP69" s="154"/>
      <c r="RNQ69" s="154"/>
      <c r="RNR69" s="154"/>
      <c r="RNS69" s="154"/>
      <c r="RNT69" s="154"/>
      <c r="RNU69" s="154"/>
      <c r="RNV69" s="154"/>
      <c r="RNW69" s="154"/>
      <c r="RNX69" s="154"/>
      <c r="RNY69" s="154"/>
      <c r="RNZ69" s="154"/>
      <c r="ROA69" s="154"/>
      <c r="ROB69" s="154"/>
      <c r="ROC69" s="154"/>
      <c r="ROD69" s="154"/>
      <c r="ROE69" s="154"/>
      <c r="ROF69" s="154"/>
      <c r="ROG69" s="154"/>
      <c r="ROH69" s="154"/>
      <c r="ROI69" s="154"/>
      <c r="ROJ69" s="154"/>
      <c r="ROK69" s="154"/>
      <c r="ROL69" s="154"/>
      <c r="ROM69" s="154"/>
      <c r="RON69" s="154"/>
      <c r="ROO69" s="154"/>
      <c r="ROP69" s="154"/>
      <c r="ROQ69" s="154"/>
      <c r="ROR69" s="154"/>
      <c r="ROS69" s="154"/>
      <c r="ROT69" s="154"/>
      <c r="ROU69" s="154"/>
      <c r="ROV69" s="154"/>
      <c r="ROW69" s="154"/>
      <c r="ROX69" s="154"/>
      <c r="ROY69" s="154"/>
      <c r="ROZ69" s="154"/>
      <c r="RPA69" s="154"/>
      <c r="RPB69" s="154"/>
      <c r="RPC69" s="154"/>
      <c r="RPD69" s="154"/>
      <c r="RPE69" s="154"/>
      <c r="RPF69" s="154"/>
      <c r="RPG69" s="154"/>
      <c r="RPH69" s="154"/>
      <c r="RPI69" s="154"/>
      <c r="RPJ69" s="154"/>
      <c r="RPK69" s="154"/>
      <c r="RPL69" s="154"/>
      <c r="RPM69" s="154"/>
      <c r="RPN69" s="154"/>
      <c r="RPO69" s="154"/>
      <c r="RPP69" s="154"/>
      <c r="RPQ69" s="154"/>
      <c r="RPR69" s="154"/>
      <c r="RPS69" s="154"/>
      <c r="RPT69" s="154"/>
      <c r="RPU69" s="154"/>
      <c r="RPV69" s="154"/>
      <c r="RPW69" s="154"/>
      <c r="RPX69" s="154"/>
      <c r="RPY69" s="154"/>
      <c r="RPZ69" s="154"/>
      <c r="RQA69" s="154"/>
      <c r="RQB69" s="154"/>
      <c r="RQC69" s="154"/>
      <c r="RQD69" s="154"/>
      <c r="RQE69" s="154"/>
      <c r="RQF69" s="154"/>
      <c r="RQG69" s="154"/>
      <c r="RQH69" s="154"/>
      <c r="RQI69" s="154"/>
      <c r="RQJ69" s="154"/>
      <c r="RQK69" s="154"/>
      <c r="RQL69" s="154"/>
      <c r="RQM69" s="154"/>
      <c r="RQN69" s="154"/>
      <c r="RQO69" s="154"/>
      <c r="RQP69" s="154"/>
      <c r="RQQ69" s="154"/>
      <c r="RQR69" s="154"/>
      <c r="RQS69" s="154"/>
      <c r="RQT69" s="154"/>
      <c r="RQU69" s="154"/>
      <c r="RQV69" s="154"/>
      <c r="RQW69" s="154"/>
      <c r="RQX69" s="154"/>
      <c r="RQY69" s="154"/>
      <c r="RQZ69" s="154"/>
      <c r="RRA69" s="154"/>
      <c r="RRB69" s="154"/>
      <c r="RRC69" s="154"/>
      <c r="RRD69" s="154"/>
      <c r="RRE69" s="154"/>
      <c r="RRF69" s="154"/>
      <c r="RRG69" s="154"/>
      <c r="RRH69" s="154"/>
      <c r="RRI69" s="154"/>
      <c r="RRJ69" s="154"/>
      <c r="RRK69" s="154"/>
      <c r="RRL69" s="154"/>
      <c r="RRM69" s="154"/>
      <c r="RRN69" s="154"/>
      <c r="RRO69" s="154"/>
      <c r="RRP69" s="154"/>
      <c r="RRQ69" s="154"/>
      <c r="RRR69" s="154"/>
      <c r="RRS69" s="154"/>
      <c r="RRT69" s="154"/>
      <c r="RRU69" s="154"/>
      <c r="RRV69" s="154"/>
      <c r="RRW69" s="154"/>
      <c r="RRX69" s="154"/>
      <c r="RRY69" s="154"/>
      <c r="RRZ69" s="154"/>
      <c r="RSA69" s="154"/>
      <c r="RSB69" s="154"/>
      <c r="RSC69" s="154"/>
      <c r="RSD69" s="154"/>
      <c r="RSE69" s="154"/>
      <c r="RSF69" s="154"/>
      <c r="RSG69" s="154"/>
      <c r="RSH69" s="154"/>
      <c r="RSI69" s="154"/>
      <c r="RSJ69" s="154"/>
      <c r="RSK69" s="154"/>
      <c r="RSL69" s="154"/>
      <c r="RSM69" s="154"/>
      <c r="RSN69" s="154"/>
      <c r="RSO69" s="154"/>
      <c r="RSP69" s="154"/>
      <c r="RSQ69" s="154"/>
      <c r="RSR69" s="154"/>
      <c r="RSS69" s="154"/>
      <c r="RST69" s="154"/>
      <c r="RSU69" s="154"/>
      <c r="RSV69" s="154"/>
      <c r="RSW69" s="154"/>
      <c r="RSX69" s="154"/>
      <c r="RSY69" s="154"/>
      <c r="RSZ69" s="154"/>
      <c r="RTA69" s="154"/>
      <c r="RTB69" s="154"/>
      <c r="RTC69" s="154"/>
      <c r="RTD69" s="154"/>
      <c r="RTE69" s="154"/>
      <c r="RTF69" s="154"/>
      <c r="RTG69" s="154"/>
      <c r="RTH69" s="154"/>
      <c r="RTI69" s="154"/>
      <c r="RTJ69" s="154"/>
      <c r="RTK69" s="154"/>
      <c r="RTL69" s="154"/>
      <c r="RTM69" s="154"/>
      <c r="RTN69" s="154"/>
      <c r="RTO69" s="154"/>
      <c r="RTP69" s="154"/>
      <c r="RTQ69" s="154"/>
      <c r="RTR69" s="154"/>
      <c r="RTS69" s="154"/>
      <c r="RTT69" s="154"/>
      <c r="RTU69" s="154"/>
      <c r="RTV69" s="154"/>
      <c r="RTW69" s="154"/>
      <c r="RTX69" s="154"/>
      <c r="RTY69" s="154"/>
      <c r="RTZ69" s="154"/>
      <c r="RUA69" s="154"/>
      <c r="RUB69" s="154"/>
      <c r="RUC69" s="154"/>
      <c r="RUD69" s="154"/>
      <c r="RUE69" s="154"/>
      <c r="RUF69" s="154"/>
      <c r="RUG69" s="154"/>
      <c r="RUH69" s="154"/>
      <c r="RUI69" s="154"/>
      <c r="RUJ69" s="154"/>
      <c r="RUK69" s="154"/>
      <c r="RUL69" s="154"/>
      <c r="RUM69" s="154"/>
      <c r="RUN69" s="154"/>
      <c r="RUO69" s="154"/>
      <c r="RUP69" s="154"/>
      <c r="RUQ69" s="154"/>
      <c r="RUR69" s="154"/>
      <c r="RUS69" s="154"/>
      <c r="RUT69" s="154"/>
      <c r="RUU69" s="154"/>
      <c r="RUV69" s="154"/>
      <c r="RUW69" s="154"/>
      <c r="RUX69" s="154"/>
      <c r="RUY69" s="154"/>
      <c r="RUZ69" s="154"/>
      <c r="RVA69" s="154"/>
      <c r="RVB69" s="154"/>
      <c r="RVC69" s="154"/>
      <c r="RVD69" s="154"/>
      <c r="RVE69" s="154"/>
      <c r="RVF69" s="154"/>
      <c r="RVG69" s="154"/>
      <c r="RVH69" s="154"/>
      <c r="RVI69" s="154"/>
      <c r="RVJ69" s="154"/>
      <c r="RVK69" s="154"/>
      <c r="RVL69" s="154"/>
      <c r="RVM69" s="154"/>
      <c r="RVN69" s="154"/>
      <c r="RVO69" s="154"/>
      <c r="RVP69" s="154"/>
      <c r="RVQ69" s="154"/>
      <c r="RVR69" s="154"/>
      <c r="RVS69" s="154"/>
      <c r="RVT69" s="154"/>
      <c r="RVU69" s="154"/>
      <c r="RVV69" s="154"/>
      <c r="RVW69" s="154"/>
      <c r="RVX69" s="154"/>
      <c r="RVY69" s="154"/>
      <c r="RVZ69" s="154"/>
      <c r="RWA69" s="154"/>
      <c r="RWB69" s="154"/>
      <c r="RWC69" s="154"/>
      <c r="RWD69" s="154"/>
      <c r="RWE69" s="154"/>
      <c r="RWF69" s="154"/>
      <c r="RWG69" s="154"/>
      <c r="RWH69" s="154"/>
      <c r="RWI69" s="154"/>
      <c r="RWJ69" s="154"/>
      <c r="RWK69" s="154"/>
      <c r="RWL69" s="154"/>
      <c r="RWM69" s="154"/>
      <c r="RWN69" s="154"/>
      <c r="RWO69" s="154"/>
      <c r="RWP69" s="154"/>
      <c r="RWQ69" s="154"/>
      <c r="RWR69" s="154"/>
      <c r="RWS69" s="154"/>
      <c r="RWT69" s="154"/>
      <c r="RWU69" s="154"/>
      <c r="RWV69" s="154"/>
      <c r="RWW69" s="154"/>
      <c r="RWX69" s="154"/>
      <c r="RWY69" s="154"/>
      <c r="RWZ69" s="154"/>
      <c r="RXA69" s="154"/>
      <c r="RXB69" s="154"/>
      <c r="RXC69" s="154"/>
      <c r="RXD69" s="154"/>
      <c r="RXE69" s="154"/>
      <c r="RXF69" s="154"/>
      <c r="RXG69" s="154"/>
      <c r="RXH69" s="154"/>
      <c r="RXI69" s="154"/>
      <c r="RXJ69" s="154"/>
      <c r="RXK69" s="154"/>
      <c r="RXL69" s="154"/>
      <c r="RXM69" s="154"/>
      <c r="RXN69" s="154"/>
      <c r="RXO69" s="154"/>
      <c r="RXP69" s="154"/>
      <c r="RXQ69" s="154"/>
      <c r="RXR69" s="154"/>
      <c r="RXS69" s="154"/>
      <c r="RXT69" s="154"/>
      <c r="RXU69" s="154"/>
      <c r="RXV69" s="154"/>
      <c r="RXW69" s="154"/>
      <c r="RXX69" s="154"/>
      <c r="RXY69" s="154"/>
      <c r="RXZ69" s="154"/>
      <c r="RYA69" s="154"/>
      <c r="RYB69" s="154"/>
      <c r="RYC69" s="154"/>
      <c r="RYD69" s="154"/>
      <c r="RYE69" s="154"/>
      <c r="RYF69" s="154"/>
      <c r="RYG69" s="154"/>
      <c r="RYH69" s="154"/>
      <c r="RYI69" s="154"/>
      <c r="RYJ69" s="154"/>
      <c r="RYK69" s="154"/>
      <c r="RYL69" s="154"/>
      <c r="RYM69" s="154"/>
      <c r="RYN69" s="154"/>
      <c r="RYO69" s="154"/>
      <c r="RYP69" s="154"/>
      <c r="RYQ69" s="154"/>
      <c r="RYR69" s="154"/>
      <c r="RYS69" s="154"/>
      <c r="RYT69" s="154"/>
      <c r="RYU69" s="154"/>
      <c r="RYV69" s="154"/>
      <c r="RYW69" s="154"/>
      <c r="RYX69" s="154"/>
      <c r="RYY69" s="154"/>
      <c r="RYZ69" s="154"/>
      <c r="RZA69" s="154"/>
      <c r="RZB69" s="154"/>
      <c r="RZC69" s="154"/>
      <c r="RZD69" s="154"/>
      <c r="RZE69" s="154"/>
      <c r="RZF69" s="154"/>
      <c r="RZG69" s="154"/>
      <c r="RZH69" s="154"/>
      <c r="RZI69" s="154"/>
      <c r="RZJ69" s="154"/>
      <c r="RZK69" s="154"/>
      <c r="RZL69" s="154"/>
      <c r="RZM69" s="154"/>
      <c r="RZN69" s="154"/>
      <c r="RZO69" s="154"/>
      <c r="RZP69" s="154"/>
      <c r="RZQ69" s="154"/>
      <c r="RZR69" s="154"/>
      <c r="RZS69" s="154"/>
      <c r="RZT69" s="154"/>
      <c r="RZU69" s="154"/>
      <c r="RZV69" s="154"/>
      <c r="RZW69" s="154"/>
      <c r="RZX69" s="154"/>
      <c r="RZY69" s="154"/>
      <c r="RZZ69" s="154"/>
      <c r="SAA69" s="154"/>
      <c r="SAB69" s="154"/>
      <c r="SAC69" s="154"/>
      <c r="SAD69" s="154"/>
      <c r="SAE69" s="154"/>
      <c r="SAF69" s="154"/>
      <c r="SAG69" s="154"/>
      <c r="SAH69" s="154"/>
      <c r="SAI69" s="154"/>
      <c r="SAJ69" s="154"/>
      <c r="SAK69" s="154"/>
      <c r="SAL69" s="154"/>
      <c r="SAM69" s="154"/>
      <c r="SAN69" s="154"/>
      <c r="SAO69" s="154"/>
      <c r="SAP69" s="154"/>
      <c r="SAQ69" s="154"/>
      <c r="SAR69" s="154"/>
      <c r="SAS69" s="154"/>
      <c r="SAT69" s="154"/>
      <c r="SAU69" s="154"/>
      <c r="SAV69" s="154"/>
      <c r="SAW69" s="154"/>
      <c r="SAX69" s="154"/>
      <c r="SAY69" s="154"/>
      <c r="SAZ69" s="154"/>
      <c r="SBA69" s="154"/>
      <c r="SBB69" s="154"/>
      <c r="SBC69" s="154"/>
      <c r="SBD69" s="154"/>
      <c r="SBE69" s="154"/>
      <c r="SBF69" s="154"/>
      <c r="SBG69" s="154"/>
      <c r="SBH69" s="154"/>
      <c r="SBI69" s="154"/>
      <c r="SBJ69" s="154"/>
      <c r="SBK69" s="154"/>
      <c r="SBL69" s="154"/>
      <c r="SBM69" s="154"/>
      <c r="SBN69" s="154"/>
      <c r="SBO69" s="154"/>
      <c r="SBP69" s="154"/>
      <c r="SBQ69" s="154"/>
      <c r="SBR69" s="154"/>
      <c r="SBS69" s="154"/>
      <c r="SBT69" s="154"/>
      <c r="SBU69" s="154"/>
      <c r="SBV69" s="154"/>
      <c r="SBW69" s="154"/>
      <c r="SBX69" s="154"/>
      <c r="SBY69" s="154"/>
      <c r="SBZ69" s="154"/>
      <c r="SCA69" s="154"/>
      <c r="SCB69" s="154"/>
      <c r="SCC69" s="154"/>
      <c r="SCD69" s="154"/>
      <c r="SCE69" s="154"/>
      <c r="SCF69" s="154"/>
      <c r="SCG69" s="154"/>
      <c r="SCH69" s="154"/>
      <c r="SCI69" s="154"/>
      <c r="SCJ69" s="154"/>
      <c r="SCK69" s="154"/>
      <c r="SCL69" s="154"/>
      <c r="SCM69" s="154"/>
      <c r="SCN69" s="154"/>
      <c r="SCO69" s="154"/>
      <c r="SCP69" s="154"/>
      <c r="SCQ69" s="154"/>
      <c r="SCR69" s="154"/>
      <c r="SCS69" s="154"/>
      <c r="SCT69" s="154"/>
      <c r="SCU69" s="154"/>
      <c r="SCV69" s="154"/>
      <c r="SCW69" s="154"/>
      <c r="SCX69" s="154"/>
      <c r="SCY69" s="154"/>
      <c r="SCZ69" s="154"/>
      <c r="SDA69" s="154"/>
      <c r="SDB69" s="154"/>
      <c r="SDC69" s="154"/>
      <c r="SDD69" s="154"/>
      <c r="SDE69" s="154"/>
      <c r="SDF69" s="154"/>
      <c r="SDG69" s="154"/>
      <c r="SDH69" s="154"/>
      <c r="SDI69" s="154"/>
      <c r="SDJ69" s="154"/>
      <c r="SDK69" s="154"/>
      <c r="SDL69" s="154"/>
      <c r="SDM69" s="154"/>
      <c r="SDN69" s="154"/>
      <c r="SDO69" s="154"/>
      <c r="SDP69" s="154"/>
      <c r="SDQ69" s="154"/>
      <c r="SDR69" s="154"/>
      <c r="SDS69" s="154"/>
      <c r="SDT69" s="154"/>
      <c r="SDU69" s="154"/>
      <c r="SDV69" s="154"/>
      <c r="SDW69" s="154"/>
      <c r="SDX69" s="154"/>
      <c r="SDY69" s="154"/>
      <c r="SDZ69" s="154"/>
      <c r="SEA69" s="154"/>
      <c r="SEB69" s="154"/>
      <c r="SEC69" s="154"/>
      <c r="SED69" s="154"/>
      <c r="SEE69" s="154"/>
      <c r="SEF69" s="154"/>
      <c r="SEG69" s="154"/>
      <c r="SEH69" s="154"/>
      <c r="SEI69" s="154"/>
      <c r="SEJ69" s="154"/>
      <c r="SEK69" s="154"/>
      <c r="SEL69" s="154"/>
      <c r="SEM69" s="154"/>
      <c r="SEN69" s="154"/>
      <c r="SEO69" s="154"/>
      <c r="SEP69" s="154"/>
      <c r="SEQ69" s="154"/>
      <c r="SER69" s="154"/>
      <c r="SES69" s="154"/>
      <c r="SET69" s="154"/>
      <c r="SEU69" s="154"/>
      <c r="SEV69" s="154"/>
      <c r="SEW69" s="154"/>
      <c r="SEX69" s="154"/>
      <c r="SEY69" s="154"/>
      <c r="SEZ69" s="154"/>
      <c r="SFA69" s="154"/>
      <c r="SFB69" s="154"/>
      <c r="SFC69" s="154"/>
      <c r="SFD69" s="154"/>
      <c r="SFE69" s="154"/>
      <c r="SFF69" s="154"/>
      <c r="SFG69" s="154"/>
      <c r="SFH69" s="154"/>
      <c r="SFI69" s="154"/>
      <c r="SFJ69" s="154"/>
      <c r="SFK69" s="154"/>
      <c r="SFL69" s="154"/>
      <c r="SFM69" s="154"/>
      <c r="SFN69" s="154"/>
      <c r="SFO69" s="154"/>
      <c r="SFP69" s="154"/>
      <c r="SFQ69" s="154"/>
      <c r="SFR69" s="154"/>
      <c r="SFS69" s="154"/>
      <c r="SFT69" s="154"/>
      <c r="SFU69" s="154"/>
      <c r="SFV69" s="154"/>
      <c r="SFW69" s="154"/>
      <c r="SFX69" s="154"/>
      <c r="SFY69" s="154"/>
      <c r="SFZ69" s="154"/>
      <c r="SGA69" s="154"/>
      <c r="SGB69" s="154"/>
      <c r="SGC69" s="154"/>
      <c r="SGD69" s="154"/>
      <c r="SGE69" s="154"/>
      <c r="SGF69" s="154"/>
      <c r="SGG69" s="154"/>
      <c r="SGH69" s="154"/>
      <c r="SGI69" s="154"/>
      <c r="SGJ69" s="154"/>
      <c r="SGK69" s="154"/>
      <c r="SGL69" s="154"/>
      <c r="SGM69" s="154"/>
      <c r="SGN69" s="154"/>
      <c r="SGO69" s="154"/>
      <c r="SGP69" s="154"/>
      <c r="SGQ69" s="154"/>
      <c r="SGR69" s="154"/>
      <c r="SGS69" s="154"/>
      <c r="SGT69" s="154"/>
      <c r="SGU69" s="154"/>
      <c r="SGV69" s="154"/>
      <c r="SGW69" s="154"/>
      <c r="SGX69" s="154"/>
      <c r="SGY69" s="154"/>
      <c r="SGZ69" s="154"/>
      <c r="SHA69" s="154"/>
      <c r="SHB69" s="154"/>
      <c r="SHC69" s="154"/>
      <c r="SHD69" s="154"/>
      <c r="SHE69" s="154"/>
      <c r="SHF69" s="154"/>
      <c r="SHG69" s="154"/>
      <c r="SHH69" s="154"/>
      <c r="SHI69" s="154"/>
      <c r="SHJ69" s="154"/>
      <c r="SHK69" s="154"/>
      <c r="SHL69" s="154"/>
      <c r="SHM69" s="154"/>
      <c r="SHN69" s="154"/>
      <c r="SHO69" s="154"/>
      <c r="SHP69" s="154"/>
      <c r="SHQ69" s="154"/>
      <c r="SHR69" s="154"/>
      <c r="SHS69" s="154"/>
      <c r="SHT69" s="154"/>
      <c r="SHU69" s="154"/>
      <c r="SHV69" s="154"/>
      <c r="SHW69" s="154"/>
      <c r="SHX69" s="154"/>
      <c r="SHY69" s="154"/>
      <c r="SHZ69" s="154"/>
      <c r="SIA69" s="154"/>
      <c r="SIB69" s="154"/>
      <c r="SIC69" s="154"/>
      <c r="SID69" s="154"/>
      <c r="SIE69" s="154"/>
      <c r="SIF69" s="154"/>
      <c r="SIG69" s="154"/>
      <c r="SIH69" s="154"/>
      <c r="SII69" s="154"/>
      <c r="SIJ69" s="154"/>
      <c r="SIK69" s="154"/>
      <c r="SIL69" s="154"/>
      <c r="SIM69" s="154"/>
      <c r="SIN69" s="154"/>
      <c r="SIO69" s="154"/>
      <c r="SIP69" s="154"/>
      <c r="SIQ69" s="154"/>
      <c r="SIR69" s="154"/>
      <c r="SIS69" s="154"/>
      <c r="SIT69" s="154"/>
      <c r="SIU69" s="154"/>
      <c r="SIV69" s="154"/>
      <c r="SIW69" s="154"/>
      <c r="SIX69" s="154"/>
      <c r="SIY69" s="154"/>
      <c r="SIZ69" s="154"/>
      <c r="SJA69" s="154"/>
      <c r="SJB69" s="154"/>
      <c r="SJC69" s="154"/>
      <c r="SJD69" s="154"/>
      <c r="SJE69" s="154"/>
      <c r="SJF69" s="154"/>
      <c r="SJG69" s="154"/>
      <c r="SJH69" s="154"/>
      <c r="SJI69" s="154"/>
      <c r="SJJ69" s="154"/>
      <c r="SJK69" s="154"/>
      <c r="SJL69" s="154"/>
      <c r="SJM69" s="154"/>
      <c r="SJN69" s="154"/>
      <c r="SJO69" s="154"/>
      <c r="SJP69" s="154"/>
      <c r="SJQ69" s="154"/>
      <c r="SJR69" s="154"/>
      <c r="SJS69" s="154"/>
      <c r="SJT69" s="154"/>
      <c r="SJU69" s="154"/>
      <c r="SJV69" s="154"/>
      <c r="SJW69" s="154"/>
      <c r="SJX69" s="154"/>
      <c r="SJY69" s="154"/>
      <c r="SJZ69" s="154"/>
      <c r="SKA69" s="154"/>
      <c r="SKB69" s="154"/>
      <c r="SKC69" s="154"/>
      <c r="SKD69" s="154"/>
      <c r="SKE69" s="154"/>
      <c r="SKF69" s="154"/>
      <c r="SKG69" s="154"/>
      <c r="SKH69" s="154"/>
      <c r="SKI69" s="154"/>
      <c r="SKJ69" s="154"/>
      <c r="SKK69" s="154"/>
      <c r="SKL69" s="154"/>
      <c r="SKM69" s="154"/>
      <c r="SKN69" s="154"/>
      <c r="SKO69" s="154"/>
      <c r="SKP69" s="154"/>
      <c r="SKQ69" s="154"/>
      <c r="SKR69" s="154"/>
      <c r="SKS69" s="154"/>
      <c r="SKT69" s="154"/>
      <c r="SKU69" s="154"/>
      <c r="SKV69" s="154"/>
      <c r="SKW69" s="154"/>
      <c r="SKX69" s="154"/>
      <c r="SKY69" s="154"/>
      <c r="SKZ69" s="154"/>
      <c r="SLA69" s="154"/>
      <c r="SLB69" s="154"/>
      <c r="SLC69" s="154"/>
      <c r="SLD69" s="154"/>
      <c r="SLE69" s="154"/>
      <c r="SLF69" s="154"/>
      <c r="SLG69" s="154"/>
      <c r="SLH69" s="154"/>
      <c r="SLI69" s="154"/>
      <c r="SLJ69" s="154"/>
      <c r="SLK69" s="154"/>
      <c r="SLL69" s="154"/>
      <c r="SLM69" s="154"/>
      <c r="SLN69" s="154"/>
      <c r="SLO69" s="154"/>
      <c r="SLP69" s="154"/>
      <c r="SLQ69" s="154"/>
      <c r="SLR69" s="154"/>
      <c r="SLS69" s="154"/>
      <c r="SLT69" s="154"/>
      <c r="SLU69" s="154"/>
      <c r="SLV69" s="154"/>
      <c r="SLW69" s="154"/>
      <c r="SLX69" s="154"/>
      <c r="SLY69" s="154"/>
      <c r="SLZ69" s="154"/>
      <c r="SMA69" s="154"/>
      <c r="SMB69" s="154"/>
      <c r="SMC69" s="154"/>
      <c r="SMD69" s="154"/>
      <c r="SME69" s="154"/>
      <c r="SMF69" s="154"/>
      <c r="SMG69" s="154"/>
      <c r="SMH69" s="154"/>
      <c r="SMI69" s="154"/>
      <c r="SMJ69" s="154"/>
      <c r="SMK69" s="154"/>
      <c r="SML69" s="154"/>
      <c r="SMM69" s="154"/>
      <c r="SMN69" s="154"/>
      <c r="SMO69" s="154"/>
      <c r="SMP69" s="154"/>
      <c r="SMQ69" s="154"/>
      <c r="SMR69" s="154"/>
      <c r="SMS69" s="154"/>
      <c r="SMT69" s="154"/>
      <c r="SMU69" s="154"/>
      <c r="SMV69" s="154"/>
      <c r="SMW69" s="154"/>
      <c r="SMX69" s="154"/>
      <c r="SMY69" s="154"/>
      <c r="SMZ69" s="154"/>
      <c r="SNA69" s="154"/>
      <c r="SNB69" s="154"/>
      <c r="SNC69" s="154"/>
      <c r="SND69" s="154"/>
      <c r="SNE69" s="154"/>
      <c r="SNF69" s="154"/>
      <c r="SNG69" s="154"/>
      <c r="SNH69" s="154"/>
      <c r="SNI69" s="154"/>
      <c r="SNJ69" s="154"/>
      <c r="SNK69" s="154"/>
      <c r="SNL69" s="154"/>
      <c r="SNM69" s="154"/>
      <c r="SNN69" s="154"/>
      <c r="SNO69" s="154"/>
      <c r="SNP69" s="154"/>
      <c r="SNQ69" s="154"/>
      <c r="SNR69" s="154"/>
      <c r="SNS69" s="154"/>
      <c r="SNT69" s="154"/>
      <c r="SNU69" s="154"/>
      <c r="SNV69" s="154"/>
      <c r="SNW69" s="154"/>
      <c r="SNX69" s="154"/>
      <c r="SNY69" s="154"/>
      <c r="SNZ69" s="154"/>
      <c r="SOA69" s="154"/>
      <c r="SOB69" s="154"/>
      <c r="SOC69" s="154"/>
      <c r="SOD69" s="154"/>
      <c r="SOE69" s="154"/>
      <c r="SOF69" s="154"/>
      <c r="SOG69" s="154"/>
      <c r="SOH69" s="154"/>
      <c r="SOI69" s="154"/>
      <c r="SOJ69" s="154"/>
      <c r="SOK69" s="154"/>
      <c r="SOL69" s="154"/>
      <c r="SOM69" s="154"/>
      <c r="SON69" s="154"/>
      <c r="SOO69" s="154"/>
      <c r="SOP69" s="154"/>
      <c r="SOQ69" s="154"/>
      <c r="SOR69" s="154"/>
      <c r="SOS69" s="154"/>
      <c r="SOT69" s="154"/>
      <c r="SOU69" s="154"/>
      <c r="SOV69" s="154"/>
      <c r="SOW69" s="154"/>
      <c r="SOX69" s="154"/>
      <c r="SOY69" s="154"/>
      <c r="SOZ69" s="154"/>
      <c r="SPA69" s="154"/>
      <c r="SPB69" s="154"/>
      <c r="SPC69" s="154"/>
      <c r="SPD69" s="154"/>
      <c r="SPE69" s="154"/>
      <c r="SPF69" s="154"/>
      <c r="SPG69" s="154"/>
      <c r="SPH69" s="154"/>
      <c r="SPI69" s="154"/>
      <c r="SPJ69" s="154"/>
      <c r="SPK69" s="154"/>
      <c r="SPL69" s="154"/>
      <c r="SPM69" s="154"/>
      <c r="SPN69" s="154"/>
      <c r="SPO69" s="154"/>
      <c r="SPP69" s="154"/>
      <c r="SPQ69" s="154"/>
      <c r="SPR69" s="154"/>
      <c r="SPS69" s="154"/>
      <c r="SPT69" s="154"/>
      <c r="SPU69" s="154"/>
      <c r="SPV69" s="154"/>
      <c r="SPW69" s="154"/>
      <c r="SPX69" s="154"/>
      <c r="SPY69" s="154"/>
      <c r="SPZ69" s="154"/>
      <c r="SQA69" s="154"/>
      <c r="SQB69" s="154"/>
      <c r="SQC69" s="154"/>
      <c r="SQD69" s="154"/>
      <c r="SQE69" s="154"/>
      <c r="SQF69" s="154"/>
      <c r="SQG69" s="154"/>
      <c r="SQH69" s="154"/>
      <c r="SQI69" s="154"/>
      <c r="SQJ69" s="154"/>
      <c r="SQK69" s="154"/>
      <c r="SQL69" s="154"/>
      <c r="SQM69" s="154"/>
      <c r="SQN69" s="154"/>
      <c r="SQO69" s="154"/>
      <c r="SQP69" s="154"/>
      <c r="SQQ69" s="154"/>
      <c r="SQR69" s="154"/>
      <c r="SQS69" s="154"/>
      <c r="SQT69" s="154"/>
      <c r="SQU69" s="154"/>
      <c r="SQV69" s="154"/>
      <c r="SQW69" s="154"/>
      <c r="SQX69" s="154"/>
      <c r="SQY69" s="154"/>
      <c r="SQZ69" s="154"/>
      <c r="SRA69" s="154"/>
      <c r="SRB69" s="154"/>
      <c r="SRC69" s="154"/>
      <c r="SRD69" s="154"/>
      <c r="SRE69" s="154"/>
      <c r="SRF69" s="154"/>
      <c r="SRG69" s="154"/>
      <c r="SRH69" s="154"/>
      <c r="SRI69" s="154"/>
      <c r="SRJ69" s="154"/>
      <c r="SRK69" s="154"/>
      <c r="SRL69" s="154"/>
      <c r="SRM69" s="154"/>
      <c r="SRN69" s="154"/>
      <c r="SRO69" s="154"/>
      <c r="SRP69" s="154"/>
      <c r="SRQ69" s="154"/>
      <c r="SRR69" s="154"/>
      <c r="SRS69" s="154"/>
      <c r="SRT69" s="154"/>
      <c r="SRU69" s="154"/>
      <c r="SRV69" s="154"/>
      <c r="SRW69" s="154"/>
      <c r="SRX69" s="154"/>
      <c r="SRY69" s="154"/>
      <c r="SRZ69" s="154"/>
      <c r="SSA69" s="154"/>
      <c r="SSB69" s="154"/>
      <c r="SSC69" s="154"/>
      <c r="SSD69" s="154"/>
      <c r="SSE69" s="154"/>
      <c r="SSF69" s="154"/>
      <c r="SSG69" s="154"/>
      <c r="SSH69" s="154"/>
      <c r="SSI69" s="154"/>
      <c r="SSJ69" s="154"/>
      <c r="SSK69" s="154"/>
      <c r="SSL69" s="154"/>
      <c r="SSM69" s="154"/>
      <c r="SSN69" s="154"/>
      <c r="SSO69" s="154"/>
      <c r="SSP69" s="154"/>
      <c r="SSQ69" s="154"/>
      <c r="SSR69" s="154"/>
      <c r="SSS69" s="154"/>
      <c r="SST69" s="154"/>
      <c r="SSU69" s="154"/>
      <c r="SSV69" s="154"/>
      <c r="SSW69" s="154"/>
      <c r="SSX69" s="154"/>
      <c r="SSY69" s="154"/>
      <c r="SSZ69" s="154"/>
      <c r="STA69" s="154"/>
      <c r="STB69" s="154"/>
      <c r="STC69" s="154"/>
      <c r="STD69" s="154"/>
      <c r="STE69" s="154"/>
      <c r="STF69" s="154"/>
      <c r="STG69" s="154"/>
      <c r="STH69" s="154"/>
      <c r="STI69" s="154"/>
      <c r="STJ69" s="154"/>
      <c r="STK69" s="154"/>
      <c r="STL69" s="154"/>
      <c r="STM69" s="154"/>
      <c r="STN69" s="154"/>
      <c r="STO69" s="154"/>
      <c r="STP69" s="154"/>
      <c r="STQ69" s="154"/>
      <c r="STR69" s="154"/>
      <c r="STS69" s="154"/>
      <c r="STT69" s="154"/>
      <c r="STU69" s="154"/>
      <c r="STV69" s="154"/>
      <c r="STW69" s="154"/>
      <c r="STX69" s="154"/>
      <c r="STY69" s="154"/>
      <c r="STZ69" s="154"/>
      <c r="SUA69" s="154"/>
      <c r="SUB69" s="154"/>
      <c r="SUC69" s="154"/>
      <c r="SUD69" s="154"/>
      <c r="SUE69" s="154"/>
      <c r="SUF69" s="154"/>
      <c r="SUG69" s="154"/>
      <c r="SUH69" s="154"/>
      <c r="SUI69" s="154"/>
      <c r="SUJ69" s="154"/>
      <c r="SUK69" s="154"/>
      <c r="SUL69" s="154"/>
      <c r="SUM69" s="154"/>
      <c r="SUN69" s="154"/>
      <c r="SUO69" s="154"/>
      <c r="SUP69" s="154"/>
      <c r="SUQ69" s="154"/>
      <c r="SUR69" s="154"/>
      <c r="SUS69" s="154"/>
      <c r="SUT69" s="154"/>
      <c r="SUU69" s="154"/>
      <c r="SUV69" s="154"/>
      <c r="SUW69" s="154"/>
      <c r="SUX69" s="154"/>
      <c r="SUY69" s="154"/>
      <c r="SUZ69" s="154"/>
      <c r="SVA69" s="154"/>
      <c r="SVB69" s="154"/>
      <c r="SVC69" s="154"/>
      <c r="SVD69" s="154"/>
      <c r="SVE69" s="154"/>
      <c r="SVF69" s="154"/>
      <c r="SVG69" s="154"/>
      <c r="SVH69" s="154"/>
      <c r="SVI69" s="154"/>
      <c r="SVJ69" s="154"/>
      <c r="SVK69" s="154"/>
      <c r="SVL69" s="154"/>
      <c r="SVM69" s="154"/>
      <c r="SVN69" s="154"/>
      <c r="SVO69" s="154"/>
      <c r="SVP69" s="154"/>
      <c r="SVQ69" s="154"/>
      <c r="SVR69" s="154"/>
      <c r="SVS69" s="154"/>
      <c r="SVT69" s="154"/>
      <c r="SVU69" s="154"/>
      <c r="SVV69" s="154"/>
      <c r="SVW69" s="154"/>
      <c r="SVX69" s="154"/>
      <c r="SVY69" s="154"/>
      <c r="SVZ69" s="154"/>
      <c r="SWA69" s="154"/>
      <c r="SWB69" s="154"/>
      <c r="SWC69" s="154"/>
      <c r="SWD69" s="154"/>
      <c r="SWE69" s="154"/>
      <c r="SWF69" s="154"/>
      <c r="SWG69" s="154"/>
      <c r="SWH69" s="154"/>
      <c r="SWI69" s="154"/>
      <c r="SWJ69" s="154"/>
      <c r="SWK69" s="154"/>
      <c r="SWL69" s="154"/>
      <c r="SWM69" s="154"/>
      <c r="SWN69" s="154"/>
      <c r="SWO69" s="154"/>
      <c r="SWP69" s="154"/>
      <c r="SWQ69" s="154"/>
      <c r="SWR69" s="154"/>
      <c r="SWS69" s="154"/>
      <c r="SWT69" s="154"/>
      <c r="SWU69" s="154"/>
      <c r="SWV69" s="154"/>
      <c r="SWW69" s="154"/>
      <c r="SWX69" s="154"/>
      <c r="SWY69" s="154"/>
      <c r="SWZ69" s="154"/>
      <c r="SXA69" s="154"/>
      <c r="SXB69" s="154"/>
      <c r="SXC69" s="154"/>
      <c r="SXD69" s="154"/>
      <c r="SXE69" s="154"/>
      <c r="SXF69" s="154"/>
      <c r="SXG69" s="154"/>
      <c r="SXH69" s="154"/>
      <c r="SXI69" s="154"/>
      <c r="SXJ69" s="154"/>
      <c r="SXK69" s="154"/>
      <c r="SXL69" s="154"/>
      <c r="SXM69" s="154"/>
      <c r="SXN69" s="154"/>
      <c r="SXO69" s="154"/>
      <c r="SXP69" s="154"/>
      <c r="SXQ69" s="154"/>
      <c r="SXR69" s="154"/>
      <c r="SXS69" s="154"/>
      <c r="SXT69" s="154"/>
      <c r="SXU69" s="154"/>
      <c r="SXV69" s="154"/>
      <c r="SXW69" s="154"/>
      <c r="SXX69" s="154"/>
      <c r="SXY69" s="154"/>
      <c r="SXZ69" s="154"/>
      <c r="SYA69" s="154"/>
      <c r="SYB69" s="154"/>
      <c r="SYC69" s="154"/>
      <c r="SYD69" s="154"/>
      <c r="SYE69" s="154"/>
      <c r="SYF69" s="154"/>
      <c r="SYG69" s="154"/>
      <c r="SYH69" s="154"/>
      <c r="SYI69" s="154"/>
      <c r="SYJ69" s="154"/>
      <c r="SYK69" s="154"/>
      <c r="SYL69" s="154"/>
      <c r="SYM69" s="154"/>
      <c r="SYN69" s="154"/>
      <c r="SYO69" s="154"/>
      <c r="SYP69" s="154"/>
      <c r="SYQ69" s="154"/>
      <c r="SYR69" s="154"/>
      <c r="SYS69" s="154"/>
      <c r="SYT69" s="154"/>
      <c r="SYU69" s="154"/>
      <c r="SYV69" s="154"/>
      <c r="SYW69" s="154"/>
      <c r="SYX69" s="154"/>
      <c r="SYY69" s="154"/>
      <c r="SYZ69" s="154"/>
      <c r="SZA69" s="154"/>
      <c r="SZB69" s="154"/>
      <c r="SZC69" s="154"/>
      <c r="SZD69" s="154"/>
      <c r="SZE69" s="154"/>
      <c r="SZF69" s="154"/>
      <c r="SZG69" s="154"/>
      <c r="SZH69" s="154"/>
      <c r="SZI69" s="154"/>
      <c r="SZJ69" s="154"/>
      <c r="SZK69" s="154"/>
      <c r="SZL69" s="154"/>
      <c r="SZM69" s="154"/>
      <c r="SZN69" s="154"/>
      <c r="SZO69" s="154"/>
      <c r="SZP69" s="154"/>
      <c r="SZQ69" s="154"/>
      <c r="SZR69" s="154"/>
      <c r="SZS69" s="154"/>
      <c r="SZT69" s="154"/>
      <c r="SZU69" s="154"/>
      <c r="SZV69" s="154"/>
      <c r="SZW69" s="154"/>
      <c r="SZX69" s="154"/>
      <c r="SZY69" s="154"/>
      <c r="SZZ69" s="154"/>
      <c r="TAA69" s="154"/>
      <c r="TAB69" s="154"/>
      <c r="TAC69" s="154"/>
      <c r="TAD69" s="154"/>
      <c r="TAE69" s="154"/>
      <c r="TAF69" s="154"/>
      <c r="TAG69" s="154"/>
      <c r="TAH69" s="154"/>
      <c r="TAI69" s="154"/>
      <c r="TAJ69" s="154"/>
      <c r="TAK69" s="154"/>
      <c r="TAL69" s="154"/>
      <c r="TAM69" s="154"/>
      <c r="TAN69" s="154"/>
      <c r="TAO69" s="154"/>
      <c r="TAP69" s="154"/>
      <c r="TAQ69" s="154"/>
      <c r="TAR69" s="154"/>
      <c r="TAS69" s="154"/>
      <c r="TAT69" s="154"/>
      <c r="TAU69" s="154"/>
      <c r="TAV69" s="154"/>
      <c r="TAW69" s="154"/>
      <c r="TAX69" s="154"/>
      <c r="TAY69" s="154"/>
      <c r="TAZ69" s="154"/>
      <c r="TBA69" s="154"/>
      <c r="TBB69" s="154"/>
      <c r="TBC69" s="154"/>
      <c r="TBD69" s="154"/>
      <c r="TBE69" s="154"/>
      <c r="TBF69" s="154"/>
      <c r="TBG69" s="154"/>
      <c r="TBH69" s="154"/>
      <c r="TBI69" s="154"/>
      <c r="TBJ69" s="154"/>
      <c r="TBK69" s="154"/>
      <c r="TBL69" s="154"/>
      <c r="TBM69" s="154"/>
      <c r="TBN69" s="154"/>
      <c r="TBO69" s="154"/>
      <c r="TBP69" s="154"/>
      <c r="TBQ69" s="154"/>
      <c r="TBR69" s="154"/>
      <c r="TBS69" s="154"/>
      <c r="TBT69" s="154"/>
      <c r="TBU69" s="154"/>
      <c r="TBV69" s="154"/>
      <c r="TBW69" s="154"/>
      <c r="TBX69" s="154"/>
      <c r="TBY69" s="154"/>
      <c r="TBZ69" s="154"/>
      <c r="TCA69" s="154"/>
      <c r="TCB69" s="154"/>
      <c r="TCC69" s="154"/>
      <c r="TCD69" s="154"/>
      <c r="TCE69" s="154"/>
      <c r="TCF69" s="154"/>
      <c r="TCG69" s="154"/>
      <c r="TCH69" s="154"/>
      <c r="TCI69" s="154"/>
      <c r="TCJ69" s="154"/>
      <c r="TCK69" s="154"/>
      <c r="TCL69" s="154"/>
      <c r="TCM69" s="154"/>
      <c r="TCN69" s="154"/>
      <c r="TCO69" s="154"/>
      <c r="TCP69" s="154"/>
      <c r="TCQ69" s="154"/>
      <c r="TCR69" s="154"/>
      <c r="TCS69" s="154"/>
      <c r="TCT69" s="154"/>
      <c r="TCU69" s="154"/>
      <c r="TCV69" s="154"/>
      <c r="TCW69" s="154"/>
      <c r="TCX69" s="154"/>
      <c r="TCY69" s="154"/>
      <c r="TCZ69" s="154"/>
      <c r="TDA69" s="154"/>
      <c r="TDB69" s="154"/>
      <c r="TDC69" s="154"/>
      <c r="TDD69" s="154"/>
      <c r="TDE69" s="154"/>
      <c r="TDF69" s="154"/>
      <c r="TDG69" s="154"/>
      <c r="TDH69" s="154"/>
      <c r="TDI69" s="154"/>
      <c r="TDJ69" s="154"/>
      <c r="TDK69" s="154"/>
      <c r="TDL69" s="154"/>
      <c r="TDM69" s="154"/>
      <c r="TDN69" s="154"/>
      <c r="TDO69" s="154"/>
      <c r="TDP69" s="154"/>
      <c r="TDQ69" s="154"/>
      <c r="TDR69" s="154"/>
      <c r="TDS69" s="154"/>
      <c r="TDT69" s="154"/>
      <c r="TDU69" s="154"/>
      <c r="TDV69" s="154"/>
      <c r="TDW69" s="154"/>
      <c r="TDX69" s="154"/>
      <c r="TDY69" s="154"/>
      <c r="TDZ69" s="154"/>
      <c r="TEA69" s="154"/>
      <c r="TEB69" s="154"/>
      <c r="TEC69" s="154"/>
      <c r="TED69" s="154"/>
      <c r="TEE69" s="154"/>
      <c r="TEF69" s="154"/>
      <c r="TEG69" s="154"/>
      <c r="TEH69" s="154"/>
      <c r="TEI69" s="154"/>
      <c r="TEJ69" s="154"/>
      <c r="TEK69" s="154"/>
      <c r="TEL69" s="154"/>
      <c r="TEM69" s="154"/>
      <c r="TEN69" s="154"/>
      <c r="TEO69" s="154"/>
      <c r="TEP69" s="154"/>
      <c r="TEQ69" s="154"/>
      <c r="TER69" s="154"/>
      <c r="TES69" s="154"/>
      <c r="TET69" s="154"/>
      <c r="TEU69" s="154"/>
      <c r="TEV69" s="154"/>
      <c r="TEW69" s="154"/>
      <c r="TEX69" s="154"/>
      <c r="TEY69" s="154"/>
      <c r="TEZ69" s="154"/>
      <c r="TFA69" s="154"/>
      <c r="TFB69" s="154"/>
      <c r="TFC69" s="154"/>
      <c r="TFD69" s="154"/>
      <c r="TFE69" s="154"/>
      <c r="TFF69" s="154"/>
      <c r="TFG69" s="154"/>
      <c r="TFH69" s="154"/>
      <c r="TFI69" s="154"/>
      <c r="TFJ69" s="154"/>
      <c r="TFK69" s="154"/>
      <c r="TFL69" s="154"/>
      <c r="TFM69" s="154"/>
      <c r="TFN69" s="154"/>
      <c r="TFO69" s="154"/>
      <c r="TFP69" s="154"/>
      <c r="TFQ69" s="154"/>
      <c r="TFR69" s="154"/>
      <c r="TFS69" s="154"/>
      <c r="TFT69" s="154"/>
      <c r="TFU69" s="154"/>
      <c r="TFV69" s="154"/>
      <c r="TFW69" s="154"/>
      <c r="TFX69" s="154"/>
      <c r="TFY69" s="154"/>
      <c r="TFZ69" s="154"/>
      <c r="TGA69" s="154"/>
      <c r="TGB69" s="154"/>
      <c r="TGC69" s="154"/>
      <c r="TGD69" s="154"/>
      <c r="TGE69" s="154"/>
      <c r="TGF69" s="154"/>
      <c r="TGG69" s="154"/>
      <c r="TGH69" s="154"/>
      <c r="TGI69" s="154"/>
      <c r="TGJ69" s="154"/>
      <c r="TGK69" s="154"/>
      <c r="TGL69" s="154"/>
      <c r="TGM69" s="154"/>
      <c r="TGN69" s="154"/>
      <c r="TGO69" s="154"/>
      <c r="TGP69" s="154"/>
      <c r="TGQ69" s="154"/>
      <c r="TGR69" s="154"/>
      <c r="TGS69" s="154"/>
      <c r="TGT69" s="154"/>
      <c r="TGU69" s="154"/>
      <c r="TGV69" s="154"/>
      <c r="TGW69" s="154"/>
      <c r="TGX69" s="154"/>
      <c r="TGY69" s="154"/>
      <c r="TGZ69" s="154"/>
      <c r="THA69" s="154"/>
      <c r="THB69" s="154"/>
      <c r="THC69" s="154"/>
      <c r="THD69" s="154"/>
      <c r="THE69" s="154"/>
      <c r="THF69" s="154"/>
      <c r="THG69" s="154"/>
      <c r="THH69" s="154"/>
      <c r="THI69" s="154"/>
      <c r="THJ69" s="154"/>
      <c r="THK69" s="154"/>
      <c r="THL69" s="154"/>
      <c r="THM69" s="154"/>
      <c r="THN69" s="154"/>
      <c r="THO69" s="154"/>
      <c r="THP69" s="154"/>
      <c r="THQ69" s="154"/>
      <c r="THR69" s="154"/>
      <c r="THS69" s="154"/>
      <c r="THT69" s="154"/>
      <c r="THU69" s="154"/>
      <c r="THV69" s="154"/>
      <c r="THW69" s="154"/>
      <c r="THX69" s="154"/>
      <c r="THY69" s="154"/>
      <c r="THZ69" s="154"/>
      <c r="TIA69" s="154"/>
      <c r="TIB69" s="154"/>
      <c r="TIC69" s="154"/>
      <c r="TID69" s="154"/>
      <c r="TIE69" s="154"/>
      <c r="TIF69" s="154"/>
      <c r="TIG69" s="154"/>
      <c r="TIH69" s="154"/>
      <c r="TII69" s="154"/>
      <c r="TIJ69" s="154"/>
      <c r="TIK69" s="154"/>
      <c r="TIL69" s="154"/>
      <c r="TIM69" s="154"/>
      <c r="TIN69" s="154"/>
      <c r="TIO69" s="154"/>
      <c r="TIP69" s="154"/>
      <c r="TIQ69" s="154"/>
      <c r="TIR69" s="154"/>
      <c r="TIS69" s="154"/>
      <c r="TIT69" s="154"/>
      <c r="TIU69" s="154"/>
      <c r="TIV69" s="154"/>
      <c r="TIW69" s="154"/>
      <c r="TIX69" s="154"/>
      <c r="TIY69" s="154"/>
      <c r="TIZ69" s="154"/>
      <c r="TJA69" s="154"/>
      <c r="TJB69" s="154"/>
      <c r="TJC69" s="154"/>
      <c r="TJD69" s="154"/>
      <c r="TJE69" s="154"/>
      <c r="TJF69" s="154"/>
      <c r="TJG69" s="154"/>
      <c r="TJH69" s="154"/>
      <c r="TJI69" s="154"/>
      <c r="TJJ69" s="154"/>
      <c r="TJK69" s="154"/>
      <c r="TJL69" s="154"/>
      <c r="TJM69" s="154"/>
      <c r="TJN69" s="154"/>
      <c r="TJO69" s="154"/>
      <c r="TJP69" s="154"/>
      <c r="TJQ69" s="154"/>
      <c r="TJR69" s="154"/>
      <c r="TJS69" s="154"/>
      <c r="TJT69" s="154"/>
      <c r="TJU69" s="154"/>
      <c r="TJV69" s="154"/>
      <c r="TJW69" s="154"/>
      <c r="TJX69" s="154"/>
      <c r="TJY69" s="154"/>
      <c r="TJZ69" s="154"/>
      <c r="TKA69" s="154"/>
      <c r="TKB69" s="154"/>
      <c r="TKC69" s="154"/>
      <c r="TKD69" s="154"/>
      <c r="TKE69" s="154"/>
      <c r="TKF69" s="154"/>
      <c r="TKG69" s="154"/>
      <c r="TKH69" s="154"/>
      <c r="TKI69" s="154"/>
      <c r="TKJ69" s="154"/>
      <c r="TKK69" s="154"/>
      <c r="TKL69" s="154"/>
      <c r="TKM69" s="154"/>
      <c r="TKN69" s="154"/>
      <c r="TKO69" s="154"/>
      <c r="TKP69" s="154"/>
      <c r="TKQ69" s="154"/>
      <c r="TKR69" s="154"/>
      <c r="TKS69" s="154"/>
      <c r="TKT69" s="154"/>
      <c r="TKU69" s="154"/>
      <c r="TKV69" s="154"/>
      <c r="TKW69" s="154"/>
      <c r="TKX69" s="154"/>
      <c r="TKY69" s="154"/>
      <c r="TKZ69" s="154"/>
      <c r="TLA69" s="154"/>
      <c r="TLB69" s="154"/>
      <c r="TLC69" s="154"/>
      <c r="TLD69" s="154"/>
      <c r="TLE69" s="154"/>
      <c r="TLF69" s="154"/>
      <c r="TLG69" s="154"/>
      <c r="TLH69" s="154"/>
      <c r="TLI69" s="154"/>
      <c r="TLJ69" s="154"/>
      <c r="TLK69" s="154"/>
      <c r="TLL69" s="154"/>
      <c r="TLM69" s="154"/>
      <c r="TLN69" s="154"/>
      <c r="TLO69" s="154"/>
      <c r="TLP69" s="154"/>
      <c r="TLQ69" s="154"/>
      <c r="TLR69" s="154"/>
      <c r="TLS69" s="154"/>
      <c r="TLT69" s="154"/>
      <c r="TLU69" s="154"/>
      <c r="TLV69" s="154"/>
      <c r="TLW69" s="154"/>
      <c r="TLX69" s="154"/>
      <c r="TLY69" s="154"/>
      <c r="TLZ69" s="154"/>
      <c r="TMA69" s="154"/>
      <c r="TMB69" s="154"/>
      <c r="TMC69" s="154"/>
      <c r="TMD69" s="154"/>
      <c r="TME69" s="154"/>
      <c r="TMF69" s="154"/>
      <c r="TMG69" s="154"/>
      <c r="TMH69" s="154"/>
      <c r="TMI69" s="154"/>
      <c r="TMJ69" s="154"/>
      <c r="TMK69" s="154"/>
      <c r="TML69" s="154"/>
      <c r="TMM69" s="154"/>
      <c r="TMN69" s="154"/>
      <c r="TMO69" s="154"/>
      <c r="TMP69" s="154"/>
      <c r="TMQ69" s="154"/>
      <c r="TMR69" s="154"/>
      <c r="TMS69" s="154"/>
      <c r="TMT69" s="154"/>
      <c r="TMU69" s="154"/>
      <c r="TMV69" s="154"/>
      <c r="TMW69" s="154"/>
      <c r="TMX69" s="154"/>
      <c r="TMY69" s="154"/>
      <c r="TMZ69" s="154"/>
      <c r="TNA69" s="154"/>
      <c r="TNB69" s="154"/>
      <c r="TNC69" s="154"/>
      <c r="TND69" s="154"/>
      <c r="TNE69" s="154"/>
      <c r="TNF69" s="154"/>
      <c r="TNG69" s="154"/>
      <c r="TNH69" s="154"/>
      <c r="TNI69" s="154"/>
      <c r="TNJ69" s="154"/>
      <c r="TNK69" s="154"/>
      <c r="TNL69" s="154"/>
      <c r="TNM69" s="154"/>
      <c r="TNN69" s="154"/>
      <c r="TNO69" s="154"/>
      <c r="TNP69" s="154"/>
      <c r="TNQ69" s="154"/>
      <c r="TNR69" s="154"/>
      <c r="TNS69" s="154"/>
      <c r="TNT69" s="154"/>
      <c r="TNU69" s="154"/>
      <c r="TNV69" s="154"/>
      <c r="TNW69" s="154"/>
      <c r="TNX69" s="154"/>
      <c r="TNY69" s="154"/>
      <c r="TNZ69" s="154"/>
      <c r="TOA69" s="154"/>
      <c r="TOB69" s="154"/>
      <c r="TOC69" s="154"/>
      <c r="TOD69" s="154"/>
      <c r="TOE69" s="154"/>
      <c r="TOF69" s="154"/>
      <c r="TOG69" s="154"/>
      <c r="TOH69" s="154"/>
      <c r="TOI69" s="154"/>
      <c r="TOJ69" s="154"/>
      <c r="TOK69" s="154"/>
      <c r="TOL69" s="154"/>
      <c r="TOM69" s="154"/>
      <c r="TON69" s="154"/>
      <c r="TOO69" s="154"/>
      <c r="TOP69" s="154"/>
      <c r="TOQ69" s="154"/>
      <c r="TOR69" s="154"/>
      <c r="TOS69" s="154"/>
      <c r="TOT69" s="154"/>
      <c r="TOU69" s="154"/>
      <c r="TOV69" s="154"/>
      <c r="TOW69" s="154"/>
      <c r="TOX69" s="154"/>
      <c r="TOY69" s="154"/>
      <c r="TOZ69" s="154"/>
      <c r="TPA69" s="154"/>
      <c r="TPB69" s="154"/>
      <c r="TPC69" s="154"/>
      <c r="TPD69" s="154"/>
      <c r="TPE69" s="154"/>
      <c r="TPF69" s="154"/>
      <c r="TPG69" s="154"/>
      <c r="TPH69" s="154"/>
      <c r="TPI69" s="154"/>
      <c r="TPJ69" s="154"/>
      <c r="TPK69" s="154"/>
      <c r="TPL69" s="154"/>
      <c r="TPM69" s="154"/>
      <c r="TPN69" s="154"/>
      <c r="TPO69" s="154"/>
      <c r="TPP69" s="154"/>
      <c r="TPQ69" s="154"/>
      <c r="TPR69" s="154"/>
      <c r="TPS69" s="154"/>
      <c r="TPT69" s="154"/>
      <c r="TPU69" s="154"/>
      <c r="TPV69" s="154"/>
      <c r="TPW69" s="154"/>
      <c r="TPX69" s="154"/>
      <c r="TPY69" s="154"/>
      <c r="TPZ69" s="154"/>
      <c r="TQA69" s="154"/>
      <c r="TQB69" s="154"/>
      <c r="TQC69" s="154"/>
      <c r="TQD69" s="154"/>
      <c r="TQE69" s="154"/>
      <c r="TQF69" s="154"/>
      <c r="TQG69" s="154"/>
      <c r="TQH69" s="154"/>
      <c r="TQI69" s="154"/>
      <c r="TQJ69" s="154"/>
      <c r="TQK69" s="154"/>
      <c r="TQL69" s="154"/>
      <c r="TQM69" s="154"/>
      <c r="TQN69" s="154"/>
      <c r="TQO69" s="154"/>
      <c r="TQP69" s="154"/>
      <c r="TQQ69" s="154"/>
      <c r="TQR69" s="154"/>
      <c r="TQS69" s="154"/>
      <c r="TQT69" s="154"/>
      <c r="TQU69" s="154"/>
      <c r="TQV69" s="154"/>
      <c r="TQW69" s="154"/>
      <c r="TQX69" s="154"/>
      <c r="TQY69" s="154"/>
      <c r="TQZ69" s="154"/>
      <c r="TRA69" s="154"/>
      <c r="TRB69" s="154"/>
      <c r="TRC69" s="154"/>
      <c r="TRD69" s="154"/>
      <c r="TRE69" s="154"/>
      <c r="TRF69" s="154"/>
      <c r="TRG69" s="154"/>
      <c r="TRH69" s="154"/>
      <c r="TRI69" s="154"/>
      <c r="TRJ69" s="154"/>
      <c r="TRK69" s="154"/>
      <c r="TRL69" s="154"/>
      <c r="TRM69" s="154"/>
      <c r="TRN69" s="154"/>
      <c r="TRO69" s="154"/>
      <c r="TRP69" s="154"/>
      <c r="TRQ69" s="154"/>
      <c r="TRR69" s="154"/>
      <c r="TRS69" s="154"/>
      <c r="TRT69" s="154"/>
      <c r="TRU69" s="154"/>
      <c r="TRV69" s="154"/>
      <c r="TRW69" s="154"/>
      <c r="TRX69" s="154"/>
      <c r="TRY69" s="154"/>
      <c r="TRZ69" s="154"/>
      <c r="TSA69" s="154"/>
      <c r="TSB69" s="154"/>
      <c r="TSC69" s="154"/>
      <c r="TSD69" s="154"/>
      <c r="TSE69" s="154"/>
      <c r="TSF69" s="154"/>
      <c r="TSG69" s="154"/>
      <c r="TSH69" s="154"/>
      <c r="TSI69" s="154"/>
      <c r="TSJ69" s="154"/>
      <c r="TSK69" s="154"/>
      <c r="TSL69" s="154"/>
      <c r="TSM69" s="154"/>
      <c r="TSN69" s="154"/>
      <c r="TSO69" s="154"/>
      <c r="TSP69" s="154"/>
      <c r="TSQ69" s="154"/>
      <c r="TSR69" s="154"/>
      <c r="TSS69" s="154"/>
      <c r="TST69" s="154"/>
      <c r="TSU69" s="154"/>
      <c r="TSV69" s="154"/>
      <c r="TSW69" s="154"/>
      <c r="TSX69" s="154"/>
      <c r="TSY69" s="154"/>
      <c r="TSZ69" s="154"/>
      <c r="TTA69" s="154"/>
      <c r="TTB69" s="154"/>
      <c r="TTC69" s="154"/>
      <c r="TTD69" s="154"/>
      <c r="TTE69" s="154"/>
      <c r="TTF69" s="154"/>
      <c r="TTG69" s="154"/>
      <c r="TTH69" s="154"/>
      <c r="TTI69" s="154"/>
      <c r="TTJ69" s="154"/>
      <c r="TTK69" s="154"/>
      <c r="TTL69" s="154"/>
      <c r="TTM69" s="154"/>
      <c r="TTN69" s="154"/>
      <c r="TTO69" s="154"/>
      <c r="TTP69" s="154"/>
      <c r="TTQ69" s="154"/>
      <c r="TTR69" s="154"/>
      <c r="TTS69" s="154"/>
      <c r="TTT69" s="154"/>
      <c r="TTU69" s="154"/>
      <c r="TTV69" s="154"/>
      <c r="TTW69" s="154"/>
      <c r="TTX69" s="154"/>
      <c r="TTY69" s="154"/>
      <c r="TTZ69" s="154"/>
      <c r="TUA69" s="154"/>
      <c r="TUB69" s="154"/>
      <c r="TUC69" s="154"/>
      <c r="TUD69" s="154"/>
      <c r="TUE69" s="154"/>
      <c r="TUF69" s="154"/>
      <c r="TUG69" s="154"/>
      <c r="TUH69" s="154"/>
      <c r="TUI69" s="154"/>
      <c r="TUJ69" s="154"/>
      <c r="TUK69" s="154"/>
      <c r="TUL69" s="154"/>
      <c r="TUM69" s="154"/>
      <c r="TUN69" s="154"/>
      <c r="TUO69" s="154"/>
      <c r="TUP69" s="154"/>
      <c r="TUQ69" s="154"/>
      <c r="TUR69" s="154"/>
      <c r="TUS69" s="154"/>
      <c r="TUT69" s="154"/>
      <c r="TUU69" s="154"/>
      <c r="TUV69" s="154"/>
      <c r="TUW69" s="154"/>
      <c r="TUX69" s="154"/>
      <c r="TUY69" s="154"/>
      <c r="TUZ69" s="154"/>
      <c r="TVA69" s="154"/>
      <c r="TVB69" s="154"/>
      <c r="TVC69" s="154"/>
      <c r="TVD69" s="154"/>
      <c r="TVE69" s="154"/>
      <c r="TVF69" s="154"/>
      <c r="TVG69" s="154"/>
      <c r="TVH69" s="154"/>
      <c r="TVI69" s="154"/>
      <c r="TVJ69" s="154"/>
      <c r="TVK69" s="154"/>
      <c r="TVL69" s="154"/>
      <c r="TVM69" s="154"/>
      <c r="TVN69" s="154"/>
      <c r="TVO69" s="154"/>
      <c r="TVP69" s="154"/>
      <c r="TVQ69" s="154"/>
      <c r="TVR69" s="154"/>
      <c r="TVS69" s="154"/>
      <c r="TVT69" s="154"/>
      <c r="TVU69" s="154"/>
      <c r="TVV69" s="154"/>
      <c r="TVW69" s="154"/>
      <c r="TVX69" s="154"/>
      <c r="TVY69" s="154"/>
      <c r="TVZ69" s="154"/>
      <c r="TWA69" s="154"/>
      <c r="TWB69" s="154"/>
      <c r="TWC69" s="154"/>
      <c r="TWD69" s="154"/>
      <c r="TWE69" s="154"/>
      <c r="TWF69" s="154"/>
      <c r="TWG69" s="154"/>
      <c r="TWH69" s="154"/>
      <c r="TWI69" s="154"/>
      <c r="TWJ69" s="154"/>
      <c r="TWK69" s="154"/>
      <c r="TWL69" s="154"/>
      <c r="TWM69" s="154"/>
      <c r="TWN69" s="154"/>
      <c r="TWO69" s="154"/>
      <c r="TWP69" s="154"/>
      <c r="TWQ69" s="154"/>
      <c r="TWR69" s="154"/>
      <c r="TWS69" s="154"/>
      <c r="TWT69" s="154"/>
      <c r="TWU69" s="154"/>
      <c r="TWV69" s="154"/>
      <c r="TWW69" s="154"/>
      <c r="TWX69" s="154"/>
      <c r="TWY69" s="154"/>
      <c r="TWZ69" s="154"/>
      <c r="TXA69" s="154"/>
      <c r="TXB69" s="154"/>
      <c r="TXC69" s="154"/>
      <c r="TXD69" s="154"/>
      <c r="TXE69" s="154"/>
      <c r="TXF69" s="154"/>
      <c r="TXG69" s="154"/>
      <c r="TXH69" s="154"/>
      <c r="TXI69" s="154"/>
      <c r="TXJ69" s="154"/>
      <c r="TXK69" s="154"/>
      <c r="TXL69" s="154"/>
      <c r="TXM69" s="154"/>
      <c r="TXN69" s="154"/>
      <c r="TXO69" s="154"/>
      <c r="TXP69" s="154"/>
      <c r="TXQ69" s="154"/>
      <c r="TXR69" s="154"/>
      <c r="TXS69" s="154"/>
      <c r="TXT69" s="154"/>
      <c r="TXU69" s="154"/>
      <c r="TXV69" s="154"/>
      <c r="TXW69" s="154"/>
      <c r="TXX69" s="154"/>
      <c r="TXY69" s="154"/>
      <c r="TXZ69" s="154"/>
      <c r="TYA69" s="154"/>
      <c r="TYB69" s="154"/>
      <c r="TYC69" s="154"/>
      <c r="TYD69" s="154"/>
      <c r="TYE69" s="154"/>
      <c r="TYF69" s="154"/>
      <c r="TYG69" s="154"/>
      <c r="TYH69" s="154"/>
      <c r="TYI69" s="154"/>
      <c r="TYJ69" s="154"/>
      <c r="TYK69" s="154"/>
      <c r="TYL69" s="154"/>
      <c r="TYM69" s="154"/>
      <c r="TYN69" s="154"/>
      <c r="TYO69" s="154"/>
      <c r="TYP69" s="154"/>
      <c r="TYQ69" s="154"/>
      <c r="TYR69" s="154"/>
      <c r="TYS69" s="154"/>
      <c r="TYT69" s="154"/>
      <c r="TYU69" s="154"/>
      <c r="TYV69" s="154"/>
      <c r="TYW69" s="154"/>
      <c r="TYX69" s="154"/>
      <c r="TYY69" s="154"/>
      <c r="TYZ69" s="154"/>
      <c r="TZA69" s="154"/>
      <c r="TZB69" s="154"/>
      <c r="TZC69" s="154"/>
      <c r="TZD69" s="154"/>
      <c r="TZE69" s="154"/>
      <c r="TZF69" s="154"/>
      <c r="TZG69" s="154"/>
      <c r="TZH69" s="154"/>
      <c r="TZI69" s="154"/>
      <c r="TZJ69" s="154"/>
      <c r="TZK69" s="154"/>
      <c r="TZL69" s="154"/>
      <c r="TZM69" s="154"/>
      <c r="TZN69" s="154"/>
      <c r="TZO69" s="154"/>
      <c r="TZP69" s="154"/>
      <c r="TZQ69" s="154"/>
      <c r="TZR69" s="154"/>
      <c r="TZS69" s="154"/>
      <c r="TZT69" s="154"/>
      <c r="TZU69" s="154"/>
      <c r="TZV69" s="154"/>
      <c r="TZW69" s="154"/>
      <c r="TZX69" s="154"/>
      <c r="TZY69" s="154"/>
      <c r="TZZ69" s="154"/>
      <c r="UAA69" s="154"/>
      <c r="UAB69" s="154"/>
      <c r="UAC69" s="154"/>
      <c r="UAD69" s="154"/>
      <c r="UAE69" s="154"/>
      <c r="UAF69" s="154"/>
      <c r="UAG69" s="154"/>
      <c r="UAH69" s="154"/>
      <c r="UAI69" s="154"/>
      <c r="UAJ69" s="154"/>
      <c r="UAK69" s="154"/>
      <c r="UAL69" s="154"/>
      <c r="UAM69" s="154"/>
      <c r="UAN69" s="154"/>
      <c r="UAO69" s="154"/>
      <c r="UAP69" s="154"/>
      <c r="UAQ69" s="154"/>
      <c r="UAR69" s="154"/>
      <c r="UAS69" s="154"/>
      <c r="UAT69" s="154"/>
      <c r="UAU69" s="154"/>
      <c r="UAV69" s="154"/>
      <c r="UAW69" s="154"/>
      <c r="UAX69" s="154"/>
      <c r="UAY69" s="154"/>
      <c r="UAZ69" s="154"/>
      <c r="UBA69" s="154"/>
      <c r="UBB69" s="154"/>
      <c r="UBC69" s="154"/>
      <c r="UBD69" s="154"/>
      <c r="UBE69" s="154"/>
      <c r="UBF69" s="154"/>
      <c r="UBG69" s="154"/>
      <c r="UBH69" s="154"/>
      <c r="UBI69" s="154"/>
      <c r="UBJ69" s="154"/>
      <c r="UBK69" s="154"/>
      <c r="UBL69" s="154"/>
      <c r="UBM69" s="154"/>
      <c r="UBN69" s="154"/>
      <c r="UBO69" s="154"/>
      <c r="UBP69" s="154"/>
      <c r="UBQ69" s="154"/>
      <c r="UBR69" s="154"/>
      <c r="UBS69" s="154"/>
      <c r="UBT69" s="154"/>
      <c r="UBU69" s="154"/>
      <c r="UBV69" s="154"/>
      <c r="UBW69" s="154"/>
      <c r="UBX69" s="154"/>
      <c r="UBY69" s="154"/>
      <c r="UBZ69" s="154"/>
      <c r="UCA69" s="154"/>
      <c r="UCB69" s="154"/>
      <c r="UCC69" s="154"/>
      <c r="UCD69" s="154"/>
      <c r="UCE69" s="154"/>
      <c r="UCF69" s="154"/>
      <c r="UCG69" s="154"/>
      <c r="UCH69" s="154"/>
      <c r="UCI69" s="154"/>
      <c r="UCJ69" s="154"/>
      <c r="UCK69" s="154"/>
      <c r="UCL69" s="154"/>
      <c r="UCM69" s="154"/>
      <c r="UCN69" s="154"/>
      <c r="UCO69" s="154"/>
      <c r="UCP69" s="154"/>
      <c r="UCQ69" s="154"/>
      <c r="UCR69" s="154"/>
      <c r="UCS69" s="154"/>
      <c r="UCT69" s="154"/>
      <c r="UCU69" s="154"/>
      <c r="UCV69" s="154"/>
      <c r="UCW69" s="154"/>
      <c r="UCX69" s="154"/>
      <c r="UCY69" s="154"/>
      <c r="UCZ69" s="154"/>
      <c r="UDA69" s="154"/>
      <c r="UDB69" s="154"/>
      <c r="UDC69" s="154"/>
      <c r="UDD69" s="154"/>
      <c r="UDE69" s="154"/>
      <c r="UDF69" s="154"/>
      <c r="UDG69" s="154"/>
      <c r="UDH69" s="154"/>
      <c r="UDI69" s="154"/>
      <c r="UDJ69" s="154"/>
      <c r="UDK69" s="154"/>
      <c r="UDL69" s="154"/>
      <c r="UDM69" s="154"/>
      <c r="UDN69" s="154"/>
      <c r="UDO69" s="154"/>
      <c r="UDP69" s="154"/>
      <c r="UDQ69" s="154"/>
      <c r="UDR69" s="154"/>
      <c r="UDS69" s="154"/>
      <c r="UDT69" s="154"/>
      <c r="UDU69" s="154"/>
      <c r="UDV69" s="154"/>
      <c r="UDW69" s="154"/>
      <c r="UDX69" s="154"/>
      <c r="UDY69" s="154"/>
      <c r="UDZ69" s="154"/>
      <c r="UEA69" s="154"/>
      <c r="UEB69" s="154"/>
      <c r="UEC69" s="154"/>
      <c r="UED69" s="154"/>
      <c r="UEE69" s="154"/>
      <c r="UEF69" s="154"/>
      <c r="UEG69" s="154"/>
      <c r="UEH69" s="154"/>
      <c r="UEI69" s="154"/>
      <c r="UEJ69" s="154"/>
      <c r="UEK69" s="154"/>
      <c r="UEL69" s="154"/>
      <c r="UEM69" s="154"/>
      <c r="UEN69" s="154"/>
      <c r="UEO69" s="154"/>
      <c r="UEP69" s="154"/>
      <c r="UEQ69" s="154"/>
      <c r="UER69" s="154"/>
      <c r="UES69" s="154"/>
      <c r="UET69" s="154"/>
      <c r="UEU69" s="154"/>
      <c r="UEV69" s="154"/>
      <c r="UEW69" s="154"/>
      <c r="UEX69" s="154"/>
      <c r="UEY69" s="154"/>
      <c r="UEZ69" s="154"/>
      <c r="UFA69" s="154"/>
      <c r="UFB69" s="154"/>
      <c r="UFC69" s="154"/>
      <c r="UFD69" s="154"/>
      <c r="UFE69" s="154"/>
      <c r="UFF69" s="154"/>
      <c r="UFG69" s="154"/>
      <c r="UFH69" s="154"/>
      <c r="UFI69" s="154"/>
      <c r="UFJ69" s="154"/>
      <c r="UFK69" s="154"/>
      <c r="UFL69" s="154"/>
      <c r="UFM69" s="154"/>
      <c r="UFN69" s="154"/>
      <c r="UFO69" s="154"/>
      <c r="UFP69" s="154"/>
      <c r="UFQ69" s="154"/>
      <c r="UFR69" s="154"/>
      <c r="UFS69" s="154"/>
      <c r="UFT69" s="154"/>
      <c r="UFU69" s="154"/>
      <c r="UFV69" s="154"/>
      <c r="UFW69" s="154"/>
      <c r="UFX69" s="154"/>
      <c r="UFY69" s="154"/>
      <c r="UFZ69" s="154"/>
      <c r="UGA69" s="154"/>
      <c r="UGB69" s="154"/>
      <c r="UGC69" s="154"/>
      <c r="UGD69" s="154"/>
      <c r="UGE69" s="154"/>
      <c r="UGF69" s="154"/>
      <c r="UGG69" s="154"/>
      <c r="UGH69" s="154"/>
      <c r="UGI69" s="154"/>
      <c r="UGJ69" s="154"/>
      <c r="UGK69" s="154"/>
      <c r="UGL69" s="154"/>
      <c r="UGM69" s="154"/>
      <c r="UGN69" s="154"/>
      <c r="UGO69" s="154"/>
      <c r="UGP69" s="154"/>
      <c r="UGQ69" s="154"/>
      <c r="UGR69" s="154"/>
      <c r="UGS69" s="154"/>
      <c r="UGT69" s="154"/>
      <c r="UGU69" s="154"/>
      <c r="UGV69" s="154"/>
      <c r="UGW69" s="154"/>
      <c r="UGX69" s="154"/>
      <c r="UGY69" s="154"/>
      <c r="UGZ69" s="154"/>
      <c r="UHA69" s="154"/>
      <c r="UHB69" s="154"/>
      <c r="UHC69" s="154"/>
      <c r="UHD69" s="154"/>
      <c r="UHE69" s="154"/>
      <c r="UHF69" s="154"/>
      <c r="UHG69" s="154"/>
      <c r="UHH69" s="154"/>
      <c r="UHI69" s="154"/>
      <c r="UHJ69" s="154"/>
      <c r="UHK69" s="154"/>
      <c r="UHL69" s="154"/>
      <c r="UHM69" s="154"/>
      <c r="UHN69" s="154"/>
      <c r="UHO69" s="154"/>
      <c r="UHP69" s="154"/>
      <c r="UHQ69" s="154"/>
      <c r="UHR69" s="154"/>
      <c r="UHS69" s="154"/>
      <c r="UHT69" s="154"/>
      <c r="UHU69" s="154"/>
      <c r="UHV69" s="154"/>
      <c r="UHW69" s="154"/>
      <c r="UHX69" s="154"/>
      <c r="UHY69" s="154"/>
      <c r="UHZ69" s="154"/>
      <c r="UIA69" s="154"/>
      <c r="UIB69" s="154"/>
      <c r="UIC69" s="154"/>
      <c r="UID69" s="154"/>
      <c r="UIE69" s="154"/>
      <c r="UIF69" s="154"/>
      <c r="UIG69" s="154"/>
      <c r="UIH69" s="154"/>
      <c r="UII69" s="154"/>
      <c r="UIJ69" s="154"/>
      <c r="UIK69" s="154"/>
      <c r="UIL69" s="154"/>
      <c r="UIM69" s="154"/>
      <c r="UIN69" s="154"/>
      <c r="UIO69" s="154"/>
      <c r="UIP69" s="154"/>
      <c r="UIQ69" s="154"/>
      <c r="UIR69" s="154"/>
      <c r="UIS69" s="154"/>
      <c r="UIT69" s="154"/>
      <c r="UIU69" s="154"/>
      <c r="UIV69" s="154"/>
      <c r="UIW69" s="154"/>
      <c r="UIX69" s="154"/>
      <c r="UIY69" s="154"/>
      <c r="UIZ69" s="154"/>
      <c r="UJA69" s="154"/>
      <c r="UJB69" s="154"/>
      <c r="UJC69" s="154"/>
      <c r="UJD69" s="154"/>
      <c r="UJE69" s="154"/>
      <c r="UJF69" s="154"/>
      <c r="UJG69" s="154"/>
      <c r="UJH69" s="154"/>
      <c r="UJI69" s="154"/>
      <c r="UJJ69" s="154"/>
      <c r="UJK69" s="154"/>
      <c r="UJL69" s="154"/>
      <c r="UJM69" s="154"/>
      <c r="UJN69" s="154"/>
      <c r="UJO69" s="154"/>
      <c r="UJP69" s="154"/>
      <c r="UJQ69" s="154"/>
      <c r="UJR69" s="154"/>
      <c r="UJS69" s="154"/>
      <c r="UJT69" s="154"/>
      <c r="UJU69" s="154"/>
      <c r="UJV69" s="154"/>
      <c r="UJW69" s="154"/>
      <c r="UJX69" s="154"/>
      <c r="UJY69" s="154"/>
      <c r="UJZ69" s="154"/>
      <c r="UKA69" s="154"/>
      <c r="UKB69" s="154"/>
      <c r="UKC69" s="154"/>
      <c r="UKD69" s="154"/>
      <c r="UKE69" s="154"/>
      <c r="UKF69" s="154"/>
      <c r="UKG69" s="154"/>
      <c r="UKH69" s="154"/>
      <c r="UKI69" s="154"/>
      <c r="UKJ69" s="154"/>
      <c r="UKK69" s="154"/>
      <c r="UKL69" s="154"/>
      <c r="UKM69" s="154"/>
      <c r="UKN69" s="154"/>
      <c r="UKO69" s="154"/>
      <c r="UKP69" s="154"/>
      <c r="UKQ69" s="154"/>
      <c r="UKR69" s="154"/>
      <c r="UKS69" s="154"/>
      <c r="UKT69" s="154"/>
      <c r="UKU69" s="154"/>
      <c r="UKV69" s="154"/>
      <c r="UKW69" s="154"/>
      <c r="UKX69" s="154"/>
      <c r="UKY69" s="154"/>
      <c r="UKZ69" s="154"/>
      <c r="ULA69" s="154"/>
      <c r="ULB69" s="154"/>
      <c r="ULC69" s="154"/>
      <c r="ULD69" s="154"/>
      <c r="ULE69" s="154"/>
      <c r="ULF69" s="154"/>
      <c r="ULG69" s="154"/>
      <c r="ULH69" s="154"/>
      <c r="ULI69" s="154"/>
      <c r="ULJ69" s="154"/>
      <c r="ULK69" s="154"/>
      <c r="ULL69" s="154"/>
      <c r="ULM69" s="154"/>
      <c r="ULN69" s="154"/>
      <c r="ULO69" s="154"/>
      <c r="ULP69" s="154"/>
      <c r="ULQ69" s="154"/>
      <c r="ULR69" s="154"/>
      <c r="ULS69" s="154"/>
      <c r="ULT69" s="154"/>
      <c r="ULU69" s="154"/>
      <c r="ULV69" s="154"/>
      <c r="ULW69" s="154"/>
      <c r="ULX69" s="154"/>
      <c r="ULY69" s="154"/>
      <c r="ULZ69" s="154"/>
      <c r="UMA69" s="154"/>
      <c r="UMB69" s="154"/>
      <c r="UMC69" s="154"/>
      <c r="UMD69" s="154"/>
      <c r="UME69" s="154"/>
      <c r="UMF69" s="154"/>
      <c r="UMG69" s="154"/>
      <c r="UMH69" s="154"/>
      <c r="UMI69" s="154"/>
      <c r="UMJ69" s="154"/>
      <c r="UMK69" s="154"/>
      <c r="UML69" s="154"/>
      <c r="UMM69" s="154"/>
      <c r="UMN69" s="154"/>
      <c r="UMO69" s="154"/>
      <c r="UMP69" s="154"/>
      <c r="UMQ69" s="154"/>
      <c r="UMR69" s="154"/>
      <c r="UMS69" s="154"/>
      <c r="UMT69" s="154"/>
      <c r="UMU69" s="154"/>
      <c r="UMV69" s="154"/>
      <c r="UMW69" s="154"/>
      <c r="UMX69" s="154"/>
      <c r="UMY69" s="154"/>
      <c r="UMZ69" s="154"/>
      <c r="UNA69" s="154"/>
      <c r="UNB69" s="154"/>
      <c r="UNC69" s="154"/>
      <c r="UND69" s="154"/>
      <c r="UNE69" s="154"/>
      <c r="UNF69" s="154"/>
      <c r="UNG69" s="154"/>
      <c r="UNH69" s="154"/>
      <c r="UNI69" s="154"/>
      <c r="UNJ69" s="154"/>
      <c r="UNK69" s="154"/>
      <c r="UNL69" s="154"/>
      <c r="UNM69" s="154"/>
      <c r="UNN69" s="154"/>
      <c r="UNO69" s="154"/>
      <c r="UNP69" s="154"/>
      <c r="UNQ69" s="154"/>
      <c r="UNR69" s="154"/>
      <c r="UNS69" s="154"/>
      <c r="UNT69" s="154"/>
      <c r="UNU69" s="154"/>
      <c r="UNV69" s="154"/>
      <c r="UNW69" s="154"/>
      <c r="UNX69" s="154"/>
      <c r="UNY69" s="154"/>
      <c r="UNZ69" s="154"/>
      <c r="UOA69" s="154"/>
      <c r="UOB69" s="154"/>
      <c r="UOC69" s="154"/>
      <c r="UOD69" s="154"/>
      <c r="UOE69" s="154"/>
      <c r="UOF69" s="154"/>
      <c r="UOG69" s="154"/>
      <c r="UOH69" s="154"/>
      <c r="UOI69" s="154"/>
      <c r="UOJ69" s="154"/>
      <c r="UOK69" s="154"/>
      <c r="UOL69" s="154"/>
      <c r="UOM69" s="154"/>
      <c r="UON69" s="154"/>
      <c r="UOO69" s="154"/>
      <c r="UOP69" s="154"/>
      <c r="UOQ69" s="154"/>
      <c r="UOR69" s="154"/>
      <c r="UOS69" s="154"/>
      <c r="UOT69" s="154"/>
      <c r="UOU69" s="154"/>
      <c r="UOV69" s="154"/>
      <c r="UOW69" s="154"/>
      <c r="UOX69" s="154"/>
      <c r="UOY69" s="154"/>
      <c r="UOZ69" s="154"/>
      <c r="UPA69" s="154"/>
      <c r="UPB69" s="154"/>
      <c r="UPC69" s="154"/>
      <c r="UPD69" s="154"/>
      <c r="UPE69" s="154"/>
      <c r="UPF69" s="154"/>
      <c r="UPG69" s="154"/>
      <c r="UPH69" s="154"/>
      <c r="UPI69" s="154"/>
      <c r="UPJ69" s="154"/>
      <c r="UPK69" s="154"/>
      <c r="UPL69" s="154"/>
      <c r="UPM69" s="154"/>
      <c r="UPN69" s="154"/>
      <c r="UPO69" s="154"/>
      <c r="UPP69" s="154"/>
      <c r="UPQ69" s="154"/>
      <c r="UPR69" s="154"/>
      <c r="UPS69" s="154"/>
      <c r="UPT69" s="154"/>
      <c r="UPU69" s="154"/>
      <c r="UPV69" s="154"/>
      <c r="UPW69" s="154"/>
      <c r="UPX69" s="154"/>
      <c r="UPY69" s="154"/>
      <c r="UPZ69" s="154"/>
      <c r="UQA69" s="154"/>
      <c r="UQB69" s="154"/>
      <c r="UQC69" s="154"/>
      <c r="UQD69" s="154"/>
      <c r="UQE69" s="154"/>
      <c r="UQF69" s="154"/>
      <c r="UQG69" s="154"/>
      <c r="UQH69" s="154"/>
      <c r="UQI69" s="154"/>
      <c r="UQJ69" s="154"/>
      <c r="UQK69" s="154"/>
      <c r="UQL69" s="154"/>
      <c r="UQM69" s="154"/>
      <c r="UQN69" s="154"/>
      <c r="UQO69" s="154"/>
      <c r="UQP69" s="154"/>
      <c r="UQQ69" s="154"/>
      <c r="UQR69" s="154"/>
      <c r="UQS69" s="154"/>
      <c r="UQT69" s="154"/>
      <c r="UQU69" s="154"/>
      <c r="UQV69" s="154"/>
      <c r="UQW69" s="154"/>
      <c r="UQX69" s="154"/>
      <c r="UQY69" s="154"/>
      <c r="UQZ69" s="154"/>
      <c r="URA69" s="154"/>
      <c r="URB69" s="154"/>
      <c r="URC69" s="154"/>
      <c r="URD69" s="154"/>
      <c r="URE69" s="154"/>
      <c r="URF69" s="154"/>
      <c r="URG69" s="154"/>
      <c r="URH69" s="154"/>
      <c r="URI69" s="154"/>
      <c r="URJ69" s="154"/>
      <c r="URK69" s="154"/>
      <c r="URL69" s="154"/>
      <c r="URM69" s="154"/>
      <c r="URN69" s="154"/>
      <c r="URO69" s="154"/>
      <c r="URP69" s="154"/>
      <c r="URQ69" s="154"/>
      <c r="URR69" s="154"/>
      <c r="URS69" s="154"/>
      <c r="URT69" s="154"/>
      <c r="URU69" s="154"/>
      <c r="URV69" s="154"/>
      <c r="URW69" s="154"/>
      <c r="URX69" s="154"/>
      <c r="URY69" s="154"/>
      <c r="URZ69" s="154"/>
      <c r="USA69" s="154"/>
      <c r="USB69" s="154"/>
      <c r="USC69" s="154"/>
      <c r="USD69" s="154"/>
      <c r="USE69" s="154"/>
      <c r="USF69" s="154"/>
      <c r="USG69" s="154"/>
      <c r="USH69" s="154"/>
      <c r="USI69" s="154"/>
      <c r="USJ69" s="154"/>
      <c r="USK69" s="154"/>
      <c r="USL69" s="154"/>
      <c r="USM69" s="154"/>
      <c r="USN69" s="154"/>
      <c r="USO69" s="154"/>
      <c r="USP69" s="154"/>
      <c r="USQ69" s="154"/>
      <c r="USR69" s="154"/>
      <c r="USS69" s="154"/>
      <c r="UST69" s="154"/>
      <c r="USU69" s="154"/>
      <c r="USV69" s="154"/>
      <c r="USW69" s="154"/>
      <c r="USX69" s="154"/>
      <c r="USY69" s="154"/>
      <c r="USZ69" s="154"/>
      <c r="UTA69" s="154"/>
      <c r="UTB69" s="154"/>
      <c r="UTC69" s="154"/>
      <c r="UTD69" s="154"/>
      <c r="UTE69" s="154"/>
      <c r="UTF69" s="154"/>
      <c r="UTG69" s="154"/>
      <c r="UTH69" s="154"/>
      <c r="UTI69" s="154"/>
      <c r="UTJ69" s="154"/>
      <c r="UTK69" s="154"/>
      <c r="UTL69" s="154"/>
      <c r="UTM69" s="154"/>
      <c r="UTN69" s="154"/>
      <c r="UTO69" s="154"/>
      <c r="UTP69" s="154"/>
      <c r="UTQ69" s="154"/>
      <c r="UTR69" s="154"/>
      <c r="UTS69" s="154"/>
      <c r="UTT69" s="154"/>
      <c r="UTU69" s="154"/>
      <c r="UTV69" s="154"/>
      <c r="UTW69" s="154"/>
      <c r="UTX69" s="154"/>
      <c r="UTY69" s="154"/>
      <c r="UTZ69" s="154"/>
      <c r="UUA69" s="154"/>
      <c r="UUB69" s="154"/>
      <c r="UUC69" s="154"/>
      <c r="UUD69" s="154"/>
      <c r="UUE69" s="154"/>
      <c r="UUF69" s="154"/>
      <c r="UUG69" s="154"/>
      <c r="UUH69" s="154"/>
      <c r="UUI69" s="154"/>
      <c r="UUJ69" s="154"/>
      <c r="UUK69" s="154"/>
      <c r="UUL69" s="154"/>
      <c r="UUM69" s="154"/>
      <c r="UUN69" s="154"/>
      <c r="UUO69" s="154"/>
      <c r="UUP69" s="154"/>
      <c r="UUQ69" s="154"/>
      <c r="UUR69" s="154"/>
      <c r="UUS69" s="154"/>
      <c r="UUT69" s="154"/>
      <c r="UUU69" s="154"/>
      <c r="UUV69" s="154"/>
      <c r="UUW69" s="154"/>
      <c r="UUX69" s="154"/>
      <c r="UUY69" s="154"/>
      <c r="UUZ69" s="154"/>
      <c r="UVA69" s="154"/>
      <c r="UVB69" s="154"/>
      <c r="UVC69" s="154"/>
      <c r="UVD69" s="154"/>
      <c r="UVE69" s="154"/>
      <c r="UVF69" s="154"/>
      <c r="UVG69" s="154"/>
      <c r="UVH69" s="154"/>
      <c r="UVI69" s="154"/>
      <c r="UVJ69" s="154"/>
      <c r="UVK69" s="154"/>
      <c r="UVL69" s="154"/>
      <c r="UVM69" s="154"/>
      <c r="UVN69" s="154"/>
      <c r="UVO69" s="154"/>
      <c r="UVP69" s="154"/>
      <c r="UVQ69" s="154"/>
      <c r="UVR69" s="154"/>
      <c r="UVS69" s="154"/>
      <c r="UVT69" s="154"/>
      <c r="UVU69" s="154"/>
      <c r="UVV69" s="154"/>
      <c r="UVW69" s="154"/>
      <c r="UVX69" s="154"/>
      <c r="UVY69" s="154"/>
      <c r="UVZ69" s="154"/>
      <c r="UWA69" s="154"/>
      <c r="UWB69" s="154"/>
      <c r="UWC69" s="154"/>
      <c r="UWD69" s="154"/>
      <c r="UWE69" s="154"/>
      <c r="UWF69" s="154"/>
      <c r="UWG69" s="154"/>
      <c r="UWH69" s="154"/>
      <c r="UWI69" s="154"/>
      <c r="UWJ69" s="154"/>
      <c r="UWK69" s="154"/>
      <c r="UWL69" s="154"/>
      <c r="UWM69" s="154"/>
      <c r="UWN69" s="154"/>
      <c r="UWO69" s="154"/>
      <c r="UWP69" s="154"/>
      <c r="UWQ69" s="154"/>
      <c r="UWR69" s="154"/>
      <c r="UWS69" s="154"/>
      <c r="UWT69" s="154"/>
      <c r="UWU69" s="154"/>
      <c r="UWV69" s="154"/>
      <c r="UWW69" s="154"/>
      <c r="UWX69" s="154"/>
      <c r="UWY69" s="154"/>
      <c r="UWZ69" s="154"/>
      <c r="UXA69" s="154"/>
      <c r="UXB69" s="154"/>
      <c r="UXC69" s="154"/>
      <c r="UXD69" s="154"/>
      <c r="UXE69" s="154"/>
      <c r="UXF69" s="154"/>
      <c r="UXG69" s="154"/>
      <c r="UXH69" s="154"/>
      <c r="UXI69" s="154"/>
      <c r="UXJ69" s="154"/>
      <c r="UXK69" s="154"/>
      <c r="UXL69" s="154"/>
      <c r="UXM69" s="154"/>
      <c r="UXN69" s="154"/>
      <c r="UXO69" s="154"/>
      <c r="UXP69" s="154"/>
      <c r="UXQ69" s="154"/>
      <c r="UXR69" s="154"/>
      <c r="UXS69" s="154"/>
      <c r="UXT69" s="154"/>
      <c r="UXU69" s="154"/>
      <c r="UXV69" s="154"/>
      <c r="UXW69" s="154"/>
      <c r="UXX69" s="154"/>
      <c r="UXY69" s="154"/>
      <c r="UXZ69" s="154"/>
      <c r="UYA69" s="154"/>
      <c r="UYB69" s="154"/>
      <c r="UYC69" s="154"/>
      <c r="UYD69" s="154"/>
      <c r="UYE69" s="154"/>
      <c r="UYF69" s="154"/>
      <c r="UYG69" s="154"/>
      <c r="UYH69" s="154"/>
      <c r="UYI69" s="154"/>
      <c r="UYJ69" s="154"/>
      <c r="UYK69" s="154"/>
      <c r="UYL69" s="154"/>
      <c r="UYM69" s="154"/>
      <c r="UYN69" s="154"/>
      <c r="UYO69" s="154"/>
      <c r="UYP69" s="154"/>
      <c r="UYQ69" s="154"/>
      <c r="UYR69" s="154"/>
      <c r="UYS69" s="154"/>
      <c r="UYT69" s="154"/>
      <c r="UYU69" s="154"/>
      <c r="UYV69" s="154"/>
      <c r="UYW69" s="154"/>
      <c r="UYX69" s="154"/>
      <c r="UYY69" s="154"/>
      <c r="UYZ69" s="154"/>
      <c r="UZA69" s="154"/>
      <c r="UZB69" s="154"/>
      <c r="UZC69" s="154"/>
      <c r="UZD69" s="154"/>
      <c r="UZE69" s="154"/>
      <c r="UZF69" s="154"/>
      <c r="UZG69" s="154"/>
      <c r="UZH69" s="154"/>
      <c r="UZI69" s="154"/>
      <c r="UZJ69" s="154"/>
      <c r="UZK69" s="154"/>
      <c r="UZL69" s="154"/>
      <c r="UZM69" s="154"/>
      <c r="UZN69" s="154"/>
      <c r="UZO69" s="154"/>
      <c r="UZP69" s="154"/>
      <c r="UZQ69" s="154"/>
      <c r="UZR69" s="154"/>
      <c r="UZS69" s="154"/>
      <c r="UZT69" s="154"/>
      <c r="UZU69" s="154"/>
      <c r="UZV69" s="154"/>
      <c r="UZW69" s="154"/>
      <c r="UZX69" s="154"/>
      <c r="UZY69" s="154"/>
      <c r="UZZ69" s="154"/>
      <c r="VAA69" s="154"/>
      <c r="VAB69" s="154"/>
      <c r="VAC69" s="154"/>
      <c r="VAD69" s="154"/>
      <c r="VAE69" s="154"/>
      <c r="VAF69" s="154"/>
      <c r="VAG69" s="154"/>
      <c r="VAH69" s="154"/>
      <c r="VAI69" s="154"/>
      <c r="VAJ69" s="154"/>
      <c r="VAK69" s="154"/>
      <c r="VAL69" s="154"/>
      <c r="VAM69" s="154"/>
      <c r="VAN69" s="154"/>
      <c r="VAO69" s="154"/>
      <c r="VAP69" s="154"/>
      <c r="VAQ69" s="154"/>
      <c r="VAR69" s="154"/>
      <c r="VAS69" s="154"/>
      <c r="VAT69" s="154"/>
      <c r="VAU69" s="154"/>
      <c r="VAV69" s="154"/>
      <c r="VAW69" s="154"/>
      <c r="VAX69" s="154"/>
      <c r="VAY69" s="154"/>
      <c r="VAZ69" s="154"/>
      <c r="VBA69" s="154"/>
      <c r="VBB69" s="154"/>
      <c r="VBC69" s="154"/>
      <c r="VBD69" s="154"/>
      <c r="VBE69" s="154"/>
      <c r="VBF69" s="154"/>
      <c r="VBG69" s="154"/>
      <c r="VBH69" s="154"/>
      <c r="VBI69" s="154"/>
      <c r="VBJ69" s="154"/>
      <c r="VBK69" s="154"/>
      <c r="VBL69" s="154"/>
      <c r="VBM69" s="154"/>
      <c r="VBN69" s="154"/>
      <c r="VBO69" s="154"/>
      <c r="VBP69" s="154"/>
      <c r="VBQ69" s="154"/>
      <c r="VBR69" s="154"/>
      <c r="VBS69" s="154"/>
      <c r="VBT69" s="154"/>
      <c r="VBU69" s="154"/>
      <c r="VBV69" s="154"/>
      <c r="VBW69" s="154"/>
      <c r="VBX69" s="154"/>
      <c r="VBY69" s="154"/>
      <c r="VBZ69" s="154"/>
      <c r="VCA69" s="154"/>
      <c r="VCB69" s="154"/>
      <c r="VCC69" s="154"/>
      <c r="VCD69" s="154"/>
      <c r="VCE69" s="154"/>
      <c r="VCF69" s="154"/>
      <c r="VCG69" s="154"/>
      <c r="VCH69" s="154"/>
      <c r="VCI69" s="154"/>
      <c r="VCJ69" s="154"/>
      <c r="VCK69" s="154"/>
      <c r="VCL69" s="154"/>
      <c r="VCM69" s="154"/>
      <c r="VCN69" s="154"/>
      <c r="VCO69" s="154"/>
      <c r="VCP69" s="154"/>
      <c r="VCQ69" s="154"/>
      <c r="VCR69" s="154"/>
      <c r="VCS69" s="154"/>
      <c r="VCT69" s="154"/>
      <c r="VCU69" s="154"/>
      <c r="VCV69" s="154"/>
      <c r="VCW69" s="154"/>
      <c r="VCX69" s="154"/>
      <c r="VCY69" s="154"/>
      <c r="VCZ69" s="154"/>
      <c r="VDA69" s="154"/>
      <c r="VDB69" s="154"/>
      <c r="VDC69" s="154"/>
      <c r="VDD69" s="154"/>
      <c r="VDE69" s="154"/>
      <c r="VDF69" s="154"/>
      <c r="VDG69" s="154"/>
      <c r="VDH69" s="154"/>
      <c r="VDI69" s="154"/>
      <c r="VDJ69" s="154"/>
      <c r="VDK69" s="154"/>
      <c r="VDL69" s="154"/>
      <c r="VDM69" s="154"/>
      <c r="VDN69" s="154"/>
      <c r="VDO69" s="154"/>
      <c r="VDP69" s="154"/>
      <c r="VDQ69" s="154"/>
      <c r="VDR69" s="154"/>
      <c r="VDS69" s="154"/>
      <c r="VDT69" s="154"/>
      <c r="VDU69" s="154"/>
      <c r="VDV69" s="154"/>
      <c r="VDW69" s="154"/>
      <c r="VDX69" s="154"/>
      <c r="VDY69" s="154"/>
      <c r="VDZ69" s="154"/>
      <c r="VEA69" s="154"/>
      <c r="VEB69" s="154"/>
      <c r="VEC69" s="154"/>
      <c r="VED69" s="154"/>
      <c r="VEE69" s="154"/>
      <c r="VEF69" s="154"/>
      <c r="VEG69" s="154"/>
      <c r="VEH69" s="154"/>
      <c r="VEI69" s="154"/>
      <c r="VEJ69" s="154"/>
      <c r="VEK69" s="154"/>
      <c r="VEL69" s="154"/>
      <c r="VEM69" s="154"/>
      <c r="VEN69" s="154"/>
      <c r="VEO69" s="154"/>
      <c r="VEP69" s="154"/>
      <c r="VEQ69" s="154"/>
      <c r="VER69" s="154"/>
      <c r="VES69" s="154"/>
      <c r="VET69" s="154"/>
      <c r="VEU69" s="154"/>
      <c r="VEV69" s="154"/>
      <c r="VEW69" s="154"/>
      <c r="VEX69" s="154"/>
      <c r="VEY69" s="154"/>
      <c r="VEZ69" s="154"/>
      <c r="VFA69" s="154"/>
      <c r="VFB69" s="154"/>
      <c r="VFC69" s="154"/>
      <c r="VFD69" s="154"/>
      <c r="VFE69" s="154"/>
      <c r="VFF69" s="154"/>
      <c r="VFG69" s="154"/>
      <c r="VFH69" s="154"/>
      <c r="VFI69" s="154"/>
      <c r="VFJ69" s="154"/>
      <c r="VFK69" s="154"/>
      <c r="VFL69" s="154"/>
      <c r="VFM69" s="154"/>
      <c r="VFN69" s="154"/>
      <c r="VFO69" s="154"/>
      <c r="VFP69" s="154"/>
      <c r="VFQ69" s="154"/>
      <c r="VFR69" s="154"/>
      <c r="VFS69" s="154"/>
      <c r="VFT69" s="154"/>
      <c r="VFU69" s="154"/>
      <c r="VFV69" s="154"/>
      <c r="VFW69" s="154"/>
      <c r="VFX69" s="154"/>
      <c r="VFY69" s="154"/>
      <c r="VFZ69" s="154"/>
      <c r="VGA69" s="154"/>
      <c r="VGB69" s="154"/>
      <c r="VGC69" s="154"/>
      <c r="VGD69" s="154"/>
      <c r="VGE69" s="154"/>
      <c r="VGF69" s="154"/>
      <c r="VGG69" s="154"/>
      <c r="VGH69" s="154"/>
      <c r="VGI69" s="154"/>
      <c r="VGJ69" s="154"/>
      <c r="VGK69" s="154"/>
      <c r="VGL69" s="154"/>
      <c r="VGM69" s="154"/>
      <c r="VGN69" s="154"/>
      <c r="VGO69" s="154"/>
      <c r="VGP69" s="154"/>
      <c r="VGQ69" s="154"/>
      <c r="VGR69" s="154"/>
      <c r="VGS69" s="154"/>
      <c r="VGT69" s="154"/>
      <c r="VGU69" s="154"/>
      <c r="VGV69" s="154"/>
      <c r="VGW69" s="154"/>
      <c r="VGX69" s="154"/>
      <c r="VGY69" s="154"/>
      <c r="VGZ69" s="154"/>
      <c r="VHA69" s="154"/>
      <c r="VHB69" s="154"/>
      <c r="VHC69" s="154"/>
      <c r="VHD69" s="154"/>
      <c r="VHE69" s="154"/>
      <c r="VHF69" s="154"/>
      <c r="VHG69" s="154"/>
      <c r="VHH69" s="154"/>
      <c r="VHI69" s="154"/>
      <c r="VHJ69" s="154"/>
      <c r="VHK69" s="154"/>
      <c r="VHL69" s="154"/>
      <c r="VHM69" s="154"/>
      <c r="VHN69" s="154"/>
      <c r="VHO69" s="154"/>
      <c r="VHP69" s="154"/>
      <c r="VHQ69" s="154"/>
      <c r="VHR69" s="154"/>
      <c r="VHS69" s="154"/>
      <c r="VHT69" s="154"/>
      <c r="VHU69" s="154"/>
      <c r="VHV69" s="154"/>
      <c r="VHW69" s="154"/>
      <c r="VHX69" s="154"/>
      <c r="VHY69" s="154"/>
      <c r="VHZ69" s="154"/>
      <c r="VIA69" s="154"/>
      <c r="VIB69" s="154"/>
      <c r="VIC69" s="154"/>
      <c r="VID69" s="154"/>
      <c r="VIE69" s="154"/>
      <c r="VIF69" s="154"/>
      <c r="VIG69" s="154"/>
      <c r="VIH69" s="154"/>
      <c r="VII69" s="154"/>
      <c r="VIJ69" s="154"/>
      <c r="VIK69" s="154"/>
      <c r="VIL69" s="154"/>
      <c r="VIM69" s="154"/>
      <c r="VIN69" s="154"/>
      <c r="VIO69" s="154"/>
      <c r="VIP69" s="154"/>
      <c r="VIQ69" s="154"/>
      <c r="VIR69" s="154"/>
      <c r="VIS69" s="154"/>
      <c r="VIT69" s="154"/>
      <c r="VIU69" s="154"/>
      <c r="VIV69" s="154"/>
      <c r="VIW69" s="154"/>
      <c r="VIX69" s="154"/>
      <c r="VIY69" s="154"/>
      <c r="VIZ69" s="154"/>
      <c r="VJA69" s="154"/>
      <c r="VJB69" s="154"/>
      <c r="VJC69" s="154"/>
      <c r="VJD69" s="154"/>
      <c r="VJE69" s="154"/>
      <c r="VJF69" s="154"/>
      <c r="VJG69" s="154"/>
      <c r="VJH69" s="154"/>
      <c r="VJI69" s="154"/>
      <c r="VJJ69" s="154"/>
      <c r="VJK69" s="154"/>
      <c r="VJL69" s="154"/>
      <c r="VJM69" s="154"/>
      <c r="VJN69" s="154"/>
      <c r="VJO69" s="154"/>
      <c r="VJP69" s="154"/>
      <c r="VJQ69" s="154"/>
      <c r="VJR69" s="154"/>
      <c r="VJS69" s="154"/>
      <c r="VJT69" s="154"/>
      <c r="VJU69" s="154"/>
      <c r="VJV69" s="154"/>
      <c r="VJW69" s="154"/>
      <c r="VJX69" s="154"/>
      <c r="VJY69" s="154"/>
      <c r="VJZ69" s="154"/>
      <c r="VKA69" s="154"/>
      <c r="VKB69" s="154"/>
      <c r="VKC69" s="154"/>
      <c r="VKD69" s="154"/>
      <c r="VKE69" s="154"/>
      <c r="VKF69" s="154"/>
      <c r="VKG69" s="154"/>
      <c r="VKH69" s="154"/>
      <c r="VKI69" s="154"/>
      <c r="VKJ69" s="154"/>
      <c r="VKK69" s="154"/>
      <c r="VKL69" s="154"/>
      <c r="VKM69" s="154"/>
      <c r="VKN69" s="154"/>
      <c r="VKO69" s="154"/>
      <c r="VKP69" s="154"/>
      <c r="VKQ69" s="154"/>
      <c r="VKR69" s="154"/>
      <c r="VKS69" s="154"/>
      <c r="VKT69" s="154"/>
      <c r="VKU69" s="154"/>
      <c r="VKV69" s="154"/>
      <c r="VKW69" s="154"/>
      <c r="VKX69" s="154"/>
      <c r="VKY69" s="154"/>
      <c r="VKZ69" s="154"/>
      <c r="VLA69" s="154"/>
      <c r="VLB69" s="154"/>
      <c r="VLC69" s="154"/>
      <c r="VLD69" s="154"/>
      <c r="VLE69" s="154"/>
      <c r="VLF69" s="154"/>
      <c r="VLG69" s="154"/>
      <c r="VLH69" s="154"/>
      <c r="VLI69" s="154"/>
      <c r="VLJ69" s="154"/>
      <c r="VLK69" s="154"/>
      <c r="VLL69" s="154"/>
      <c r="VLM69" s="154"/>
      <c r="VLN69" s="154"/>
      <c r="VLO69" s="154"/>
      <c r="VLP69" s="154"/>
      <c r="VLQ69" s="154"/>
      <c r="VLR69" s="154"/>
      <c r="VLS69" s="154"/>
      <c r="VLT69" s="154"/>
      <c r="VLU69" s="154"/>
      <c r="VLV69" s="154"/>
      <c r="VLW69" s="154"/>
      <c r="VLX69" s="154"/>
      <c r="VLY69" s="154"/>
      <c r="VLZ69" s="154"/>
      <c r="VMA69" s="154"/>
      <c r="VMB69" s="154"/>
      <c r="VMC69" s="154"/>
      <c r="VMD69" s="154"/>
      <c r="VME69" s="154"/>
      <c r="VMF69" s="154"/>
      <c r="VMG69" s="154"/>
      <c r="VMH69" s="154"/>
      <c r="VMI69" s="154"/>
      <c r="VMJ69" s="154"/>
      <c r="VMK69" s="154"/>
      <c r="VML69" s="154"/>
      <c r="VMM69" s="154"/>
      <c r="VMN69" s="154"/>
      <c r="VMO69" s="154"/>
      <c r="VMP69" s="154"/>
      <c r="VMQ69" s="154"/>
      <c r="VMR69" s="154"/>
      <c r="VMS69" s="154"/>
      <c r="VMT69" s="154"/>
      <c r="VMU69" s="154"/>
      <c r="VMV69" s="154"/>
      <c r="VMW69" s="154"/>
      <c r="VMX69" s="154"/>
      <c r="VMY69" s="154"/>
      <c r="VMZ69" s="154"/>
      <c r="VNA69" s="154"/>
      <c r="VNB69" s="154"/>
      <c r="VNC69" s="154"/>
      <c r="VND69" s="154"/>
      <c r="VNE69" s="154"/>
      <c r="VNF69" s="154"/>
      <c r="VNG69" s="154"/>
      <c r="VNH69" s="154"/>
      <c r="VNI69" s="154"/>
      <c r="VNJ69" s="154"/>
      <c r="VNK69" s="154"/>
      <c r="VNL69" s="154"/>
      <c r="VNM69" s="154"/>
      <c r="VNN69" s="154"/>
      <c r="VNO69" s="154"/>
      <c r="VNP69" s="154"/>
      <c r="VNQ69" s="154"/>
      <c r="VNR69" s="154"/>
      <c r="VNS69" s="154"/>
      <c r="VNT69" s="154"/>
      <c r="VNU69" s="154"/>
      <c r="VNV69" s="154"/>
      <c r="VNW69" s="154"/>
      <c r="VNX69" s="154"/>
      <c r="VNY69" s="154"/>
      <c r="VNZ69" s="154"/>
      <c r="VOA69" s="154"/>
      <c r="VOB69" s="154"/>
      <c r="VOC69" s="154"/>
      <c r="VOD69" s="154"/>
      <c r="VOE69" s="154"/>
      <c r="VOF69" s="154"/>
      <c r="VOG69" s="154"/>
      <c r="VOH69" s="154"/>
      <c r="VOI69" s="154"/>
      <c r="VOJ69" s="154"/>
      <c r="VOK69" s="154"/>
      <c r="VOL69" s="154"/>
      <c r="VOM69" s="154"/>
      <c r="VON69" s="154"/>
      <c r="VOO69" s="154"/>
      <c r="VOP69" s="154"/>
      <c r="VOQ69" s="154"/>
      <c r="VOR69" s="154"/>
      <c r="VOS69" s="154"/>
      <c r="VOT69" s="154"/>
      <c r="VOU69" s="154"/>
      <c r="VOV69" s="154"/>
      <c r="VOW69" s="154"/>
      <c r="VOX69" s="154"/>
      <c r="VOY69" s="154"/>
      <c r="VOZ69" s="154"/>
      <c r="VPA69" s="154"/>
      <c r="VPB69" s="154"/>
      <c r="VPC69" s="154"/>
      <c r="VPD69" s="154"/>
      <c r="VPE69" s="154"/>
      <c r="VPF69" s="154"/>
      <c r="VPG69" s="154"/>
      <c r="VPH69" s="154"/>
      <c r="VPI69" s="154"/>
      <c r="VPJ69" s="154"/>
      <c r="VPK69" s="154"/>
      <c r="VPL69" s="154"/>
      <c r="VPM69" s="154"/>
      <c r="VPN69" s="154"/>
      <c r="VPO69" s="154"/>
      <c r="VPP69" s="154"/>
      <c r="VPQ69" s="154"/>
      <c r="VPR69" s="154"/>
      <c r="VPS69" s="154"/>
      <c r="VPT69" s="154"/>
      <c r="VPU69" s="154"/>
      <c r="VPV69" s="154"/>
      <c r="VPW69" s="154"/>
      <c r="VPX69" s="154"/>
      <c r="VPY69" s="154"/>
      <c r="VPZ69" s="154"/>
      <c r="VQA69" s="154"/>
      <c r="VQB69" s="154"/>
      <c r="VQC69" s="154"/>
      <c r="VQD69" s="154"/>
      <c r="VQE69" s="154"/>
      <c r="VQF69" s="154"/>
      <c r="VQG69" s="154"/>
      <c r="VQH69" s="154"/>
      <c r="VQI69" s="154"/>
      <c r="VQJ69" s="154"/>
      <c r="VQK69" s="154"/>
      <c r="VQL69" s="154"/>
      <c r="VQM69" s="154"/>
      <c r="VQN69" s="154"/>
      <c r="VQO69" s="154"/>
      <c r="VQP69" s="154"/>
      <c r="VQQ69" s="154"/>
      <c r="VQR69" s="154"/>
      <c r="VQS69" s="154"/>
      <c r="VQT69" s="154"/>
      <c r="VQU69" s="154"/>
      <c r="VQV69" s="154"/>
      <c r="VQW69" s="154"/>
      <c r="VQX69" s="154"/>
      <c r="VQY69" s="154"/>
      <c r="VQZ69" s="154"/>
      <c r="VRA69" s="154"/>
      <c r="VRB69" s="154"/>
      <c r="VRC69" s="154"/>
      <c r="VRD69" s="154"/>
      <c r="VRE69" s="154"/>
      <c r="VRF69" s="154"/>
      <c r="VRG69" s="154"/>
      <c r="VRH69" s="154"/>
      <c r="VRI69" s="154"/>
      <c r="VRJ69" s="154"/>
      <c r="VRK69" s="154"/>
      <c r="VRL69" s="154"/>
      <c r="VRM69" s="154"/>
      <c r="VRN69" s="154"/>
      <c r="VRO69" s="154"/>
      <c r="VRP69" s="154"/>
      <c r="VRQ69" s="154"/>
      <c r="VRR69" s="154"/>
      <c r="VRS69" s="154"/>
      <c r="VRT69" s="154"/>
      <c r="VRU69" s="154"/>
      <c r="VRV69" s="154"/>
      <c r="VRW69" s="154"/>
      <c r="VRX69" s="154"/>
      <c r="VRY69" s="154"/>
      <c r="VRZ69" s="154"/>
      <c r="VSA69" s="154"/>
      <c r="VSB69" s="154"/>
      <c r="VSC69" s="154"/>
      <c r="VSD69" s="154"/>
      <c r="VSE69" s="154"/>
      <c r="VSF69" s="154"/>
      <c r="VSG69" s="154"/>
      <c r="VSH69" s="154"/>
      <c r="VSI69" s="154"/>
      <c r="VSJ69" s="154"/>
      <c r="VSK69" s="154"/>
      <c r="VSL69" s="154"/>
      <c r="VSM69" s="154"/>
      <c r="VSN69" s="154"/>
      <c r="VSO69" s="154"/>
      <c r="VSP69" s="154"/>
      <c r="VSQ69" s="154"/>
      <c r="VSR69" s="154"/>
      <c r="VSS69" s="154"/>
      <c r="VST69" s="154"/>
      <c r="VSU69" s="154"/>
      <c r="VSV69" s="154"/>
      <c r="VSW69" s="154"/>
      <c r="VSX69" s="154"/>
      <c r="VSY69" s="154"/>
      <c r="VSZ69" s="154"/>
      <c r="VTA69" s="154"/>
      <c r="VTB69" s="154"/>
      <c r="VTC69" s="154"/>
      <c r="VTD69" s="154"/>
      <c r="VTE69" s="154"/>
      <c r="VTF69" s="154"/>
      <c r="VTG69" s="154"/>
      <c r="VTH69" s="154"/>
      <c r="VTI69" s="154"/>
      <c r="VTJ69" s="154"/>
      <c r="VTK69" s="154"/>
      <c r="VTL69" s="154"/>
      <c r="VTM69" s="154"/>
      <c r="VTN69" s="154"/>
      <c r="VTO69" s="154"/>
      <c r="VTP69" s="154"/>
      <c r="VTQ69" s="154"/>
      <c r="VTR69" s="154"/>
      <c r="VTS69" s="154"/>
      <c r="VTT69" s="154"/>
      <c r="VTU69" s="154"/>
      <c r="VTV69" s="154"/>
      <c r="VTW69" s="154"/>
      <c r="VTX69" s="154"/>
      <c r="VTY69" s="154"/>
      <c r="VTZ69" s="154"/>
      <c r="VUA69" s="154"/>
      <c r="VUB69" s="154"/>
      <c r="VUC69" s="154"/>
      <c r="VUD69" s="154"/>
      <c r="VUE69" s="154"/>
      <c r="VUF69" s="154"/>
      <c r="VUG69" s="154"/>
      <c r="VUH69" s="154"/>
      <c r="VUI69" s="154"/>
      <c r="VUJ69" s="154"/>
      <c r="VUK69" s="154"/>
      <c r="VUL69" s="154"/>
      <c r="VUM69" s="154"/>
      <c r="VUN69" s="154"/>
      <c r="VUO69" s="154"/>
      <c r="VUP69" s="154"/>
      <c r="VUQ69" s="154"/>
      <c r="VUR69" s="154"/>
      <c r="VUS69" s="154"/>
      <c r="VUT69" s="154"/>
      <c r="VUU69" s="154"/>
      <c r="VUV69" s="154"/>
      <c r="VUW69" s="154"/>
      <c r="VUX69" s="154"/>
      <c r="VUY69" s="154"/>
      <c r="VUZ69" s="154"/>
      <c r="VVA69" s="154"/>
      <c r="VVB69" s="154"/>
      <c r="VVC69" s="154"/>
      <c r="VVD69" s="154"/>
      <c r="VVE69" s="154"/>
      <c r="VVF69" s="154"/>
      <c r="VVG69" s="154"/>
      <c r="VVH69" s="154"/>
      <c r="VVI69" s="154"/>
      <c r="VVJ69" s="154"/>
      <c r="VVK69" s="154"/>
      <c r="VVL69" s="154"/>
      <c r="VVM69" s="154"/>
      <c r="VVN69" s="154"/>
      <c r="VVO69" s="154"/>
      <c r="VVP69" s="154"/>
      <c r="VVQ69" s="154"/>
      <c r="VVR69" s="154"/>
      <c r="VVS69" s="154"/>
      <c r="VVT69" s="154"/>
      <c r="VVU69" s="154"/>
      <c r="VVV69" s="154"/>
      <c r="VVW69" s="154"/>
      <c r="VVX69" s="154"/>
      <c r="VVY69" s="154"/>
      <c r="VVZ69" s="154"/>
      <c r="VWA69" s="154"/>
      <c r="VWB69" s="154"/>
      <c r="VWC69" s="154"/>
      <c r="VWD69" s="154"/>
      <c r="VWE69" s="154"/>
      <c r="VWF69" s="154"/>
      <c r="VWG69" s="154"/>
      <c r="VWH69" s="154"/>
      <c r="VWI69" s="154"/>
      <c r="VWJ69" s="154"/>
      <c r="VWK69" s="154"/>
      <c r="VWL69" s="154"/>
      <c r="VWM69" s="154"/>
      <c r="VWN69" s="154"/>
      <c r="VWO69" s="154"/>
      <c r="VWP69" s="154"/>
      <c r="VWQ69" s="154"/>
      <c r="VWR69" s="154"/>
      <c r="VWS69" s="154"/>
      <c r="VWT69" s="154"/>
      <c r="VWU69" s="154"/>
      <c r="VWV69" s="154"/>
      <c r="VWW69" s="154"/>
      <c r="VWX69" s="154"/>
      <c r="VWY69" s="154"/>
      <c r="VWZ69" s="154"/>
      <c r="VXA69" s="154"/>
      <c r="VXB69" s="154"/>
      <c r="VXC69" s="154"/>
      <c r="VXD69" s="154"/>
      <c r="VXE69" s="154"/>
      <c r="VXF69" s="154"/>
      <c r="VXG69" s="154"/>
      <c r="VXH69" s="154"/>
      <c r="VXI69" s="154"/>
      <c r="VXJ69" s="154"/>
      <c r="VXK69" s="154"/>
      <c r="VXL69" s="154"/>
      <c r="VXM69" s="154"/>
      <c r="VXN69" s="154"/>
      <c r="VXO69" s="154"/>
      <c r="VXP69" s="154"/>
      <c r="VXQ69" s="154"/>
      <c r="VXR69" s="154"/>
      <c r="VXS69" s="154"/>
      <c r="VXT69" s="154"/>
      <c r="VXU69" s="154"/>
      <c r="VXV69" s="154"/>
      <c r="VXW69" s="154"/>
      <c r="VXX69" s="154"/>
      <c r="VXY69" s="154"/>
      <c r="VXZ69" s="154"/>
      <c r="VYA69" s="154"/>
      <c r="VYB69" s="154"/>
      <c r="VYC69" s="154"/>
      <c r="VYD69" s="154"/>
      <c r="VYE69" s="154"/>
      <c r="VYF69" s="154"/>
      <c r="VYG69" s="154"/>
      <c r="VYH69" s="154"/>
      <c r="VYI69" s="154"/>
      <c r="VYJ69" s="154"/>
      <c r="VYK69" s="154"/>
      <c r="VYL69" s="154"/>
      <c r="VYM69" s="154"/>
      <c r="VYN69" s="154"/>
      <c r="VYO69" s="154"/>
      <c r="VYP69" s="154"/>
      <c r="VYQ69" s="154"/>
      <c r="VYR69" s="154"/>
      <c r="VYS69" s="154"/>
      <c r="VYT69" s="154"/>
      <c r="VYU69" s="154"/>
      <c r="VYV69" s="154"/>
      <c r="VYW69" s="154"/>
      <c r="VYX69" s="154"/>
      <c r="VYY69" s="154"/>
      <c r="VYZ69" s="154"/>
      <c r="VZA69" s="154"/>
      <c r="VZB69" s="154"/>
      <c r="VZC69" s="154"/>
      <c r="VZD69" s="154"/>
      <c r="VZE69" s="154"/>
      <c r="VZF69" s="154"/>
      <c r="VZG69" s="154"/>
      <c r="VZH69" s="154"/>
      <c r="VZI69" s="154"/>
      <c r="VZJ69" s="154"/>
      <c r="VZK69" s="154"/>
      <c r="VZL69" s="154"/>
      <c r="VZM69" s="154"/>
      <c r="VZN69" s="154"/>
      <c r="VZO69" s="154"/>
      <c r="VZP69" s="154"/>
      <c r="VZQ69" s="154"/>
      <c r="VZR69" s="154"/>
      <c r="VZS69" s="154"/>
      <c r="VZT69" s="154"/>
      <c r="VZU69" s="154"/>
      <c r="VZV69" s="154"/>
      <c r="VZW69" s="154"/>
      <c r="VZX69" s="154"/>
      <c r="VZY69" s="154"/>
      <c r="VZZ69" s="154"/>
      <c r="WAA69" s="154"/>
      <c r="WAB69" s="154"/>
      <c r="WAC69" s="154"/>
      <c r="WAD69" s="154"/>
      <c r="WAE69" s="154"/>
      <c r="WAF69" s="154"/>
      <c r="WAG69" s="154"/>
      <c r="WAH69" s="154"/>
      <c r="WAI69" s="154"/>
      <c r="WAJ69" s="154"/>
      <c r="WAK69" s="154"/>
      <c r="WAL69" s="154"/>
      <c r="WAM69" s="154"/>
      <c r="WAN69" s="154"/>
      <c r="WAO69" s="154"/>
      <c r="WAP69" s="154"/>
      <c r="WAQ69" s="154"/>
      <c r="WAR69" s="154"/>
      <c r="WAS69" s="154"/>
      <c r="WAT69" s="154"/>
      <c r="WAU69" s="154"/>
      <c r="WAV69" s="154"/>
      <c r="WAW69" s="154"/>
      <c r="WAX69" s="154"/>
      <c r="WAY69" s="154"/>
      <c r="WAZ69" s="154"/>
      <c r="WBA69" s="154"/>
      <c r="WBB69" s="154"/>
      <c r="WBC69" s="154"/>
      <c r="WBD69" s="154"/>
      <c r="WBE69" s="154"/>
      <c r="WBF69" s="154"/>
      <c r="WBG69" s="154"/>
      <c r="WBH69" s="154"/>
      <c r="WBI69" s="154"/>
      <c r="WBJ69" s="154"/>
      <c r="WBK69" s="154"/>
      <c r="WBL69" s="154"/>
      <c r="WBM69" s="154"/>
      <c r="WBN69" s="154"/>
      <c r="WBO69" s="154"/>
      <c r="WBP69" s="154"/>
      <c r="WBQ69" s="154"/>
      <c r="WBR69" s="154"/>
      <c r="WBS69" s="154"/>
      <c r="WBT69" s="154"/>
      <c r="WBU69" s="154"/>
      <c r="WBV69" s="154"/>
      <c r="WBW69" s="154"/>
      <c r="WBX69" s="154"/>
      <c r="WBY69" s="154"/>
      <c r="WBZ69" s="154"/>
      <c r="WCA69" s="154"/>
      <c r="WCB69" s="154"/>
      <c r="WCC69" s="154"/>
      <c r="WCD69" s="154"/>
      <c r="WCE69" s="154"/>
      <c r="WCF69" s="154"/>
      <c r="WCG69" s="154"/>
      <c r="WCH69" s="154"/>
      <c r="WCI69" s="154"/>
      <c r="WCJ69" s="154"/>
      <c r="WCK69" s="154"/>
      <c r="WCL69" s="154"/>
      <c r="WCM69" s="154"/>
      <c r="WCN69" s="154"/>
      <c r="WCO69" s="154"/>
      <c r="WCP69" s="154"/>
      <c r="WCQ69" s="154"/>
      <c r="WCR69" s="154"/>
      <c r="WCS69" s="154"/>
      <c r="WCT69" s="154"/>
      <c r="WCU69" s="154"/>
      <c r="WCV69" s="154"/>
      <c r="WCW69" s="154"/>
      <c r="WCX69" s="154"/>
      <c r="WCY69" s="154"/>
      <c r="WCZ69" s="154"/>
      <c r="WDA69" s="154"/>
      <c r="WDB69" s="154"/>
      <c r="WDC69" s="154"/>
      <c r="WDD69" s="154"/>
      <c r="WDE69" s="154"/>
      <c r="WDF69" s="154"/>
      <c r="WDG69" s="154"/>
      <c r="WDH69" s="154"/>
      <c r="WDI69" s="154"/>
      <c r="WDJ69" s="154"/>
      <c r="WDK69" s="154"/>
      <c r="WDL69" s="154"/>
      <c r="WDM69" s="154"/>
      <c r="WDN69" s="154"/>
      <c r="WDO69" s="154"/>
      <c r="WDP69" s="154"/>
      <c r="WDQ69" s="154"/>
      <c r="WDR69" s="154"/>
      <c r="WDS69" s="154"/>
      <c r="WDT69" s="154"/>
      <c r="WDU69" s="154"/>
      <c r="WDV69" s="154"/>
      <c r="WDW69" s="154"/>
      <c r="WDX69" s="154"/>
      <c r="WDY69" s="154"/>
      <c r="WDZ69" s="154"/>
      <c r="WEA69" s="154"/>
      <c r="WEB69" s="154"/>
      <c r="WEC69" s="154"/>
      <c r="WED69" s="154"/>
      <c r="WEE69" s="154"/>
      <c r="WEF69" s="154"/>
      <c r="WEG69" s="154"/>
      <c r="WEH69" s="154"/>
      <c r="WEI69" s="154"/>
      <c r="WEJ69" s="154"/>
      <c r="WEK69" s="154"/>
      <c r="WEL69" s="154"/>
      <c r="WEM69" s="154"/>
      <c r="WEN69" s="154"/>
      <c r="WEO69" s="154"/>
      <c r="WEP69" s="154"/>
      <c r="WEQ69" s="154"/>
      <c r="WER69" s="154"/>
      <c r="WES69" s="154"/>
      <c r="WET69" s="154"/>
      <c r="WEU69" s="154"/>
      <c r="WEV69" s="154"/>
      <c r="WEW69" s="154"/>
      <c r="WEX69" s="154"/>
      <c r="WEY69" s="154"/>
      <c r="WEZ69" s="154"/>
      <c r="WFA69" s="154"/>
      <c r="WFB69" s="154"/>
      <c r="WFC69" s="154"/>
      <c r="WFD69" s="154"/>
      <c r="WFE69" s="154"/>
      <c r="WFF69" s="154"/>
      <c r="WFG69" s="154"/>
      <c r="WFH69" s="154"/>
      <c r="WFI69" s="154"/>
      <c r="WFJ69" s="154"/>
      <c r="WFK69" s="154"/>
      <c r="WFL69" s="154"/>
      <c r="WFM69" s="154"/>
      <c r="WFN69" s="154"/>
      <c r="WFO69" s="154"/>
      <c r="WFP69" s="154"/>
      <c r="WFQ69" s="154"/>
      <c r="WFR69" s="154"/>
      <c r="WFS69" s="154"/>
      <c r="WFT69" s="154"/>
      <c r="WFU69" s="154"/>
      <c r="WFV69" s="154"/>
      <c r="WFW69" s="154"/>
      <c r="WFX69" s="154"/>
      <c r="WFY69" s="154"/>
      <c r="WFZ69" s="154"/>
      <c r="WGA69" s="154"/>
      <c r="WGB69" s="154"/>
      <c r="WGC69" s="154"/>
      <c r="WGD69" s="154"/>
      <c r="WGE69" s="154"/>
      <c r="WGF69" s="154"/>
      <c r="WGG69" s="154"/>
      <c r="WGH69" s="154"/>
      <c r="WGI69" s="154"/>
      <c r="WGJ69" s="154"/>
      <c r="WGK69" s="154"/>
      <c r="WGL69" s="154"/>
      <c r="WGM69" s="154"/>
      <c r="WGN69" s="154"/>
      <c r="WGO69" s="154"/>
      <c r="WGP69" s="154"/>
      <c r="WGQ69" s="154"/>
      <c r="WGR69" s="154"/>
      <c r="WGS69" s="154"/>
      <c r="WGT69" s="154"/>
      <c r="WGU69" s="154"/>
      <c r="WGV69" s="154"/>
      <c r="WGW69" s="154"/>
      <c r="WGX69" s="154"/>
      <c r="WGY69" s="154"/>
      <c r="WGZ69" s="154"/>
      <c r="WHA69" s="154"/>
      <c r="WHB69" s="154"/>
      <c r="WHC69" s="154"/>
      <c r="WHD69" s="154"/>
      <c r="WHE69" s="154"/>
      <c r="WHF69" s="154"/>
      <c r="WHG69" s="154"/>
      <c r="WHH69" s="154"/>
      <c r="WHI69" s="154"/>
      <c r="WHJ69" s="154"/>
      <c r="WHK69" s="154"/>
      <c r="WHL69" s="154"/>
      <c r="WHM69" s="154"/>
      <c r="WHN69" s="154"/>
      <c r="WHO69" s="154"/>
      <c r="WHP69" s="154"/>
      <c r="WHQ69" s="154"/>
      <c r="WHR69" s="154"/>
      <c r="WHS69" s="154"/>
      <c r="WHT69" s="154"/>
      <c r="WHU69" s="154"/>
      <c r="WHV69" s="154"/>
      <c r="WHW69" s="154"/>
      <c r="WHX69" s="154"/>
      <c r="WHY69" s="154"/>
      <c r="WHZ69" s="154"/>
      <c r="WIA69" s="154"/>
      <c r="WIB69" s="154"/>
      <c r="WIC69" s="154"/>
      <c r="WID69" s="154"/>
      <c r="WIE69" s="154"/>
      <c r="WIF69" s="154"/>
      <c r="WIG69" s="154"/>
      <c r="WIH69" s="154"/>
      <c r="WII69" s="154"/>
      <c r="WIJ69" s="154"/>
      <c r="WIK69" s="154"/>
      <c r="WIL69" s="154"/>
      <c r="WIM69" s="154"/>
      <c r="WIN69" s="154"/>
      <c r="WIO69" s="154"/>
      <c r="WIP69" s="154"/>
      <c r="WIQ69" s="154"/>
      <c r="WIR69" s="154"/>
      <c r="WIS69" s="154"/>
      <c r="WIT69" s="154"/>
      <c r="WIU69" s="154"/>
      <c r="WIV69" s="154"/>
      <c r="WIW69" s="154"/>
      <c r="WIX69" s="154"/>
      <c r="WIY69" s="154"/>
      <c r="WIZ69" s="154"/>
      <c r="WJA69" s="154"/>
      <c r="WJB69" s="154"/>
      <c r="WJC69" s="154"/>
      <c r="WJD69" s="154"/>
      <c r="WJE69" s="154"/>
      <c r="WJF69" s="154"/>
      <c r="WJG69" s="154"/>
      <c r="WJH69" s="154"/>
      <c r="WJI69" s="154"/>
      <c r="WJJ69" s="154"/>
      <c r="WJK69" s="154"/>
      <c r="WJL69" s="154"/>
      <c r="WJM69" s="154"/>
      <c r="WJN69" s="154"/>
      <c r="WJO69" s="154"/>
      <c r="WJP69" s="154"/>
      <c r="WJQ69" s="154"/>
      <c r="WJR69" s="154"/>
      <c r="WJS69" s="154"/>
      <c r="WJT69" s="154"/>
      <c r="WJU69" s="154"/>
      <c r="WJV69" s="154"/>
      <c r="WJW69" s="154"/>
      <c r="WJX69" s="154"/>
      <c r="WJY69" s="154"/>
      <c r="WJZ69" s="154"/>
      <c r="WKA69" s="154"/>
      <c r="WKB69" s="154"/>
      <c r="WKC69" s="154"/>
      <c r="WKD69" s="154"/>
      <c r="WKE69" s="154"/>
      <c r="WKF69" s="154"/>
      <c r="WKG69" s="154"/>
      <c r="WKH69" s="154"/>
      <c r="WKI69" s="154"/>
      <c r="WKJ69" s="154"/>
      <c r="WKK69" s="154"/>
      <c r="WKL69" s="154"/>
      <c r="WKM69" s="154"/>
      <c r="WKN69" s="154"/>
      <c r="WKO69" s="154"/>
      <c r="WKP69" s="154"/>
      <c r="WKQ69" s="154"/>
      <c r="WKR69" s="154"/>
      <c r="WKS69" s="154"/>
      <c r="WKT69" s="154"/>
      <c r="WKU69" s="154"/>
      <c r="WKV69" s="154"/>
      <c r="WKW69" s="154"/>
      <c r="WKX69" s="154"/>
      <c r="WKY69" s="154"/>
      <c r="WKZ69" s="154"/>
      <c r="WLA69" s="154"/>
      <c r="WLB69" s="154"/>
      <c r="WLC69" s="154"/>
      <c r="WLD69" s="154"/>
      <c r="WLE69" s="154"/>
      <c r="WLF69" s="154"/>
      <c r="WLG69" s="154"/>
      <c r="WLH69" s="154"/>
      <c r="WLI69" s="154"/>
      <c r="WLJ69" s="154"/>
      <c r="WLK69" s="154"/>
      <c r="WLL69" s="154"/>
      <c r="WLM69" s="154"/>
      <c r="WLN69" s="154"/>
      <c r="WLO69" s="154"/>
      <c r="WLP69" s="154"/>
      <c r="WLQ69" s="154"/>
      <c r="WLR69" s="154"/>
      <c r="WLS69" s="154"/>
      <c r="WLT69" s="154"/>
      <c r="WLU69" s="154"/>
      <c r="WLV69" s="154"/>
      <c r="WLW69" s="154"/>
      <c r="WLX69" s="154"/>
      <c r="WLY69" s="154"/>
      <c r="WLZ69" s="154"/>
      <c r="WMA69" s="154"/>
      <c r="WMB69" s="154"/>
      <c r="WMC69" s="154"/>
      <c r="WMD69" s="154"/>
      <c r="WME69" s="154"/>
      <c r="WMF69" s="154"/>
      <c r="WMG69" s="154"/>
      <c r="WMH69" s="154"/>
      <c r="WMI69" s="154"/>
      <c r="WMJ69" s="154"/>
      <c r="WMK69" s="154"/>
      <c r="WML69" s="154"/>
      <c r="WMM69" s="154"/>
      <c r="WMN69" s="154"/>
      <c r="WMO69" s="154"/>
      <c r="WMP69" s="154"/>
      <c r="WMQ69" s="154"/>
      <c r="WMR69" s="154"/>
      <c r="WMS69" s="154"/>
      <c r="WMT69" s="154"/>
      <c r="WMU69" s="154"/>
      <c r="WMV69" s="154"/>
      <c r="WMW69" s="154"/>
      <c r="WMX69" s="154"/>
      <c r="WMY69" s="154"/>
      <c r="WMZ69" s="154"/>
      <c r="WNA69" s="154"/>
      <c r="WNB69" s="154"/>
      <c r="WNC69" s="154"/>
      <c r="WND69" s="154"/>
      <c r="WNE69" s="154"/>
      <c r="WNF69" s="154"/>
      <c r="WNG69" s="154"/>
      <c r="WNH69" s="154"/>
      <c r="WNI69" s="154"/>
      <c r="WNJ69" s="154"/>
      <c r="WNK69" s="154"/>
      <c r="WNL69" s="154"/>
      <c r="WNM69" s="154"/>
      <c r="WNN69" s="154"/>
      <c r="WNO69" s="154"/>
      <c r="WNP69" s="154"/>
      <c r="WNQ69" s="154"/>
      <c r="WNR69" s="154"/>
      <c r="WNS69" s="154"/>
      <c r="WNT69" s="154"/>
      <c r="WNU69" s="154"/>
      <c r="WNV69" s="154"/>
      <c r="WNW69" s="154"/>
      <c r="WNX69" s="154"/>
      <c r="WNY69" s="154"/>
      <c r="WNZ69" s="154"/>
      <c r="WOA69" s="154"/>
      <c r="WOB69" s="154"/>
      <c r="WOC69" s="154"/>
      <c r="WOD69" s="154"/>
      <c r="WOE69" s="154"/>
      <c r="WOF69" s="154"/>
      <c r="WOG69" s="154"/>
      <c r="WOH69" s="154"/>
      <c r="WOI69" s="154"/>
      <c r="WOJ69" s="154"/>
      <c r="WOK69" s="154"/>
      <c r="WOL69" s="154"/>
      <c r="WOM69" s="154"/>
      <c r="WON69" s="154"/>
      <c r="WOO69" s="154"/>
      <c r="WOP69" s="154"/>
      <c r="WOQ69" s="154"/>
      <c r="WOR69" s="154"/>
      <c r="WOS69" s="154"/>
      <c r="WOT69" s="154"/>
      <c r="WOU69" s="154"/>
      <c r="WOV69" s="154"/>
      <c r="WOW69" s="154"/>
      <c r="WOX69" s="154"/>
      <c r="WOY69" s="154"/>
      <c r="WOZ69" s="154"/>
      <c r="WPA69" s="154"/>
      <c r="WPB69" s="154"/>
      <c r="WPC69" s="154"/>
      <c r="WPD69" s="154"/>
      <c r="WPE69" s="154"/>
      <c r="WPF69" s="154"/>
      <c r="WPG69" s="154"/>
      <c r="WPH69" s="154"/>
      <c r="WPI69" s="154"/>
      <c r="WPJ69" s="154"/>
      <c r="WPK69" s="154"/>
      <c r="WPL69" s="154"/>
      <c r="WPM69" s="154"/>
      <c r="WPN69" s="154"/>
      <c r="WPO69" s="154"/>
      <c r="WPP69" s="154"/>
      <c r="WPQ69" s="154"/>
      <c r="WPR69" s="154"/>
      <c r="WPS69" s="154"/>
      <c r="WPT69" s="154"/>
      <c r="WPU69" s="154"/>
      <c r="WPV69" s="154"/>
      <c r="WPW69" s="154"/>
      <c r="WPX69" s="154"/>
      <c r="WPY69" s="154"/>
      <c r="WPZ69" s="154"/>
      <c r="WQA69" s="154"/>
      <c r="WQB69" s="154"/>
      <c r="WQC69" s="154"/>
      <c r="WQD69" s="154"/>
      <c r="WQE69" s="154"/>
      <c r="WQF69" s="154"/>
      <c r="WQG69" s="154"/>
      <c r="WQH69" s="154"/>
      <c r="WQI69" s="154"/>
      <c r="WQJ69" s="154"/>
      <c r="WQK69" s="154"/>
      <c r="WQL69" s="154"/>
      <c r="WQM69" s="154"/>
      <c r="WQN69" s="154"/>
      <c r="WQO69" s="154"/>
      <c r="WQP69" s="154"/>
      <c r="WQQ69" s="154"/>
      <c r="WQR69" s="154"/>
      <c r="WQS69" s="154"/>
      <c r="WQT69" s="154"/>
      <c r="WQU69" s="154"/>
      <c r="WQV69" s="154"/>
      <c r="WQW69" s="154"/>
      <c r="WQX69" s="154"/>
      <c r="WQY69" s="154"/>
      <c r="WQZ69" s="154"/>
      <c r="WRA69" s="154"/>
      <c r="WRB69" s="154"/>
      <c r="WRC69" s="154"/>
      <c r="WRD69" s="154"/>
      <c r="WRE69" s="154"/>
      <c r="WRF69" s="154"/>
      <c r="WRG69" s="154"/>
      <c r="WRH69" s="154"/>
      <c r="WRI69" s="154"/>
      <c r="WRJ69" s="154"/>
      <c r="WRK69" s="154"/>
      <c r="WRL69" s="154"/>
      <c r="WRM69" s="154"/>
      <c r="WRN69" s="154"/>
      <c r="WRO69" s="154"/>
      <c r="WRP69" s="154"/>
      <c r="WRQ69" s="154"/>
      <c r="WRR69" s="154"/>
      <c r="WRS69" s="154"/>
      <c r="WRT69" s="154"/>
      <c r="WRU69" s="154"/>
      <c r="WRV69" s="154"/>
      <c r="WRW69" s="154"/>
      <c r="WRX69" s="154"/>
      <c r="WRY69" s="154"/>
      <c r="WRZ69" s="154"/>
      <c r="WSA69" s="154"/>
      <c r="WSB69" s="154"/>
      <c r="WSC69" s="154"/>
      <c r="WSD69" s="154"/>
      <c r="WSE69" s="154"/>
      <c r="WSF69" s="154"/>
      <c r="WSG69" s="154"/>
      <c r="WSH69" s="154"/>
      <c r="WSI69" s="154"/>
      <c r="WSJ69" s="154"/>
      <c r="WSK69" s="154"/>
      <c r="WSL69" s="154"/>
      <c r="WSM69" s="154"/>
      <c r="WSN69" s="154"/>
      <c r="WSO69" s="154"/>
      <c r="WSP69" s="154"/>
      <c r="WSQ69" s="154"/>
      <c r="WSR69" s="154"/>
      <c r="WSS69" s="154"/>
      <c r="WST69" s="154"/>
      <c r="WSU69" s="154"/>
      <c r="WSV69" s="154"/>
      <c r="WSW69" s="154"/>
      <c r="WSX69" s="154"/>
      <c r="WSY69" s="154"/>
      <c r="WSZ69" s="154"/>
      <c r="WTA69" s="154"/>
      <c r="WTB69" s="154"/>
      <c r="WTC69" s="154"/>
      <c r="WTD69" s="154"/>
      <c r="WTE69" s="154"/>
      <c r="WTF69" s="154"/>
      <c r="WTG69" s="154"/>
      <c r="WTH69" s="154"/>
      <c r="WTI69" s="154"/>
      <c r="WTJ69" s="154"/>
      <c r="WTK69" s="154"/>
      <c r="WTL69" s="154"/>
      <c r="WTM69" s="154"/>
      <c r="WTN69" s="154"/>
      <c r="WTO69" s="154"/>
      <c r="WTP69" s="154"/>
      <c r="WTQ69" s="154"/>
      <c r="WTR69" s="154"/>
      <c r="WTS69" s="154"/>
      <c r="WTT69" s="154"/>
      <c r="WTU69" s="154"/>
      <c r="WTV69" s="154"/>
      <c r="WTW69" s="154"/>
      <c r="WTX69" s="154"/>
      <c r="WTY69" s="154"/>
      <c r="WTZ69" s="154"/>
      <c r="WUA69" s="154"/>
      <c r="WUB69" s="154"/>
      <c r="WUC69" s="154"/>
      <c r="WUD69" s="154"/>
      <c r="WUE69" s="154"/>
      <c r="WUF69" s="154"/>
      <c r="WUG69" s="154"/>
      <c r="WUH69" s="154"/>
      <c r="WUI69" s="154"/>
      <c r="WUJ69" s="154"/>
      <c r="WUK69" s="154"/>
      <c r="WUL69" s="154"/>
      <c r="WUM69" s="154"/>
      <c r="WUN69" s="154"/>
      <c r="WUO69" s="154"/>
      <c r="WUP69" s="154"/>
      <c r="WUQ69" s="154"/>
      <c r="WUR69" s="154"/>
      <c r="WUS69" s="154"/>
      <c r="WUT69" s="154"/>
      <c r="WUU69" s="154"/>
      <c r="WUV69" s="154"/>
      <c r="WUW69" s="154"/>
      <c r="WUX69" s="154"/>
      <c r="WUY69" s="154"/>
      <c r="WUZ69" s="154"/>
      <c r="WVA69" s="154"/>
      <c r="WVB69" s="154"/>
      <c r="WVC69" s="154"/>
      <c r="WVD69" s="154"/>
      <c r="WVE69" s="154"/>
      <c r="WVF69" s="154"/>
      <c r="WVG69" s="154"/>
      <c r="WVH69" s="154"/>
      <c r="WVI69" s="154"/>
      <c r="WVJ69" s="154"/>
      <c r="WVK69" s="154"/>
      <c r="WVL69" s="154"/>
      <c r="WVM69" s="154"/>
      <c r="WVN69" s="154"/>
      <c r="WVO69" s="154"/>
      <c r="WVP69" s="154"/>
      <c r="WVQ69" s="154"/>
      <c r="WVR69" s="154"/>
      <c r="WVS69" s="154"/>
      <c r="WVT69" s="154"/>
      <c r="WVU69" s="154"/>
      <c r="WVV69" s="154"/>
      <c r="WVW69" s="154"/>
      <c r="WVX69" s="154"/>
      <c r="WVY69" s="154"/>
      <c r="WVZ69" s="154"/>
      <c r="WWA69" s="154"/>
      <c r="WWB69" s="154"/>
      <c r="WWC69" s="154"/>
      <c r="WWD69" s="154"/>
      <c r="WWE69" s="154"/>
      <c r="WWF69" s="154"/>
      <c r="WWG69" s="154"/>
      <c r="WWH69" s="154"/>
      <c r="WWI69" s="154"/>
      <c r="WWJ69" s="154"/>
      <c r="WWK69" s="154"/>
      <c r="WWL69" s="154"/>
      <c r="WWM69" s="154"/>
      <c r="WWN69" s="154"/>
      <c r="WWO69" s="154"/>
      <c r="WWP69" s="154"/>
      <c r="WWQ69" s="154"/>
      <c r="WWR69" s="154"/>
      <c r="WWS69" s="154"/>
      <c r="WWT69" s="154"/>
      <c r="WWU69" s="154"/>
      <c r="WWV69" s="154"/>
      <c r="WWW69" s="154"/>
      <c r="WWX69" s="154"/>
      <c r="WWY69" s="154"/>
      <c r="WWZ69" s="154"/>
      <c r="WXA69" s="154"/>
      <c r="WXB69" s="154"/>
      <c r="WXC69" s="154"/>
      <c r="WXD69" s="154"/>
      <c r="WXE69" s="154"/>
      <c r="WXF69" s="154"/>
      <c r="WXG69" s="154"/>
      <c r="WXH69" s="154"/>
      <c r="WXI69" s="154"/>
      <c r="WXJ69" s="154"/>
      <c r="WXK69" s="154"/>
      <c r="WXL69" s="154"/>
      <c r="WXM69" s="154"/>
      <c r="WXN69" s="154"/>
      <c r="WXO69" s="154"/>
      <c r="WXP69" s="154"/>
      <c r="WXQ69" s="154"/>
      <c r="WXR69" s="154"/>
      <c r="WXS69" s="154"/>
      <c r="WXT69" s="154"/>
      <c r="WXU69" s="154"/>
      <c r="WXV69" s="154"/>
      <c r="WXW69" s="154"/>
      <c r="WXX69" s="154"/>
      <c r="WXY69" s="154"/>
      <c r="WXZ69" s="154"/>
      <c r="WYA69" s="154"/>
      <c r="WYB69" s="154"/>
      <c r="WYC69" s="154"/>
      <c r="WYD69" s="154"/>
      <c r="WYE69" s="154"/>
      <c r="WYF69" s="154"/>
      <c r="WYG69" s="154"/>
      <c r="WYH69" s="154"/>
      <c r="WYI69" s="154"/>
      <c r="WYJ69" s="154"/>
      <c r="WYK69" s="154"/>
      <c r="WYL69" s="154"/>
      <c r="WYM69" s="154"/>
      <c r="WYN69" s="154"/>
      <c r="WYO69" s="154"/>
      <c r="WYP69" s="154"/>
      <c r="WYQ69" s="154"/>
      <c r="WYR69" s="154"/>
      <c r="WYS69" s="154"/>
      <c r="WYT69" s="154"/>
      <c r="WYU69" s="154"/>
      <c r="WYV69" s="154"/>
      <c r="WYW69" s="154"/>
      <c r="WYX69" s="154"/>
      <c r="WYY69" s="154"/>
      <c r="WYZ69" s="154"/>
      <c r="WZA69" s="154"/>
      <c r="WZB69" s="154"/>
      <c r="WZC69" s="154"/>
      <c r="WZD69" s="154"/>
      <c r="WZE69" s="154"/>
      <c r="WZF69" s="154"/>
      <c r="WZG69" s="154"/>
      <c r="WZH69" s="154"/>
      <c r="WZI69" s="154"/>
      <c r="WZJ69" s="154"/>
      <c r="WZK69" s="154"/>
      <c r="WZL69" s="154"/>
      <c r="WZM69" s="154"/>
      <c r="WZN69" s="154"/>
      <c r="WZO69" s="154"/>
      <c r="WZP69" s="154"/>
      <c r="WZQ69" s="154"/>
      <c r="WZR69" s="154"/>
      <c r="WZS69" s="154"/>
      <c r="WZT69" s="154"/>
      <c r="WZU69" s="154"/>
      <c r="WZV69" s="154"/>
      <c r="WZW69" s="154"/>
      <c r="WZX69" s="154"/>
      <c r="WZY69" s="154"/>
      <c r="WZZ69" s="154"/>
      <c r="XAA69" s="154"/>
      <c r="XAB69" s="154"/>
      <c r="XAC69" s="154"/>
      <c r="XAD69" s="154"/>
      <c r="XAE69" s="154"/>
      <c r="XAF69" s="154"/>
      <c r="XAG69" s="154"/>
      <c r="XAH69" s="154"/>
      <c r="XAI69" s="154"/>
      <c r="XAJ69" s="154"/>
      <c r="XAK69" s="154"/>
      <c r="XAL69" s="154"/>
      <c r="XAM69" s="154"/>
      <c r="XAN69" s="154"/>
      <c r="XAO69" s="154"/>
      <c r="XAP69" s="154"/>
      <c r="XAQ69" s="154"/>
      <c r="XAR69" s="154"/>
      <c r="XAS69" s="154"/>
      <c r="XAT69" s="154"/>
      <c r="XAU69" s="154"/>
      <c r="XAV69" s="154"/>
      <c r="XAW69" s="154"/>
      <c r="XAX69" s="154"/>
      <c r="XAY69" s="154"/>
      <c r="XAZ69" s="154"/>
      <c r="XBA69" s="154"/>
      <c r="XBB69" s="154"/>
      <c r="XBC69" s="154"/>
      <c r="XBD69" s="154"/>
      <c r="XBE69" s="154"/>
      <c r="XBF69" s="154"/>
      <c r="XBG69" s="154"/>
      <c r="XBH69" s="154"/>
      <c r="XBI69" s="154"/>
      <c r="XBJ69" s="154"/>
      <c r="XBK69" s="154"/>
      <c r="XBL69" s="154"/>
      <c r="XBM69" s="154"/>
      <c r="XBN69" s="154"/>
      <c r="XBO69" s="154"/>
      <c r="XBP69" s="154"/>
      <c r="XBQ69" s="154"/>
      <c r="XBR69" s="154"/>
      <c r="XBS69" s="154"/>
      <c r="XBT69" s="154"/>
      <c r="XBU69" s="154"/>
      <c r="XBV69" s="154"/>
      <c r="XBW69" s="154"/>
      <c r="XBX69" s="154"/>
      <c r="XBY69" s="154"/>
      <c r="XBZ69" s="154"/>
      <c r="XCA69" s="154"/>
      <c r="XCB69" s="154"/>
      <c r="XCC69" s="154"/>
      <c r="XCD69" s="154"/>
      <c r="XCE69" s="154"/>
      <c r="XCF69" s="154"/>
      <c r="XCG69" s="154"/>
      <c r="XCH69" s="154"/>
      <c r="XCI69" s="154"/>
      <c r="XCJ69" s="154"/>
      <c r="XCK69" s="154"/>
      <c r="XCL69" s="154"/>
      <c r="XCM69" s="154"/>
      <c r="XCN69" s="154"/>
      <c r="XCO69" s="154"/>
      <c r="XCP69" s="154"/>
      <c r="XCQ69" s="154"/>
      <c r="XCR69" s="154"/>
      <c r="XCS69" s="154"/>
      <c r="XCT69" s="154"/>
      <c r="XCU69" s="154"/>
      <c r="XCV69" s="154"/>
      <c r="XCW69" s="154"/>
      <c r="XCX69" s="154"/>
      <c r="XCY69" s="154"/>
      <c r="XCZ69" s="154"/>
      <c r="XDA69" s="154"/>
      <c r="XDB69" s="154"/>
      <c r="XDC69" s="154"/>
      <c r="XDD69" s="154"/>
      <c r="XDE69" s="154"/>
      <c r="XDF69" s="154"/>
      <c r="XDG69" s="154"/>
      <c r="XDH69" s="154"/>
      <c r="XDI69" s="154"/>
      <c r="XDJ69" s="154"/>
      <c r="XDK69" s="154"/>
      <c r="XDL69" s="154"/>
      <c r="XDM69" s="154"/>
      <c r="XDN69" s="154"/>
      <c r="XDO69" s="154"/>
      <c r="XDP69" s="154"/>
      <c r="XDQ69" s="154"/>
      <c r="XDR69" s="154"/>
      <c r="XDS69" s="154"/>
      <c r="XDT69" s="154"/>
      <c r="XDU69" s="154"/>
      <c r="XDV69" s="154"/>
      <c r="XDW69" s="154"/>
      <c r="XDX69" s="154"/>
      <c r="XDY69" s="154"/>
      <c r="XDZ69" s="154"/>
      <c r="XEA69" s="154"/>
      <c r="XEB69" s="154"/>
      <c r="XEC69" s="154"/>
      <c r="XED69" s="154"/>
      <c r="XEE69" s="154"/>
      <c r="XEF69" s="154"/>
      <c r="XEG69" s="154"/>
      <c r="XEH69" s="154"/>
      <c r="XEI69" s="154"/>
      <c r="XEJ69" s="154"/>
      <c r="XEK69" s="154"/>
      <c r="XEL69" s="154"/>
      <c r="XEM69" s="154"/>
      <c r="XEN69" s="154"/>
      <c r="XEO69" s="154"/>
      <c r="XEP69" s="154"/>
      <c r="XEQ69" s="154"/>
      <c r="XER69" s="154"/>
    </row>
    <row r="70" spans="1:16372">
      <c r="A70" s="3"/>
      <c r="B70" s="3"/>
      <c r="C70" s="3"/>
      <c r="D70" s="3"/>
      <c r="E70" s="3"/>
      <c r="F70" s="139"/>
      <c r="G70" s="3"/>
      <c r="H70" s="3"/>
      <c r="I70" s="3"/>
      <c r="J70" s="3"/>
      <c r="K70" s="435"/>
      <c r="L70" s="435"/>
      <c r="M70" s="435"/>
      <c r="N70" s="435"/>
      <c r="O70" s="435"/>
      <c r="P70" s="150"/>
      <c r="Q70" s="3"/>
      <c r="R70" s="3"/>
      <c r="S70" s="3"/>
      <c r="T70" s="3"/>
      <c r="U70" s="3"/>
      <c r="V70" s="3"/>
      <c r="W70" s="3"/>
      <c r="X70" s="3"/>
      <c r="Y70" s="3"/>
      <c r="Z70" s="3"/>
      <c r="AA70" s="3"/>
      <c r="AB70" s="3"/>
      <c r="AC70" s="3"/>
      <c r="AE70" s="154"/>
      <c r="AF70" s="154"/>
      <c r="AG70" s="154"/>
      <c r="AH70" s="154"/>
      <c r="AI70" s="3"/>
      <c r="AJ70" s="3"/>
      <c r="AK70" s="3"/>
      <c r="AL70" s="3"/>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c r="FR70" s="154"/>
      <c r="FS70" s="154"/>
      <c r="FT70" s="154"/>
      <c r="FU70" s="154"/>
      <c r="FV70" s="154"/>
      <c r="FW70" s="154"/>
      <c r="FX70" s="154"/>
      <c r="FY70" s="154"/>
      <c r="FZ70" s="154"/>
      <c r="GA70" s="154"/>
      <c r="GB70" s="154"/>
      <c r="GC70" s="154"/>
      <c r="GD70" s="154"/>
      <c r="GE70" s="154"/>
      <c r="GF70" s="154"/>
      <c r="GG70" s="154"/>
      <c r="GH70" s="154"/>
      <c r="GI70" s="154"/>
      <c r="GJ70" s="154"/>
      <c r="GK70" s="154"/>
      <c r="GL70" s="154"/>
      <c r="GM70" s="154"/>
      <c r="GN70" s="154"/>
      <c r="GO70" s="154"/>
      <c r="GP70" s="154"/>
      <c r="GQ70" s="154"/>
      <c r="GR70" s="154"/>
      <c r="GS70" s="154"/>
      <c r="GT70" s="154"/>
      <c r="GU70" s="154"/>
      <c r="GV70" s="154"/>
      <c r="GW70" s="154"/>
      <c r="GX70" s="154"/>
      <c r="GY70" s="154"/>
      <c r="GZ70" s="154"/>
      <c r="HA70" s="154"/>
      <c r="HB70" s="154"/>
      <c r="HC70" s="154"/>
      <c r="HD70" s="154"/>
      <c r="HE70" s="154"/>
      <c r="HF70" s="154"/>
      <c r="HG70" s="154"/>
      <c r="HH70" s="154"/>
      <c r="HI70" s="154"/>
      <c r="HJ70" s="154"/>
      <c r="HK70" s="154"/>
      <c r="HL70" s="154"/>
      <c r="HM70" s="154"/>
      <c r="HN70" s="154"/>
      <c r="HO70" s="154"/>
      <c r="HP70" s="154"/>
      <c r="HQ70" s="154"/>
      <c r="HR70" s="154"/>
      <c r="HS70" s="154"/>
      <c r="HT70" s="154"/>
      <c r="HU70" s="154"/>
      <c r="HV70" s="154"/>
      <c r="HW70" s="154"/>
      <c r="HX70" s="154"/>
      <c r="HY70" s="154"/>
      <c r="HZ70" s="154"/>
      <c r="IA70" s="154"/>
      <c r="IB70" s="154"/>
      <c r="IC70" s="154"/>
      <c r="ID70" s="154"/>
      <c r="IE70" s="154"/>
      <c r="IF70" s="154"/>
      <c r="IG70" s="154"/>
      <c r="IH70" s="154"/>
      <c r="II70" s="154"/>
      <c r="IJ70" s="154"/>
      <c r="IK70" s="154"/>
      <c r="IL70" s="154"/>
      <c r="IM70" s="154"/>
      <c r="IN70" s="154"/>
      <c r="IO70" s="154"/>
      <c r="IP70" s="154"/>
      <c r="IQ70" s="154"/>
      <c r="IR70" s="154"/>
      <c r="IS70" s="154"/>
      <c r="IT70" s="154"/>
      <c r="IU70" s="154"/>
      <c r="IV70" s="154"/>
      <c r="IW70" s="154"/>
      <c r="IX70" s="154"/>
      <c r="IY70" s="154"/>
      <c r="IZ70" s="154"/>
      <c r="JA70" s="154"/>
      <c r="JB70" s="154"/>
      <c r="JC70" s="154"/>
      <c r="JD70" s="154"/>
      <c r="JE70" s="154"/>
      <c r="JF70" s="154"/>
      <c r="JG70" s="154"/>
      <c r="JH70" s="154"/>
      <c r="JI70" s="154"/>
      <c r="JJ70" s="154"/>
      <c r="JK70" s="154"/>
      <c r="JL70" s="154"/>
      <c r="JM70" s="154"/>
      <c r="JN70" s="154"/>
      <c r="JO70" s="154"/>
      <c r="JP70" s="154"/>
      <c r="JQ70" s="154"/>
      <c r="JR70" s="154"/>
      <c r="JS70" s="154"/>
      <c r="JT70" s="154"/>
      <c r="JU70" s="154"/>
      <c r="JV70" s="154"/>
      <c r="JW70" s="154"/>
      <c r="JX70" s="154"/>
      <c r="JY70" s="154"/>
      <c r="JZ70" s="154"/>
      <c r="KA70" s="154"/>
      <c r="KB70" s="154"/>
      <c r="KC70" s="154"/>
      <c r="KD70" s="154"/>
      <c r="KE70" s="154"/>
      <c r="KF70" s="154"/>
      <c r="KG70" s="154"/>
      <c r="KH70" s="154"/>
      <c r="KI70" s="154"/>
      <c r="KJ70" s="154"/>
      <c r="KK70" s="154"/>
      <c r="KL70" s="154"/>
      <c r="KM70" s="154"/>
      <c r="KN70" s="154"/>
      <c r="KO70" s="154"/>
      <c r="KP70" s="154"/>
      <c r="KQ70" s="154"/>
      <c r="KR70" s="154"/>
      <c r="KS70" s="154"/>
      <c r="KT70" s="154"/>
      <c r="KU70" s="154"/>
      <c r="KV70" s="154"/>
      <c r="KW70" s="154"/>
      <c r="KX70" s="154"/>
      <c r="KY70" s="154"/>
      <c r="KZ70" s="154"/>
      <c r="LA70" s="154"/>
      <c r="LB70" s="154"/>
      <c r="LC70" s="154"/>
      <c r="LD70" s="154"/>
      <c r="LE70" s="154"/>
      <c r="LF70" s="154"/>
      <c r="LG70" s="154"/>
      <c r="LH70" s="154"/>
      <c r="LI70" s="154"/>
      <c r="LJ70" s="154"/>
      <c r="LK70" s="154"/>
      <c r="LL70" s="154"/>
      <c r="LM70" s="154"/>
      <c r="LN70" s="154"/>
      <c r="LO70" s="154"/>
      <c r="LP70" s="154"/>
      <c r="LQ70" s="154"/>
      <c r="LR70" s="154"/>
      <c r="LS70" s="154"/>
      <c r="LT70" s="154"/>
      <c r="LU70" s="154"/>
      <c r="LV70" s="154"/>
      <c r="LW70" s="154"/>
      <c r="LX70" s="154"/>
      <c r="LY70" s="154"/>
      <c r="LZ70" s="154"/>
      <c r="MA70" s="154"/>
      <c r="MB70" s="154"/>
      <c r="MC70" s="154"/>
      <c r="MD70" s="154"/>
      <c r="ME70" s="154"/>
      <c r="MF70" s="154"/>
      <c r="MG70" s="154"/>
      <c r="MH70" s="154"/>
      <c r="MI70" s="154"/>
      <c r="MJ70" s="154"/>
      <c r="MK70" s="154"/>
      <c r="ML70" s="154"/>
      <c r="MM70" s="154"/>
      <c r="MN70" s="154"/>
      <c r="MO70" s="154"/>
      <c r="MP70" s="154"/>
      <c r="MQ70" s="154"/>
      <c r="MR70" s="154"/>
      <c r="MS70" s="154"/>
      <c r="MT70" s="154"/>
      <c r="MU70" s="154"/>
      <c r="MV70" s="154"/>
      <c r="MW70" s="154"/>
      <c r="MX70" s="154"/>
      <c r="MY70" s="154"/>
      <c r="MZ70" s="154"/>
      <c r="NA70" s="154"/>
      <c r="NB70" s="154"/>
      <c r="NC70" s="154"/>
      <c r="ND70" s="154"/>
      <c r="NE70" s="154"/>
      <c r="NF70" s="154"/>
      <c r="NG70" s="154"/>
      <c r="NH70" s="154"/>
      <c r="NI70" s="154"/>
      <c r="NJ70" s="154"/>
      <c r="NK70" s="154"/>
      <c r="NL70" s="154"/>
      <c r="NM70" s="154"/>
      <c r="NN70" s="154"/>
      <c r="NO70" s="154"/>
      <c r="NP70" s="154"/>
      <c r="NQ70" s="154"/>
      <c r="NR70" s="154"/>
      <c r="NS70" s="154"/>
      <c r="NT70" s="154"/>
      <c r="NU70" s="154"/>
      <c r="NV70" s="154"/>
      <c r="NW70" s="154"/>
      <c r="NX70" s="154"/>
      <c r="NY70" s="154"/>
      <c r="NZ70" s="154"/>
      <c r="OA70" s="154"/>
      <c r="OB70" s="154"/>
      <c r="OC70" s="154"/>
      <c r="OD70" s="154"/>
      <c r="OE70" s="154"/>
      <c r="OF70" s="154"/>
      <c r="OG70" s="154"/>
      <c r="OH70" s="154"/>
      <c r="OI70" s="154"/>
      <c r="OJ70" s="154"/>
      <c r="OK70" s="154"/>
      <c r="OL70" s="154"/>
      <c r="OM70" s="154"/>
      <c r="ON70" s="154"/>
      <c r="OO70" s="154"/>
      <c r="OP70" s="154"/>
      <c r="OQ70" s="154"/>
      <c r="OR70" s="154"/>
      <c r="OS70" s="154"/>
      <c r="OT70" s="154"/>
      <c r="OU70" s="154"/>
      <c r="OV70" s="154"/>
      <c r="OW70" s="154"/>
      <c r="OX70" s="154"/>
      <c r="OY70" s="154"/>
      <c r="OZ70" s="154"/>
      <c r="PA70" s="154"/>
      <c r="PB70" s="154"/>
      <c r="PC70" s="154"/>
      <c r="PD70" s="154"/>
      <c r="PE70" s="154"/>
      <c r="PF70" s="154"/>
      <c r="PG70" s="154"/>
      <c r="PH70" s="154"/>
      <c r="PI70" s="154"/>
      <c r="PJ70" s="154"/>
      <c r="PK70" s="154"/>
      <c r="PL70" s="154"/>
      <c r="PM70" s="154"/>
      <c r="PN70" s="154"/>
      <c r="PO70" s="154"/>
      <c r="PP70" s="154"/>
      <c r="PQ70" s="154"/>
      <c r="PR70" s="154"/>
      <c r="PS70" s="154"/>
      <c r="PT70" s="154"/>
      <c r="PU70" s="154"/>
      <c r="PV70" s="154"/>
      <c r="PW70" s="154"/>
      <c r="PX70" s="154"/>
      <c r="PY70" s="154"/>
      <c r="PZ70" s="154"/>
      <c r="QA70" s="154"/>
      <c r="QB70" s="154"/>
      <c r="QC70" s="154"/>
      <c r="QD70" s="154"/>
      <c r="QE70" s="154"/>
      <c r="QF70" s="154"/>
      <c r="QG70" s="154"/>
      <c r="QH70" s="154"/>
      <c r="QI70" s="154"/>
      <c r="QJ70" s="154"/>
      <c r="QK70" s="154"/>
      <c r="QL70" s="154"/>
      <c r="QM70" s="154"/>
      <c r="QN70" s="154"/>
      <c r="QO70" s="154"/>
      <c r="QP70" s="154"/>
      <c r="QQ70" s="154"/>
      <c r="QR70" s="154"/>
      <c r="QS70" s="154"/>
      <c r="QT70" s="154"/>
      <c r="QU70" s="154"/>
      <c r="QV70" s="154"/>
      <c r="QW70" s="154"/>
      <c r="QX70" s="154"/>
      <c r="QY70" s="154"/>
      <c r="QZ70" s="154"/>
      <c r="RA70" s="154"/>
      <c r="RB70" s="154"/>
      <c r="RC70" s="154"/>
      <c r="RD70" s="154"/>
      <c r="RE70" s="154"/>
      <c r="RF70" s="154"/>
      <c r="RG70" s="154"/>
      <c r="RH70" s="154"/>
      <c r="RI70" s="154"/>
      <c r="RJ70" s="154"/>
      <c r="RK70" s="154"/>
      <c r="RL70" s="154"/>
      <c r="RM70" s="154"/>
      <c r="RN70" s="154"/>
      <c r="RO70" s="154"/>
      <c r="RP70" s="154"/>
      <c r="RQ70" s="154"/>
      <c r="RR70" s="154"/>
      <c r="RS70" s="154"/>
      <c r="RT70" s="154"/>
      <c r="RU70" s="154"/>
      <c r="RV70" s="154"/>
      <c r="RW70" s="154"/>
      <c r="RX70" s="154"/>
      <c r="RY70" s="154"/>
      <c r="RZ70" s="154"/>
      <c r="SA70" s="154"/>
      <c r="SB70" s="154"/>
      <c r="SC70" s="154"/>
      <c r="SD70" s="154"/>
      <c r="SE70" s="154"/>
      <c r="SF70" s="154"/>
      <c r="SG70" s="154"/>
      <c r="SH70" s="154"/>
      <c r="SI70" s="154"/>
      <c r="SJ70" s="154"/>
      <c r="SK70" s="154"/>
      <c r="SL70" s="154"/>
      <c r="SM70" s="154"/>
      <c r="SN70" s="154"/>
      <c r="SO70" s="154"/>
      <c r="SP70" s="154"/>
      <c r="SQ70" s="154"/>
      <c r="SR70" s="154"/>
      <c r="SS70" s="154"/>
      <c r="ST70" s="154"/>
      <c r="SU70" s="154"/>
      <c r="SV70" s="154"/>
      <c r="SW70" s="154"/>
      <c r="SX70" s="154"/>
      <c r="SY70" s="154"/>
      <c r="SZ70" s="154"/>
      <c r="TA70" s="154"/>
      <c r="TB70" s="154"/>
      <c r="TC70" s="154"/>
      <c r="TD70" s="154"/>
      <c r="TE70" s="154"/>
      <c r="TF70" s="154"/>
      <c r="TG70" s="154"/>
      <c r="TH70" s="154"/>
      <c r="TI70" s="154"/>
      <c r="TJ70" s="154"/>
      <c r="TK70" s="154"/>
      <c r="TL70" s="154"/>
      <c r="TM70" s="154"/>
      <c r="TN70" s="154"/>
      <c r="TO70" s="154"/>
      <c r="TP70" s="154"/>
      <c r="TQ70" s="154"/>
      <c r="TR70" s="154"/>
      <c r="TS70" s="154"/>
      <c r="TT70" s="154"/>
      <c r="TU70" s="154"/>
      <c r="TV70" s="154"/>
      <c r="TW70" s="154"/>
      <c r="TX70" s="154"/>
      <c r="TY70" s="154"/>
      <c r="TZ70" s="154"/>
      <c r="UA70" s="154"/>
      <c r="UB70" s="154"/>
      <c r="UC70" s="154"/>
      <c r="UD70" s="154"/>
      <c r="UE70" s="154"/>
      <c r="UF70" s="154"/>
      <c r="UG70" s="154"/>
      <c r="UH70" s="154"/>
      <c r="UI70" s="154"/>
      <c r="UJ70" s="154"/>
      <c r="UK70" s="154"/>
      <c r="UL70" s="154"/>
      <c r="UM70" s="154"/>
      <c r="UN70" s="154"/>
      <c r="UO70" s="154"/>
      <c r="UP70" s="154"/>
      <c r="UQ70" s="154"/>
      <c r="UR70" s="154"/>
      <c r="US70" s="154"/>
      <c r="UT70" s="154"/>
      <c r="UU70" s="154"/>
      <c r="UV70" s="154"/>
      <c r="UW70" s="154"/>
      <c r="UX70" s="154"/>
      <c r="UY70" s="154"/>
      <c r="UZ70" s="154"/>
      <c r="VA70" s="154"/>
      <c r="VB70" s="154"/>
      <c r="VC70" s="154"/>
      <c r="VD70" s="154"/>
      <c r="VE70" s="154"/>
      <c r="VF70" s="154"/>
      <c r="VG70" s="154"/>
      <c r="VH70" s="154"/>
      <c r="VI70" s="154"/>
      <c r="VJ70" s="154"/>
      <c r="VK70" s="154"/>
      <c r="VL70" s="154"/>
      <c r="VM70" s="154"/>
      <c r="VN70" s="154"/>
      <c r="VO70" s="154"/>
      <c r="VP70" s="154"/>
      <c r="VQ70" s="154"/>
      <c r="VR70" s="154"/>
      <c r="VS70" s="154"/>
      <c r="VT70" s="154"/>
      <c r="VU70" s="154"/>
      <c r="VV70" s="154"/>
      <c r="VW70" s="154"/>
      <c r="VX70" s="154"/>
      <c r="VY70" s="154"/>
      <c r="VZ70" s="154"/>
      <c r="WA70" s="154"/>
      <c r="WB70" s="154"/>
      <c r="WC70" s="154"/>
      <c r="WD70" s="154"/>
      <c r="WE70" s="154"/>
      <c r="WF70" s="154"/>
      <c r="WG70" s="154"/>
      <c r="WH70" s="154"/>
      <c r="WI70" s="154"/>
      <c r="WJ70" s="154"/>
      <c r="WK70" s="154"/>
      <c r="WL70" s="154"/>
      <c r="WM70" s="154"/>
      <c r="WN70" s="154"/>
      <c r="WO70" s="154"/>
      <c r="WP70" s="154"/>
      <c r="WQ70" s="154"/>
      <c r="WR70" s="154"/>
      <c r="WS70" s="154"/>
      <c r="WT70" s="154"/>
      <c r="WU70" s="154"/>
      <c r="WV70" s="154"/>
      <c r="WW70" s="154"/>
      <c r="WX70" s="154"/>
      <c r="WY70" s="154"/>
      <c r="WZ70" s="154"/>
      <c r="XA70" s="154"/>
      <c r="XB70" s="154"/>
      <c r="XC70" s="154"/>
      <c r="XD70" s="154"/>
      <c r="XE70" s="154"/>
      <c r="XF70" s="154"/>
      <c r="XG70" s="154"/>
      <c r="XH70" s="154"/>
      <c r="XI70" s="154"/>
      <c r="XJ70" s="154"/>
      <c r="XK70" s="154"/>
      <c r="XL70" s="154"/>
      <c r="XM70" s="154"/>
      <c r="XN70" s="154"/>
      <c r="XO70" s="154"/>
      <c r="XP70" s="154"/>
      <c r="XQ70" s="154"/>
      <c r="XR70" s="154"/>
      <c r="XS70" s="154"/>
      <c r="XT70" s="154"/>
      <c r="XU70" s="154"/>
      <c r="XV70" s="154"/>
      <c r="XW70" s="154"/>
      <c r="XX70" s="154"/>
      <c r="XY70" s="154"/>
      <c r="XZ70" s="154"/>
      <c r="YA70" s="154"/>
      <c r="YB70" s="154"/>
      <c r="YC70" s="154"/>
      <c r="YD70" s="154"/>
      <c r="YE70" s="154"/>
      <c r="YF70" s="154"/>
      <c r="YG70" s="154"/>
      <c r="YH70" s="154"/>
      <c r="YI70" s="154"/>
      <c r="YJ70" s="154"/>
      <c r="YK70" s="154"/>
      <c r="YL70" s="154"/>
      <c r="YM70" s="154"/>
      <c r="YN70" s="154"/>
      <c r="YO70" s="154"/>
      <c r="YP70" s="154"/>
      <c r="YQ70" s="154"/>
      <c r="YR70" s="154"/>
      <c r="YS70" s="154"/>
      <c r="YT70" s="154"/>
      <c r="YU70" s="154"/>
      <c r="YV70" s="154"/>
      <c r="YW70" s="154"/>
      <c r="YX70" s="154"/>
      <c r="YY70" s="154"/>
      <c r="YZ70" s="154"/>
      <c r="ZA70" s="154"/>
      <c r="ZB70" s="154"/>
      <c r="ZC70" s="154"/>
      <c r="ZD70" s="154"/>
      <c r="ZE70" s="154"/>
      <c r="ZF70" s="154"/>
      <c r="ZG70" s="154"/>
      <c r="ZH70" s="154"/>
      <c r="ZI70" s="154"/>
      <c r="ZJ70" s="154"/>
      <c r="ZK70" s="154"/>
      <c r="ZL70" s="154"/>
      <c r="ZM70" s="154"/>
      <c r="ZN70" s="154"/>
      <c r="ZO70" s="154"/>
      <c r="ZP70" s="154"/>
      <c r="ZQ70" s="154"/>
      <c r="ZR70" s="154"/>
      <c r="ZS70" s="154"/>
      <c r="ZT70" s="154"/>
      <c r="ZU70" s="154"/>
      <c r="ZV70" s="154"/>
      <c r="ZW70" s="154"/>
      <c r="ZX70" s="154"/>
      <c r="ZY70" s="154"/>
      <c r="ZZ70" s="154"/>
      <c r="AAA70" s="154"/>
      <c r="AAB70" s="154"/>
      <c r="AAC70" s="154"/>
      <c r="AAD70" s="154"/>
      <c r="AAE70" s="154"/>
      <c r="AAF70" s="154"/>
      <c r="AAG70" s="154"/>
      <c r="AAH70" s="154"/>
      <c r="AAI70" s="154"/>
      <c r="AAJ70" s="154"/>
      <c r="AAK70" s="154"/>
      <c r="AAL70" s="154"/>
      <c r="AAM70" s="154"/>
      <c r="AAN70" s="154"/>
      <c r="AAO70" s="154"/>
      <c r="AAP70" s="154"/>
      <c r="AAQ70" s="154"/>
      <c r="AAR70" s="154"/>
      <c r="AAS70" s="154"/>
      <c r="AAT70" s="154"/>
      <c r="AAU70" s="154"/>
      <c r="AAV70" s="154"/>
      <c r="AAW70" s="154"/>
      <c r="AAX70" s="154"/>
      <c r="AAY70" s="154"/>
      <c r="AAZ70" s="154"/>
      <c r="ABA70" s="154"/>
      <c r="ABB70" s="154"/>
      <c r="ABC70" s="154"/>
      <c r="ABD70" s="154"/>
      <c r="ABE70" s="154"/>
      <c r="ABF70" s="154"/>
      <c r="ABG70" s="154"/>
      <c r="ABH70" s="154"/>
      <c r="ABI70" s="154"/>
      <c r="ABJ70" s="154"/>
      <c r="ABK70" s="154"/>
      <c r="ABL70" s="154"/>
      <c r="ABM70" s="154"/>
      <c r="ABN70" s="154"/>
      <c r="ABO70" s="154"/>
      <c r="ABP70" s="154"/>
      <c r="ABQ70" s="154"/>
      <c r="ABR70" s="154"/>
      <c r="ABS70" s="154"/>
      <c r="ABT70" s="154"/>
      <c r="ABU70" s="154"/>
      <c r="ABV70" s="154"/>
      <c r="ABW70" s="154"/>
      <c r="ABX70" s="154"/>
      <c r="ABY70" s="154"/>
      <c r="ABZ70" s="154"/>
      <c r="ACA70" s="154"/>
      <c r="ACB70" s="154"/>
      <c r="ACC70" s="154"/>
      <c r="ACD70" s="154"/>
      <c r="ACE70" s="154"/>
      <c r="ACF70" s="154"/>
      <c r="ACG70" s="154"/>
      <c r="ACH70" s="154"/>
      <c r="ACI70" s="154"/>
      <c r="ACJ70" s="154"/>
      <c r="ACK70" s="154"/>
      <c r="ACL70" s="154"/>
      <c r="ACM70" s="154"/>
      <c r="ACN70" s="154"/>
      <c r="ACO70" s="154"/>
      <c r="ACP70" s="154"/>
      <c r="ACQ70" s="154"/>
      <c r="ACR70" s="154"/>
      <c r="ACS70" s="154"/>
      <c r="ACT70" s="154"/>
      <c r="ACU70" s="154"/>
      <c r="ACV70" s="154"/>
      <c r="ACW70" s="154"/>
      <c r="ACX70" s="154"/>
      <c r="ACY70" s="154"/>
      <c r="ACZ70" s="154"/>
      <c r="ADA70" s="154"/>
      <c r="ADB70" s="154"/>
      <c r="ADC70" s="154"/>
      <c r="ADD70" s="154"/>
      <c r="ADE70" s="154"/>
      <c r="ADF70" s="154"/>
      <c r="ADG70" s="154"/>
      <c r="ADH70" s="154"/>
      <c r="ADI70" s="154"/>
      <c r="ADJ70" s="154"/>
      <c r="ADK70" s="154"/>
      <c r="ADL70" s="154"/>
      <c r="ADM70" s="154"/>
      <c r="ADN70" s="154"/>
      <c r="ADO70" s="154"/>
      <c r="ADP70" s="154"/>
      <c r="ADQ70" s="154"/>
      <c r="ADR70" s="154"/>
      <c r="ADS70" s="154"/>
      <c r="ADT70" s="154"/>
      <c r="ADU70" s="154"/>
      <c r="ADV70" s="154"/>
      <c r="ADW70" s="154"/>
      <c r="ADX70" s="154"/>
      <c r="ADY70" s="154"/>
      <c r="ADZ70" s="154"/>
      <c r="AEA70" s="154"/>
      <c r="AEB70" s="154"/>
      <c r="AEC70" s="154"/>
      <c r="AED70" s="154"/>
      <c r="AEE70" s="154"/>
      <c r="AEF70" s="154"/>
      <c r="AEG70" s="154"/>
      <c r="AEH70" s="154"/>
      <c r="AEI70" s="154"/>
      <c r="AEJ70" s="154"/>
      <c r="AEK70" s="154"/>
      <c r="AEL70" s="154"/>
      <c r="AEM70" s="154"/>
      <c r="AEN70" s="154"/>
      <c r="AEO70" s="154"/>
      <c r="AEP70" s="154"/>
      <c r="AEQ70" s="154"/>
      <c r="AER70" s="154"/>
      <c r="AES70" s="154"/>
      <c r="AET70" s="154"/>
      <c r="AEU70" s="154"/>
      <c r="AEV70" s="154"/>
      <c r="AEW70" s="154"/>
      <c r="AEX70" s="154"/>
      <c r="AEY70" s="154"/>
      <c r="AEZ70" s="154"/>
      <c r="AFA70" s="154"/>
      <c r="AFB70" s="154"/>
      <c r="AFC70" s="154"/>
      <c r="AFD70" s="154"/>
      <c r="AFE70" s="154"/>
      <c r="AFF70" s="154"/>
      <c r="AFG70" s="154"/>
      <c r="AFH70" s="154"/>
      <c r="AFI70" s="154"/>
      <c r="AFJ70" s="154"/>
      <c r="AFK70" s="154"/>
      <c r="AFL70" s="154"/>
      <c r="AFM70" s="154"/>
      <c r="AFN70" s="154"/>
      <c r="AFO70" s="154"/>
      <c r="AFP70" s="154"/>
      <c r="AFQ70" s="154"/>
      <c r="AFR70" s="154"/>
      <c r="AFS70" s="154"/>
      <c r="AFT70" s="154"/>
      <c r="AFU70" s="154"/>
      <c r="AFV70" s="154"/>
      <c r="AFW70" s="154"/>
      <c r="AFX70" s="154"/>
      <c r="AFY70" s="154"/>
      <c r="AFZ70" s="154"/>
      <c r="AGA70" s="154"/>
      <c r="AGB70" s="154"/>
      <c r="AGC70" s="154"/>
      <c r="AGD70" s="154"/>
      <c r="AGE70" s="154"/>
      <c r="AGF70" s="154"/>
      <c r="AGG70" s="154"/>
      <c r="AGH70" s="154"/>
      <c r="AGI70" s="154"/>
      <c r="AGJ70" s="154"/>
      <c r="AGK70" s="154"/>
      <c r="AGL70" s="154"/>
      <c r="AGM70" s="154"/>
      <c r="AGN70" s="154"/>
      <c r="AGO70" s="154"/>
      <c r="AGP70" s="154"/>
      <c r="AGQ70" s="154"/>
      <c r="AGR70" s="154"/>
      <c r="AGS70" s="154"/>
      <c r="AGT70" s="154"/>
      <c r="AGU70" s="154"/>
      <c r="AGV70" s="154"/>
      <c r="AGW70" s="154"/>
      <c r="AGX70" s="154"/>
      <c r="AGY70" s="154"/>
      <c r="AGZ70" s="154"/>
      <c r="AHA70" s="154"/>
      <c r="AHB70" s="154"/>
      <c r="AHC70" s="154"/>
      <c r="AHD70" s="154"/>
      <c r="AHE70" s="154"/>
      <c r="AHF70" s="154"/>
      <c r="AHG70" s="154"/>
      <c r="AHH70" s="154"/>
      <c r="AHI70" s="154"/>
      <c r="AHJ70" s="154"/>
      <c r="AHK70" s="154"/>
      <c r="AHL70" s="154"/>
      <c r="AHM70" s="154"/>
      <c r="AHN70" s="154"/>
      <c r="AHO70" s="154"/>
      <c r="AHP70" s="154"/>
      <c r="AHQ70" s="154"/>
      <c r="AHR70" s="154"/>
      <c r="AHS70" s="154"/>
      <c r="AHT70" s="154"/>
      <c r="AHU70" s="154"/>
      <c r="AHV70" s="154"/>
      <c r="AHW70" s="154"/>
      <c r="AHX70" s="154"/>
      <c r="AHY70" s="154"/>
      <c r="AHZ70" s="154"/>
      <c r="AIA70" s="154"/>
      <c r="AIB70" s="154"/>
      <c r="AIC70" s="154"/>
      <c r="AID70" s="154"/>
      <c r="AIE70" s="154"/>
      <c r="AIF70" s="154"/>
      <c r="AIG70" s="154"/>
      <c r="AIH70" s="154"/>
      <c r="AII70" s="154"/>
      <c r="AIJ70" s="154"/>
      <c r="AIK70" s="154"/>
      <c r="AIL70" s="154"/>
      <c r="AIM70" s="154"/>
      <c r="AIN70" s="154"/>
      <c r="AIO70" s="154"/>
      <c r="AIP70" s="154"/>
      <c r="AIQ70" s="154"/>
      <c r="AIR70" s="154"/>
      <c r="AIS70" s="154"/>
      <c r="AIT70" s="154"/>
      <c r="AIU70" s="154"/>
      <c r="AIV70" s="154"/>
      <c r="AIW70" s="154"/>
      <c r="AIX70" s="154"/>
      <c r="AIY70" s="154"/>
      <c r="AIZ70" s="154"/>
      <c r="AJA70" s="154"/>
      <c r="AJB70" s="154"/>
      <c r="AJC70" s="154"/>
      <c r="AJD70" s="154"/>
      <c r="AJE70" s="154"/>
      <c r="AJF70" s="154"/>
      <c r="AJG70" s="154"/>
      <c r="AJH70" s="154"/>
      <c r="AJI70" s="154"/>
      <c r="AJJ70" s="154"/>
      <c r="AJK70" s="154"/>
      <c r="AJL70" s="154"/>
      <c r="AJM70" s="154"/>
      <c r="AJN70" s="154"/>
      <c r="AJO70" s="154"/>
      <c r="AJP70" s="154"/>
      <c r="AJQ70" s="154"/>
      <c r="AJR70" s="154"/>
      <c r="AJS70" s="154"/>
      <c r="AJT70" s="154"/>
      <c r="AJU70" s="154"/>
      <c r="AJV70" s="154"/>
      <c r="AJW70" s="154"/>
      <c r="AJX70" s="154"/>
      <c r="AJY70" s="154"/>
      <c r="AJZ70" s="154"/>
      <c r="AKA70" s="154"/>
      <c r="AKB70" s="154"/>
      <c r="AKC70" s="154"/>
      <c r="AKD70" s="154"/>
      <c r="AKE70" s="154"/>
      <c r="AKF70" s="154"/>
      <c r="AKG70" s="154"/>
      <c r="AKH70" s="154"/>
      <c r="AKI70" s="154"/>
      <c r="AKJ70" s="154"/>
      <c r="AKK70" s="154"/>
      <c r="AKL70" s="154"/>
      <c r="AKM70" s="154"/>
      <c r="AKN70" s="154"/>
      <c r="AKO70" s="154"/>
      <c r="AKP70" s="154"/>
      <c r="AKQ70" s="154"/>
      <c r="AKR70" s="154"/>
      <c r="AKS70" s="154"/>
      <c r="AKT70" s="154"/>
      <c r="AKU70" s="154"/>
      <c r="AKV70" s="154"/>
      <c r="AKW70" s="154"/>
      <c r="AKX70" s="154"/>
      <c r="AKY70" s="154"/>
      <c r="AKZ70" s="154"/>
      <c r="ALA70" s="154"/>
      <c r="ALB70" s="154"/>
      <c r="ALC70" s="154"/>
      <c r="ALD70" s="154"/>
      <c r="ALE70" s="154"/>
      <c r="ALF70" s="154"/>
      <c r="ALG70" s="154"/>
      <c r="ALH70" s="154"/>
      <c r="ALI70" s="154"/>
      <c r="ALJ70" s="154"/>
      <c r="ALK70" s="154"/>
      <c r="ALL70" s="154"/>
      <c r="ALM70" s="154"/>
      <c r="ALN70" s="154"/>
      <c r="ALO70" s="154"/>
      <c r="ALP70" s="154"/>
      <c r="ALQ70" s="154"/>
      <c r="ALR70" s="154"/>
      <c r="ALS70" s="154"/>
      <c r="ALT70" s="154"/>
      <c r="ALU70" s="154"/>
      <c r="ALV70" s="154"/>
      <c r="ALW70" s="154"/>
      <c r="ALX70" s="154"/>
      <c r="ALY70" s="154"/>
      <c r="ALZ70" s="154"/>
      <c r="AMA70" s="154"/>
      <c r="AMB70" s="154"/>
      <c r="AMC70" s="154"/>
      <c r="AMD70" s="154"/>
      <c r="AME70" s="154"/>
      <c r="AMF70" s="154"/>
      <c r="AMG70" s="154"/>
      <c r="AMH70" s="154"/>
      <c r="AMI70" s="154"/>
      <c r="AMJ70" s="154"/>
      <c r="AMK70" s="154"/>
      <c r="AML70" s="154"/>
      <c r="AMM70" s="154"/>
      <c r="AMN70" s="154"/>
      <c r="AMO70" s="154"/>
      <c r="AMP70" s="154"/>
      <c r="AMQ70" s="154"/>
      <c r="AMR70" s="154"/>
      <c r="AMS70" s="154"/>
      <c r="AMT70" s="154"/>
      <c r="AMU70" s="154"/>
      <c r="AMV70" s="154"/>
      <c r="AMW70" s="154"/>
      <c r="AMX70" s="154"/>
      <c r="AMY70" s="154"/>
      <c r="AMZ70" s="154"/>
      <c r="ANA70" s="154"/>
      <c r="ANB70" s="154"/>
      <c r="ANC70" s="154"/>
      <c r="AND70" s="154"/>
      <c r="ANE70" s="154"/>
      <c r="ANF70" s="154"/>
      <c r="ANG70" s="154"/>
      <c r="ANH70" s="154"/>
      <c r="ANI70" s="154"/>
      <c r="ANJ70" s="154"/>
      <c r="ANK70" s="154"/>
      <c r="ANL70" s="154"/>
      <c r="ANM70" s="154"/>
      <c r="ANN70" s="154"/>
      <c r="ANO70" s="154"/>
      <c r="ANP70" s="154"/>
      <c r="ANQ70" s="154"/>
      <c r="ANR70" s="154"/>
      <c r="ANS70" s="154"/>
      <c r="ANT70" s="154"/>
      <c r="ANU70" s="154"/>
      <c r="ANV70" s="154"/>
      <c r="ANW70" s="154"/>
      <c r="ANX70" s="154"/>
      <c r="ANY70" s="154"/>
      <c r="ANZ70" s="154"/>
      <c r="AOA70" s="154"/>
      <c r="AOB70" s="154"/>
      <c r="AOC70" s="154"/>
      <c r="AOD70" s="154"/>
      <c r="AOE70" s="154"/>
      <c r="AOF70" s="154"/>
      <c r="AOG70" s="154"/>
      <c r="AOH70" s="154"/>
      <c r="AOI70" s="154"/>
      <c r="AOJ70" s="154"/>
      <c r="AOK70" s="154"/>
      <c r="AOL70" s="154"/>
      <c r="AOM70" s="154"/>
      <c r="AON70" s="154"/>
      <c r="AOO70" s="154"/>
      <c r="AOP70" s="154"/>
      <c r="AOQ70" s="154"/>
      <c r="AOR70" s="154"/>
      <c r="AOS70" s="154"/>
      <c r="AOT70" s="154"/>
      <c r="AOU70" s="154"/>
      <c r="AOV70" s="154"/>
      <c r="AOW70" s="154"/>
      <c r="AOX70" s="154"/>
      <c r="AOY70" s="154"/>
      <c r="AOZ70" s="154"/>
      <c r="APA70" s="154"/>
      <c r="APB70" s="154"/>
      <c r="APC70" s="154"/>
      <c r="APD70" s="154"/>
      <c r="APE70" s="154"/>
      <c r="APF70" s="154"/>
      <c r="APG70" s="154"/>
      <c r="APH70" s="154"/>
      <c r="API70" s="154"/>
      <c r="APJ70" s="154"/>
      <c r="APK70" s="154"/>
      <c r="APL70" s="154"/>
      <c r="APM70" s="154"/>
      <c r="APN70" s="154"/>
      <c r="APO70" s="154"/>
      <c r="APP70" s="154"/>
      <c r="APQ70" s="154"/>
      <c r="APR70" s="154"/>
      <c r="APS70" s="154"/>
      <c r="APT70" s="154"/>
      <c r="APU70" s="154"/>
      <c r="APV70" s="154"/>
      <c r="APW70" s="154"/>
      <c r="APX70" s="154"/>
      <c r="APY70" s="154"/>
      <c r="APZ70" s="154"/>
      <c r="AQA70" s="154"/>
      <c r="AQB70" s="154"/>
      <c r="AQC70" s="154"/>
      <c r="AQD70" s="154"/>
      <c r="AQE70" s="154"/>
      <c r="AQF70" s="154"/>
      <c r="AQG70" s="154"/>
      <c r="AQH70" s="154"/>
      <c r="AQI70" s="154"/>
      <c r="AQJ70" s="154"/>
      <c r="AQK70" s="154"/>
      <c r="AQL70" s="154"/>
      <c r="AQM70" s="154"/>
      <c r="AQN70" s="154"/>
      <c r="AQO70" s="154"/>
      <c r="AQP70" s="154"/>
      <c r="AQQ70" s="154"/>
      <c r="AQR70" s="154"/>
      <c r="AQS70" s="154"/>
      <c r="AQT70" s="154"/>
      <c r="AQU70" s="154"/>
      <c r="AQV70" s="154"/>
      <c r="AQW70" s="154"/>
      <c r="AQX70" s="154"/>
      <c r="AQY70" s="154"/>
      <c r="AQZ70" s="154"/>
      <c r="ARA70" s="154"/>
      <c r="ARB70" s="154"/>
      <c r="ARC70" s="154"/>
      <c r="ARD70" s="154"/>
      <c r="ARE70" s="154"/>
      <c r="ARF70" s="154"/>
      <c r="ARG70" s="154"/>
      <c r="ARH70" s="154"/>
      <c r="ARI70" s="154"/>
      <c r="ARJ70" s="154"/>
      <c r="ARK70" s="154"/>
      <c r="ARL70" s="154"/>
      <c r="ARM70" s="154"/>
      <c r="ARN70" s="154"/>
      <c r="ARO70" s="154"/>
      <c r="ARP70" s="154"/>
      <c r="ARQ70" s="154"/>
      <c r="ARR70" s="154"/>
      <c r="ARS70" s="154"/>
      <c r="ART70" s="154"/>
      <c r="ARU70" s="154"/>
      <c r="ARV70" s="154"/>
      <c r="ARW70" s="154"/>
      <c r="ARX70" s="154"/>
      <c r="ARY70" s="154"/>
      <c r="ARZ70" s="154"/>
      <c r="ASA70" s="154"/>
      <c r="ASB70" s="154"/>
      <c r="ASC70" s="154"/>
      <c r="ASD70" s="154"/>
      <c r="ASE70" s="154"/>
      <c r="ASF70" s="154"/>
      <c r="ASG70" s="154"/>
      <c r="ASH70" s="154"/>
      <c r="ASI70" s="154"/>
      <c r="ASJ70" s="154"/>
      <c r="ASK70" s="154"/>
      <c r="ASL70" s="154"/>
      <c r="ASM70" s="154"/>
      <c r="ASN70" s="154"/>
      <c r="ASO70" s="154"/>
      <c r="ASP70" s="154"/>
      <c r="ASQ70" s="154"/>
      <c r="ASR70" s="154"/>
      <c r="ASS70" s="154"/>
      <c r="AST70" s="154"/>
      <c r="ASU70" s="154"/>
      <c r="ASV70" s="154"/>
      <c r="ASW70" s="154"/>
      <c r="ASX70" s="154"/>
      <c r="ASY70" s="154"/>
      <c r="ASZ70" s="154"/>
      <c r="ATA70" s="154"/>
      <c r="ATB70" s="154"/>
      <c r="ATC70" s="154"/>
      <c r="ATD70" s="154"/>
      <c r="ATE70" s="154"/>
      <c r="ATF70" s="154"/>
      <c r="ATG70" s="154"/>
      <c r="ATH70" s="154"/>
      <c r="ATI70" s="154"/>
      <c r="ATJ70" s="154"/>
      <c r="ATK70" s="154"/>
      <c r="ATL70" s="154"/>
      <c r="ATM70" s="154"/>
      <c r="ATN70" s="154"/>
      <c r="ATO70" s="154"/>
      <c r="ATP70" s="154"/>
      <c r="ATQ70" s="154"/>
      <c r="ATR70" s="154"/>
      <c r="ATS70" s="154"/>
      <c r="ATT70" s="154"/>
      <c r="ATU70" s="154"/>
      <c r="ATV70" s="154"/>
      <c r="ATW70" s="154"/>
      <c r="ATX70" s="154"/>
      <c r="ATY70" s="154"/>
      <c r="ATZ70" s="154"/>
      <c r="AUA70" s="154"/>
      <c r="AUB70" s="154"/>
      <c r="AUC70" s="154"/>
      <c r="AUD70" s="154"/>
      <c r="AUE70" s="154"/>
      <c r="AUF70" s="154"/>
      <c r="AUG70" s="154"/>
      <c r="AUH70" s="154"/>
      <c r="AUI70" s="154"/>
      <c r="AUJ70" s="154"/>
      <c r="AUK70" s="154"/>
      <c r="AUL70" s="154"/>
      <c r="AUM70" s="154"/>
      <c r="AUN70" s="154"/>
      <c r="AUO70" s="154"/>
      <c r="AUP70" s="154"/>
      <c r="AUQ70" s="154"/>
      <c r="AUR70" s="154"/>
      <c r="AUS70" s="154"/>
      <c r="AUT70" s="154"/>
      <c r="AUU70" s="154"/>
      <c r="AUV70" s="154"/>
      <c r="AUW70" s="154"/>
      <c r="AUX70" s="154"/>
      <c r="AUY70" s="154"/>
      <c r="AUZ70" s="154"/>
      <c r="AVA70" s="154"/>
      <c r="AVB70" s="154"/>
      <c r="AVC70" s="154"/>
      <c r="AVD70" s="154"/>
      <c r="AVE70" s="154"/>
      <c r="AVF70" s="154"/>
      <c r="AVG70" s="154"/>
      <c r="AVH70" s="154"/>
      <c r="AVI70" s="154"/>
      <c r="AVJ70" s="154"/>
      <c r="AVK70" s="154"/>
      <c r="AVL70" s="154"/>
      <c r="AVM70" s="154"/>
      <c r="AVN70" s="154"/>
      <c r="AVO70" s="154"/>
      <c r="AVP70" s="154"/>
      <c r="AVQ70" s="154"/>
      <c r="AVR70" s="154"/>
      <c r="AVS70" s="154"/>
      <c r="AVT70" s="154"/>
      <c r="AVU70" s="154"/>
      <c r="AVV70" s="154"/>
      <c r="AVW70" s="154"/>
      <c r="AVX70" s="154"/>
      <c r="AVY70" s="154"/>
      <c r="AVZ70" s="154"/>
      <c r="AWA70" s="154"/>
      <c r="AWB70" s="154"/>
      <c r="AWC70" s="154"/>
      <c r="AWD70" s="154"/>
      <c r="AWE70" s="154"/>
      <c r="AWF70" s="154"/>
      <c r="AWG70" s="154"/>
      <c r="AWH70" s="154"/>
      <c r="AWI70" s="154"/>
      <c r="AWJ70" s="154"/>
      <c r="AWK70" s="154"/>
      <c r="AWL70" s="154"/>
      <c r="AWM70" s="154"/>
      <c r="AWN70" s="154"/>
      <c r="AWO70" s="154"/>
      <c r="AWP70" s="154"/>
      <c r="AWQ70" s="154"/>
      <c r="AWR70" s="154"/>
      <c r="AWS70" s="154"/>
      <c r="AWT70" s="154"/>
      <c r="AWU70" s="154"/>
      <c r="AWV70" s="154"/>
      <c r="AWW70" s="154"/>
      <c r="AWX70" s="154"/>
      <c r="AWY70" s="154"/>
      <c r="AWZ70" s="154"/>
      <c r="AXA70" s="154"/>
      <c r="AXB70" s="154"/>
      <c r="AXC70" s="154"/>
      <c r="AXD70" s="154"/>
      <c r="AXE70" s="154"/>
      <c r="AXF70" s="154"/>
      <c r="AXG70" s="154"/>
      <c r="AXH70" s="154"/>
      <c r="AXI70" s="154"/>
      <c r="AXJ70" s="154"/>
      <c r="AXK70" s="154"/>
      <c r="AXL70" s="154"/>
      <c r="AXM70" s="154"/>
      <c r="AXN70" s="154"/>
      <c r="AXO70" s="154"/>
      <c r="AXP70" s="154"/>
      <c r="AXQ70" s="154"/>
      <c r="AXR70" s="154"/>
      <c r="AXS70" s="154"/>
      <c r="AXT70" s="154"/>
      <c r="AXU70" s="154"/>
      <c r="AXV70" s="154"/>
      <c r="AXW70" s="154"/>
      <c r="AXX70" s="154"/>
      <c r="AXY70" s="154"/>
      <c r="AXZ70" s="154"/>
      <c r="AYA70" s="154"/>
      <c r="AYB70" s="154"/>
      <c r="AYC70" s="154"/>
      <c r="AYD70" s="154"/>
      <c r="AYE70" s="154"/>
      <c r="AYF70" s="154"/>
      <c r="AYG70" s="154"/>
      <c r="AYH70" s="154"/>
      <c r="AYI70" s="154"/>
      <c r="AYJ70" s="154"/>
      <c r="AYK70" s="154"/>
      <c r="AYL70" s="154"/>
      <c r="AYM70" s="154"/>
      <c r="AYN70" s="154"/>
      <c r="AYO70" s="154"/>
      <c r="AYP70" s="154"/>
      <c r="AYQ70" s="154"/>
      <c r="AYR70" s="154"/>
      <c r="AYS70" s="154"/>
      <c r="AYT70" s="154"/>
      <c r="AYU70" s="154"/>
      <c r="AYV70" s="154"/>
      <c r="AYW70" s="154"/>
      <c r="AYX70" s="154"/>
      <c r="AYY70" s="154"/>
      <c r="AYZ70" s="154"/>
      <c r="AZA70" s="154"/>
      <c r="AZB70" s="154"/>
      <c r="AZC70" s="154"/>
      <c r="AZD70" s="154"/>
      <c r="AZE70" s="154"/>
      <c r="AZF70" s="154"/>
      <c r="AZG70" s="154"/>
      <c r="AZH70" s="154"/>
      <c r="AZI70" s="154"/>
      <c r="AZJ70" s="154"/>
      <c r="AZK70" s="154"/>
      <c r="AZL70" s="154"/>
      <c r="AZM70" s="154"/>
      <c r="AZN70" s="154"/>
      <c r="AZO70" s="154"/>
      <c r="AZP70" s="154"/>
      <c r="AZQ70" s="154"/>
      <c r="AZR70" s="154"/>
      <c r="AZS70" s="154"/>
      <c r="AZT70" s="154"/>
      <c r="AZU70" s="154"/>
      <c r="AZV70" s="154"/>
      <c r="AZW70" s="154"/>
      <c r="AZX70" s="154"/>
      <c r="AZY70" s="154"/>
      <c r="AZZ70" s="154"/>
      <c r="BAA70" s="154"/>
      <c r="BAB70" s="154"/>
      <c r="BAC70" s="154"/>
      <c r="BAD70" s="154"/>
      <c r="BAE70" s="154"/>
      <c r="BAF70" s="154"/>
      <c r="BAG70" s="154"/>
      <c r="BAH70" s="154"/>
      <c r="BAI70" s="154"/>
      <c r="BAJ70" s="154"/>
      <c r="BAK70" s="154"/>
      <c r="BAL70" s="154"/>
      <c r="BAM70" s="154"/>
      <c r="BAN70" s="154"/>
      <c r="BAO70" s="154"/>
      <c r="BAP70" s="154"/>
      <c r="BAQ70" s="154"/>
      <c r="BAR70" s="154"/>
      <c r="BAS70" s="154"/>
      <c r="BAT70" s="154"/>
      <c r="BAU70" s="154"/>
      <c r="BAV70" s="154"/>
      <c r="BAW70" s="154"/>
      <c r="BAX70" s="154"/>
      <c r="BAY70" s="154"/>
      <c r="BAZ70" s="154"/>
      <c r="BBA70" s="154"/>
      <c r="BBB70" s="154"/>
      <c r="BBC70" s="154"/>
      <c r="BBD70" s="154"/>
      <c r="BBE70" s="154"/>
      <c r="BBF70" s="154"/>
      <c r="BBG70" s="154"/>
      <c r="BBH70" s="154"/>
      <c r="BBI70" s="154"/>
      <c r="BBJ70" s="154"/>
      <c r="BBK70" s="154"/>
      <c r="BBL70" s="154"/>
      <c r="BBM70" s="154"/>
      <c r="BBN70" s="154"/>
      <c r="BBO70" s="154"/>
      <c r="BBP70" s="154"/>
      <c r="BBQ70" s="154"/>
      <c r="BBR70" s="154"/>
      <c r="BBS70" s="154"/>
      <c r="BBT70" s="154"/>
      <c r="BBU70" s="154"/>
      <c r="BBV70" s="154"/>
      <c r="BBW70" s="154"/>
      <c r="BBX70" s="154"/>
      <c r="BBY70" s="154"/>
      <c r="BBZ70" s="154"/>
      <c r="BCA70" s="154"/>
      <c r="BCB70" s="154"/>
      <c r="BCC70" s="154"/>
      <c r="BCD70" s="154"/>
      <c r="BCE70" s="154"/>
      <c r="BCF70" s="154"/>
      <c r="BCG70" s="154"/>
      <c r="BCH70" s="154"/>
      <c r="BCI70" s="154"/>
      <c r="BCJ70" s="154"/>
      <c r="BCK70" s="154"/>
      <c r="BCL70" s="154"/>
      <c r="BCM70" s="154"/>
      <c r="BCN70" s="154"/>
      <c r="BCO70" s="154"/>
      <c r="BCP70" s="154"/>
      <c r="BCQ70" s="154"/>
      <c r="BCR70" s="154"/>
      <c r="BCS70" s="154"/>
      <c r="BCT70" s="154"/>
      <c r="BCU70" s="154"/>
      <c r="BCV70" s="154"/>
      <c r="BCW70" s="154"/>
      <c r="BCX70" s="154"/>
      <c r="BCY70" s="154"/>
      <c r="BCZ70" s="154"/>
      <c r="BDA70" s="154"/>
      <c r="BDB70" s="154"/>
      <c r="BDC70" s="154"/>
      <c r="BDD70" s="154"/>
      <c r="BDE70" s="154"/>
      <c r="BDF70" s="154"/>
      <c r="BDG70" s="154"/>
      <c r="BDH70" s="154"/>
      <c r="BDI70" s="154"/>
      <c r="BDJ70" s="154"/>
      <c r="BDK70" s="154"/>
      <c r="BDL70" s="154"/>
      <c r="BDM70" s="154"/>
      <c r="BDN70" s="154"/>
      <c r="BDO70" s="154"/>
      <c r="BDP70" s="154"/>
      <c r="BDQ70" s="154"/>
      <c r="BDR70" s="154"/>
      <c r="BDS70" s="154"/>
      <c r="BDT70" s="154"/>
      <c r="BDU70" s="154"/>
      <c r="BDV70" s="154"/>
      <c r="BDW70" s="154"/>
      <c r="BDX70" s="154"/>
      <c r="BDY70" s="154"/>
      <c r="BDZ70" s="154"/>
      <c r="BEA70" s="154"/>
      <c r="BEB70" s="154"/>
      <c r="BEC70" s="154"/>
      <c r="BED70" s="154"/>
      <c r="BEE70" s="154"/>
      <c r="BEF70" s="154"/>
      <c r="BEG70" s="154"/>
      <c r="BEH70" s="154"/>
      <c r="BEI70" s="154"/>
      <c r="BEJ70" s="154"/>
      <c r="BEK70" s="154"/>
      <c r="BEL70" s="154"/>
      <c r="BEM70" s="154"/>
      <c r="BEN70" s="154"/>
      <c r="BEO70" s="154"/>
      <c r="BEP70" s="154"/>
      <c r="BEQ70" s="154"/>
      <c r="BER70" s="154"/>
      <c r="BES70" s="154"/>
      <c r="BET70" s="154"/>
      <c r="BEU70" s="154"/>
      <c r="BEV70" s="154"/>
      <c r="BEW70" s="154"/>
      <c r="BEX70" s="154"/>
      <c r="BEY70" s="154"/>
      <c r="BEZ70" s="154"/>
      <c r="BFA70" s="154"/>
      <c r="BFB70" s="154"/>
      <c r="BFC70" s="154"/>
      <c r="BFD70" s="154"/>
      <c r="BFE70" s="154"/>
      <c r="BFF70" s="154"/>
      <c r="BFG70" s="154"/>
      <c r="BFH70" s="154"/>
      <c r="BFI70" s="154"/>
      <c r="BFJ70" s="154"/>
      <c r="BFK70" s="154"/>
      <c r="BFL70" s="154"/>
      <c r="BFM70" s="154"/>
      <c r="BFN70" s="154"/>
      <c r="BFO70" s="154"/>
      <c r="BFP70" s="154"/>
      <c r="BFQ70" s="154"/>
      <c r="BFR70" s="154"/>
      <c r="BFS70" s="154"/>
      <c r="BFT70" s="154"/>
      <c r="BFU70" s="154"/>
      <c r="BFV70" s="154"/>
      <c r="BFW70" s="154"/>
      <c r="BFX70" s="154"/>
      <c r="BFY70" s="154"/>
      <c r="BFZ70" s="154"/>
      <c r="BGA70" s="154"/>
      <c r="BGB70" s="154"/>
      <c r="BGC70" s="154"/>
      <c r="BGD70" s="154"/>
      <c r="BGE70" s="154"/>
      <c r="BGF70" s="154"/>
      <c r="BGG70" s="154"/>
      <c r="BGH70" s="154"/>
      <c r="BGI70" s="154"/>
      <c r="BGJ70" s="154"/>
      <c r="BGK70" s="154"/>
      <c r="BGL70" s="154"/>
      <c r="BGM70" s="154"/>
      <c r="BGN70" s="154"/>
      <c r="BGO70" s="154"/>
      <c r="BGP70" s="154"/>
      <c r="BGQ70" s="154"/>
      <c r="BGR70" s="154"/>
      <c r="BGS70" s="154"/>
      <c r="BGT70" s="154"/>
      <c r="BGU70" s="154"/>
      <c r="BGV70" s="154"/>
      <c r="BGW70" s="154"/>
      <c r="BGX70" s="154"/>
      <c r="BGY70" s="154"/>
      <c r="BGZ70" s="154"/>
      <c r="BHA70" s="154"/>
      <c r="BHB70" s="154"/>
      <c r="BHC70" s="154"/>
      <c r="BHD70" s="154"/>
      <c r="BHE70" s="154"/>
      <c r="BHF70" s="154"/>
      <c r="BHG70" s="154"/>
      <c r="BHH70" s="154"/>
      <c r="BHI70" s="154"/>
      <c r="BHJ70" s="154"/>
      <c r="BHK70" s="154"/>
      <c r="BHL70" s="154"/>
      <c r="BHM70" s="154"/>
      <c r="BHN70" s="154"/>
      <c r="BHO70" s="154"/>
      <c r="BHP70" s="154"/>
      <c r="BHQ70" s="154"/>
      <c r="BHR70" s="154"/>
      <c r="BHS70" s="154"/>
      <c r="BHT70" s="154"/>
      <c r="BHU70" s="154"/>
      <c r="BHV70" s="154"/>
      <c r="BHW70" s="154"/>
      <c r="BHX70" s="154"/>
      <c r="BHY70" s="154"/>
      <c r="BHZ70" s="154"/>
      <c r="BIA70" s="154"/>
      <c r="BIB70" s="154"/>
      <c r="BIC70" s="154"/>
      <c r="BID70" s="154"/>
      <c r="BIE70" s="154"/>
      <c r="BIF70" s="154"/>
      <c r="BIG70" s="154"/>
      <c r="BIH70" s="154"/>
      <c r="BII70" s="154"/>
      <c r="BIJ70" s="154"/>
      <c r="BIK70" s="154"/>
      <c r="BIL70" s="154"/>
      <c r="BIM70" s="154"/>
      <c r="BIN70" s="154"/>
      <c r="BIO70" s="154"/>
      <c r="BIP70" s="154"/>
      <c r="BIQ70" s="154"/>
      <c r="BIR70" s="154"/>
      <c r="BIS70" s="154"/>
      <c r="BIT70" s="154"/>
      <c r="BIU70" s="154"/>
      <c r="BIV70" s="154"/>
      <c r="BIW70" s="154"/>
      <c r="BIX70" s="154"/>
      <c r="BIY70" s="154"/>
      <c r="BIZ70" s="154"/>
      <c r="BJA70" s="154"/>
      <c r="BJB70" s="154"/>
      <c r="BJC70" s="154"/>
      <c r="BJD70" s="154"/>
      <c r="BJE70" s="154"/>
      <c r="BJF70" s="154"/>
      <c r="BJG70" s="154"/>
      <c r="BJH70" s="154"/>
      <c r="BJI70" s="154"/>
      <c r="BJJ70" s="154"/>
      <c r="BJK70" s="154"/>
      <c r="BJL70" s="154"/>
      <c r="BJM70" s="154"/>
      <c r="BJN70" s="154"/>
      <c r="BJO70" s="154"/>
      <c r="BJP70" s="154"/>
      <c r="BJQ70" s="154"/>
      <c r="BJR70" s="154"/>
      <c r="BJS70" s="154"/>
      <c r="BJT70" s="154"/>
      <c r="BJU70" s="154"/>
      <c r="BJV70" s="154"/>
      <c r="BJW70" s="154"/>
      <c r="BJX70" s="154"/>
      <c r="BJY70" s="154"/>
      <c r="BJZ70" s="154"/>
      <c r="BKA70" s="154"/>
      <c r="BKB70" s="154"/>
      <c r="BKC70" s="154"/>
      <c r="BKD70" s="154"/>
      <c r="BKE70" s="154"/>
      <c r="BKF70" s="154"/>
      <c r="BKG70" s="154"/>
      <c r="BKH70" s="154"/>
      <c r="BKI70" s="154"/>
      <c r="BKJ70" s="154"/>
      <c r="BKK70" s="154"/>
      <c r="BKL70" s="154"/>
      <c r="BKM70" s="154"/>
      <c r="BKN70" s="154"/>
      <c r="BKO70" s="154"/>
      <c r="BKP70" s="154"/>
      <c r="BKQ70" s="154"/>
      <c r="BKR70" s="154"/>
      <c r="BKS70" s="154"/>
      <c r="BKT70" s="154"/>
      <c r="BKU70" s="154"/>
      <c r="BKV70" s="154"/>
      <c r="BKW70" s="154"/>
      <c r="BKX70" s="154"/>
      <c r="BKY70" s="154"/>
      <c r="BKZ70" s="154"/>
      <c r="BLA70" s="154"/>
      <c r="BLB70" s="154"/>
      <c r="BLC70" s="154"/>
      <c r="BLD70" s="154"/>
      <c r="BLE70" s="154"/>
      <c r="BLF70" s="154"/>
      <c r="BLG70" s="154"/>
      <c r="BLH70" s="154"/>
      <c r="BLI70" s="154"/>
      <c r="BLJ70" s="154"/>
      <c r="BLK70" s="154"/>
      <c r="BLL70" s="154"/>
      <c r="BLM70" s="154"/>
      <c r="BLN70" s="154"/>
      <c r="BLO70" s="154"/>
      <c r="BLP70" s="154"/>
      <c r="BLQ70" s="154"/>
      <c r="BLR70" s="154"/>
      <c r="BLS70" s="154"/>
      <c r="BLT70" s="154"/>
      <c r="BLU70" s="154"/>
      <c r="BLV70" s="154"/>
      <c r="BLW70" s="154"/>
      <c r="BLX70" s="154"/>
      <c r="BLY70" s="154"/>
      <c r="BLZ70" s="154"/>
      <c r="BMA70" s="154"/>
      <c r="BMB70" s="154"/>
      <c r="BMC70" s="154"/>
      <c r="BMD70" s="154"/>
      <c r="BME70" s="154"/>
      <c r="BMF70" s="154"/>
      <c r="BMG70" s="154"/>
      <c r="BMH70" s="154"/>
      <c r="BMI70" s="154"/>
      <c r="BMJ70" s="154"/>
      <c r="BMK70" s="154"/>
      <c r="BML70" s="154"/>
      <c r="BMM70" s="154"/>
      <c r="BMN70" s="154"/>
      <c r="BMO70" s="154"/>
      <c r="BMP70" s="154"/>
      <c r="BMQ70" s="154"/>
      <c r="BMR70" s="154"/>
      <c r="BMS70" s="154"/>
      <c r="BMT70" s="154"/>
      <c r="BMU70" s="154"/>
      <c r="BMV70" s="154"/>
      <c r="BMW70" s="154"/>
      <c r="BMX70" s="154"/>
      <c r="BMY70" s="154"/>
      <c r="BMZ70" s="154"/>
      <c r="BNA70" s="154"/>
      <c r="BNB70" s="154"/>
      <c r="BNC70" s="154"/>
      <c r="BND70" s="154"/>
      <c r="BNE70" s="154"/>
      <c r="BNF70" s="154"/>
      <c r="BNG70" s="154"/>
      <c r="BNH70" s="154"/>
      <c r="BNI70" s="154"/>
      <c r="BNJ70" s="154"/>
      <c r="BNK70" s="154"/>
      <c r="BNL70" s="154"/>
      <c r="BNM70" s="154"/>
      <c r="BNN70" s="154"/>
      <c r="BNO70" s="154"/>
      <c r="BNP70" s="154"/>
      <c r="BNQ70" s="154"/>
      <c r="BNR70" s="154"/>
      <c r="BNS70" s="154"/>
      <c r="BNT70" s="154"/>
      <c r="BNU70" s="154"/>
      <c r="BNV70" s="154"/>
      <c r="BNW70" s="154"/>
      <c r="BNX70" s="154"/>
      <c r="BNY70" s="154"/>
      <c r="BNZ70" s="154"/>
      <c r="BOA70" s="154"/>
      <c r="BOB70" s="154"/>
      <c r="BOC70" s="154"/>
      <c r="BOD70" s="154"/>
      <c r="BOE70" s="154"/>
      <c r="BOF70" s="154"/>
      <c r="BOG70" s="154"/>
      <c r="BOH70" s="154"/>
      <c r="BOI70" s="154"/>
      <c r="BOJ70" s="154"/>
      <c r="BOK70" s="154"/>
      <c r="BOL70" s="154"/>
      <c r="BOM70" s="154"/>
      <c r="BON70" s="154"/>
      <c r="BOO70" s="154"/>
      <c r="BOP70" s="154"/>
      <c r="BOQ70" s="154"/>
      <c r="BOR70" s="154"/>
      <c r="BOS70" s="154"/>
      <c r="BOT70" s="154"/>
      <c r="BOU70" s="154"/>
      <c r="BOV70" s="154"/>
      <c r="BOW70" s="154"/>
      <c r="BOX70" s="154"/>
      <c r="BOY70" s="154"/>
      <c r="BOZ70" s="154"/>
      <c r="BPA70" s="154"/>
      <c r="BPB70" s="154"/>
      <c r="BPC70" s="154"/>
      <c r="BPD70" s="154"/>
      <c r="BPE70" s="154"/>
      <c r="BPF70" s="154"/>
      <c r="BPG70" s="154"/>
      <c r="BPH70" s="154"/>
      <c r="BPI70" s="154"/>
      <c r="BPJ70" s="154"/>
      <c r="BPK70" s="154"/>
      <c r="BPL70" s="154"/>
      <c r="BPM70" s="154"/>
      <c r="BPN70" s="154"/>
      <c r="BPO70" s="154"/>
      <c r="BPP70" s="154"/>
      <c r="BPQ70" s="154"/>
      <c r="BPR70" s="154"/>
      <c r="BPS70" s="154"/>
      <c r="BPT70" s="154"/>
      <c r="BPU70" s="154"/>
      <c r="BPV70" s="154"/>
      <c r="BPW70" s="154"/>
      <c r="BPX70" s="154"/>
      <c r="BPY70" s="154"/>
      <c r="BPZ70" s="154"/>
      <c r="BQA70" s="154"/>
      <c r="BQB70" s="154"/>
      <c r="BQC70" s="154"/>
      <c r="BQD70" s="154"/>
      <c r="BQE70" s="154"/>
      <c r="BQF70" s="154"/>
      <c r="BQG70" s="154"/>
      <c r="BQH70" s="154"/>
      <c r="BQI70" s="154"/>
      <c r="BQJ70" s="154"/>
      <c r="BQK70" s="154"/>
      <c r="BQL70" s="154"/>
      <c r="BQM70" s="154"/>
      <c r="BQN70" s="154"/>
      <c r="BQO70" s="154"/>
      <c r="BQP70" s="154"/>
      <c r="BQQ70" s="154"/>
      <c r="BQR70" s="154"/>
      <c r="BQS70" s="154"/>
      <c r="BQT70" s="154"/>
      <c r="BQU70" s="154"/>
      <c r="BQV70" s="154"/>
      <c r="BQW70" s="154"/>
      <c r="BQX70" s="154"/>
      <c r="BQY70" s="154"/>
      <c r="BQZ70" s="154"/>
      <c r="BRA70" s="154"/>
      <c r="BRB70" s="154"/>
      <c r="BRC70" s="154"/>
      <c r="BRD70" s="154"/>
      <c r="BRE70" s="154"/>
      <c r="BRF70" s="154"/>
      <c r="BRG70" s="154"/>
      <c r="BRH70" s="154"/>
      <c r="BRI70" s="154"/>
      <c r="BRJ70" s="154"/>
      <c r="BRK70" s="154"/>
      <c r="BRL70" s="154"/>
      <c r="BRM70" s="154"/>
      <c r="BRN70" s="154"/>
      <c r="BRO70" s="154"/>
      <c r="BRP70" s="154"/>
      <c r="BRQ70" s="154"/>
      <c r="BRR70" s="154"/>
      <c r="BRS70" s="154"/>
      <c r="BRT70" s="154"/>
      <c r="BRU70" s="154"/>
      <c r="BRV70" s="154"/>
      <c r="BRW70" s="154"/>
      <c r="BRX70" s="154"/>
      <c r="BRY70" s="154"/>
      <c r="BRZ70" s="154"/>
      <c r="BSA70" s="154"/>
      <c r="BSB70" s="154"/>
      <c r="BSC70" s="154"/>
      <c r="BSD70" s="154"/>
      <c r="BSE70" s="154"/>
      <c r="BSF70" s="154"/>
      <c r="BSG70" s="154"/>
      <c r="BSH70" s="154"/>
      <c r="BSI70" s="154"/>
      <c r="BSJ70" s="154"/>
      <c r="BSK70" s="154"/>
      <c r="BSL70" s="154"/>
      <c r="BSM70" s="154"/>
      <c r="BSN70" s="154"/>
      <c r="BSO70" s="154"/>
      <c r="BSP70" s="154"/>
      <c r="BSQ70" s="154"/>
      <c r="BSR70" s="154"/>
      <c r="BSS70" s="154"/>
      <c r="BST70" s="154"/>
      <c r="BSU70" s="154"/>
      <c r="BSV70" s="154"/>
      <c r="BSW70" s="154"/>
      <c r="BSX70" s="154"/>
      <c r="BSY70" s="154"/>
      <c r="BSZ70" s="154"/>
      <c r="BTA70" s="154"/>
      <c r="BTB70" s="154"/>
      <c r="BTC70" s="154"/>
      <c r="BTD70" s="154"/>
      <c r="BTE70" s="154"/>
      <c r="BTF70" s="154"/>
      <c r="BTG70" s="154"/>
      <c r="BTH70" s="154"/>
      <c r="BTI70" s="154"/>
      <c r="BTJ70" s="154"/>
      <c r="BTK70" s="154"/>
      <c r="BTL70" s="154"/>
      <c r="BTM70" s="154"/>
      <c r="BTN70" s="154"/>
      <c r="BTO70" s="154"/>
      <c r="BTP70" s="154"/>
      <c r="BTQ70" s="154"/>
      <c r="BTR70" s="154"/>
      <c r="BTS70" s="154"/>
      <c r="BTT70" s="154"/>
      <c r="BTU70" s="154"/>
      <c r="BTV70" s="154"/>
      <c r="BTW70" s="154"/>
      <c r="BTX70" s="154"/>
      <c r="BTY70" s="154"/>
      <c r="BTZ70" s="154"/>
      <c r="BUA70" s="154"/>
      <c r="BUB70" s="154"/>
      <c r="BUC70" s="154"/>
      <c r="BUD70" s="154"/>
      <c r="BUE70" s="154"/>
      <c r="BUF70" s="154"/>
      <c r="BUG70" s="154"/>
      <c r="BUH70" s="154"/>
      <c r="BUI70" s="154"/>
      <c r="BUJ70" s="154"/>
      <c r="BUK70" s="154"/>
      <c r="BUL70" s="154"/>
      <c r="BUM70" s="154"/>
      <c r="BUN70" s="154"/>
      <c r="BUO70" s="154"/>
      <c r="BUP70" s="154"/>
      <c r="BUQ70" s="154"/>
      <c r="BUR70" s="154"/>
      <c r="BUS70" s="154"/>
      <c r="BUT70" s="154"/>
      <c r="BUU70" s="154"/>
      <c r="BUV70" s="154"/>
      <c r="BUW70" s="154"/>
      <c r="BUX70" s="154"/>
      <c r="BUY70" s="154"/>
      <c r="BUZ70" s="154"/>
      <c r="BVA70" s="154"/>
      <c r="BVB70" s="154"/>
      <c r="BVC70" s="154"/>
      <c r="BVD70" s="154"/>
      <c r="BVE70" s="154"/>
      <c r="BVF70" s="154"/>
      <c r="BVG70" s="154"/>
      <c r="BVH70" s="154"/>
      <c r="BVI70" s="154"/>
      <c r="BVJ70" s="154"/>
      <c r="BVK70" s="154"/>
      <c r="BVL70" s="154"/>
      <c r="BVM70" s="154"/>
      <c r="BVN70" s="154"/>
      <c r="BVO70" s="154"/>
      <c r="BVP70" s="154"/>
      <c r="BVQ70" s="154"/>
      <c r="BVR70" s="154"/>
      <c r="BVS70" s="154"/>
      <c r="BVT70" s="154"/>
      <c r="BVU70" s="154"/>
      <c r="BVV70" s="154"/>
      <c r="BVW70" s="154"/>
      <c r="BVX70" s="154"/>
      <c r="BVY70" s="154"/>
      <c r="BVZ70" s="154"/>
      <c r="BWA70" s="154"/>
      <c r="BWB70" s="154"/>
      <c r="BWC70" s="154"/>
      <c r="BWD70" s="154"/>
      <c r="BWE70" s="154"/>
      <c r="BWF70" s="154"/>
      <c r="BWG70" s="154"/>
      <c r="BWH70" s="154"/>
      <c r="BWI70" s="154"/>
      <c r="BWJ70" s="154"/>
      <c r="BWK70" s="154"/>
      <c r="BWL70" s="154"/>
      <c r="BWM70" s="154"/>
      <c r="BWN70" s="154"/>
      <c r="BWO70" s="154"/>
      <c r="BWP70" s="154"/>
      <c r="BWQ70" s="154"/>
      <c r="BWR70" s="154"/>
      <c r="BWS70" s="154"/>
      <c r="BWT70" s="154"/>
      <c r="BWU70" s="154"/>
      <c r="BWV70" s="154"/>
      <c r="BWW70" s="154"/>
      <c r="BWX70" s="154"/>
      <c r="BWY70" s="154"/>
      <c r="BWZ70" s="154"/>
      <c r="BXA70" s="154"/>
      <c r="BXB70" s="154"/>
      <c r="BXC70" s="154"/>
      <c r="BXD70" s="154"/>
      <c r="BXE70" s="154"/>
      <c r="BXF70" s="154"/>
      <c r="BXG70" s="154"/>
      <c r="BXH70" s="154"/>
      <c r="BXI70" s="154"/>
      <c r="BXJ70" s="154"/>
      <c r="BXK70" s="154"/>
      <c r="BXL70" s="154"/>
      <c r="BXM70" s="154"/>
      <c r="BXN70" s="154"/>
      <c r="BXO70" s="154"/>
      <c r="BXP70" s="154"/>
      <c r="BXQ70" s="154"/>
      <c r="BXR70" s="154"/>
      <c r="BXS70" s="154"/>
      <c r="BXT70" s="154"/>
      <c r="BXU70" s="154"/>
      <c r="BXV70" s="154"/>
      <c r="BXW70" s="154"/>
      <c r="BXX70" s="154"/>
      <c r="BXY70" s="154"/>
      <c r="BXZ70" s="154"/>
      <c r="BYA70" s="154"/>
      <c r="BYB70" s="154"/>
      <c r="BYC70" s="154"/>
      <c r="BYD70" s="154"/>
      <c r="BYE70" s="154"/>
      <c r="BYF70" s="154"/>
      <c r="BYG70" s="154"/>
      <c r="BYH70" s="154"/>
      <c r="BYI70" s="154"/>
      <c r="BYJ70" s="154"/>
      <c r="BYK70" s="154"/>
      <c r="BYL70" s="154"/>
      <c r="BYM70" s="154"/>
      <c r="BYN70" s="154"/>
      <c r="BYO70" s="154"/>
      <c r="BYP70" s="154"/>
      <c r="BYQ70" s="154"/>
      <c r="BYR70" s="154"/>
      <c r="BYS70" s="154"/>
      <c r="BYT70" s="154"/>
      <c r="BYU70" s="154"/>
      <c r="BYV70" s="154"/>
      <c r="BYW70" s="154"/>
      <c r="BYX70" s="154"/>
      <c r="BYY70" s="154"/>
      <c r="BYZ70" s="154"/>
      <c r="BZA70" s="154"/>
      <c r="BZB70" s="154"/>
      <c r="BZC70" s="154"/>
      <c r="BZD70" s="154"/>
      <c r="BZE70" s="154"/>
      <c r="BZF70" s="154"/>
      <c r="BZG70" s="154"/>
      <c r="BZH70" s="154"/>
      <c r="BZI70" s="154"/>
      <c r="BZJ70" s="154"/>
      <c r="BZK70" s="154"/>
      <c r="BZL70" s="154"/>
      <c r="BZM70" s="154"/>
      <c r="BZN70" s="154"/>
      <c r="BZO70" s="154"/>
      <c r="BZP70" s="154"/>
      <c r="BZQ70" s="154"/>
      <c r="BZR70" s="154"/>
      <c r="BZS70" s="154"/>
      <c r="BZT70" s="154"/>
      <c r="BZU70" s="154"/>
      <c r="BZV70" s="154"/>
      <c r="BZW70" s="154"/>
      <c r="BZX70" s="154"/>
      <c r="BZY70" s="154"/>
      <c r="BZZ70" s="154"/>
      <c r="CAA70" s="154"/>
      <c r="CAB70" s="154"/>
      <c r="CAC70" s="154"/>
      <c r="CAD70" s="154"/>
      <c r="CAE70" s="154"/>
      <c r="CAF70" s="154"/>
      <c r="CAG70" s="154"/>
      <c r="CAH70" s="154"/>
      <c r="CAI70" s="154"/>
      <c r="CAJ70" s="154"/>
      <c r="CAK70" s="154"/>
      <c r="CAL70" s="154"/>
      <c r="CAM70" s="154"/>
      <c r="CAN70" s="154"/>
      <c r="CAO70" s="154"/>
      <c r="CAP70" s="154"/>
      <c r="CAQ70" s="154"/>
      <c r="CAR70" s="154"/>
      <c r="CAS70" s="154"/>
      <c r="CAT70" s="154"/>
      <c r="CAU70" s="154"/>
      <c r="CAV70" s="154"/>
      <c r="CAW70" s="154"/>
      <c r="CAX70" s="154"/>
      <c r="CAY70" s="154"/>
      <c r="CAZ70" s="154"/>
      <c r="CBA70" s="154"/>
      <c r="CBB70" s="154"/>
      <c r="CBC70" s="154"/>
      <c r="CBD70" s="154"/>
      <c r="CBE70" s="154"/>
      <c r="CBF70" s="154"/>
      <c r="CBG70" s="154"/>
      <c r="CBH70" s="154"/>
      <c r="CBI70" s="154"/>
      <c r="CBJ70" s="154"/>
      <c r="CBK70" s="154"/>
      <c r="CBL70" s="154"/>
      <c r="CBM70" s="154"/>
      <c r="CBN70" s="154"/>
      <c r="CBO70" s="154"/>
      <c r="CBP70" s="154"/>
      <c r="CBQ70" s="154"/>
      <c r="CBR70" s="154"/>
      <c r="CBS70" s="154"/>
      <c r="CBT70" s="154"/>
      <c r="CBU70" s="154"/>
      <c r="CBV70" s="154"/>
      <c r="CBW70" s="154"/>
      <c r="CBX70" s="154"/>
      <c r="CBY70" s="154"/>
      <c r="CBZ70" s="154"/>
      <c r="CCA70" s="154"/>
      <c r="CCB70" s="154"/>
      <c r="CCC70" s="154"/>
      <c r="CCD70" s="154"/>
      <c r="CCE70" s="154"/>
      <c r="CCF70" s="154"/>
      <c r="CCG70" s="154"/>
      <c r="CCH70" s="154"/>
      <c r="CCI70" s="154"/>
      <c r="CCJ70" s="154"/>
      <c r="CCK70" s="154"/>
      <c r="CCL70" s="154"/>
      <c r="CCM70" s="154"/>
      <c r="CCN70" s="154"/>
      <c r="CCO70" s="154"/>
      <c r="CCP70" s="154"/>
      <c r="CCQ70" s="154"/>
      <c r="CCR70" s="154"/>
      <c r="CCS70" s="154"/>
      <c r="CCT70" s="154"/>
      <c r="CCU70" s="154"/>
      <c r="CCV70" s="154"/>
      <c r="CCW70" s="154"/>
      <c r="CCX70" s="154"/>
      <c r="CCY70" s="154"/>
      <c r="CCZ70" s="154"/>
      <c r="CDA70" s="154"/>
      <c r="CDB70" s="154"/>
      <c r="CDC70" s="154"/>
      <c r="CDD70" s="154"/>
      <c r="CDE70" s="154"/>
      <c r="CDF70" s="154"/>
      <c r="CDG70" s="154"/>
      <c r="CDH70" s="154"/>
      <c r="CDI70" s="154"/>
      <c r="CDJ70" s="154"/>
      <c r="CDK70" s="154"/>
      <c r="CDL70" s="154"/>
      <c r="CDM70" s="154"/>
      <c r="CDN70" s="154"/>
      <c r="CDO70" s="154"/>
      <c r="CDP70" s="154"/>
      <c r="CDQ70" s="154"/>
      <c r="CDR70" s="154"/>
      <c r="CDS70" s="154"/>
      <c r="CDT70" s="154"/>
      <c r="CDU70" s="154"/>
      <c r="CDV70" s="154"/>
      <c r="CDW70" s="154"/>
      <c r="CDX70" s="154"/>
      <c r="CDY70" s="154"/>
      <c r="CDZ70" s="154"/>
      <c r="CEA70" s="154"/>
      <c r="CEB70" s="154"/>
      <c r="CEC70" s="154"/>
      <c r="CED70" s="154"/>
      <c r="CEE70" s="154"/>
      <c r="CEF70" s="154"/>
      <c r="CEG70" s="154"/>
      <c r="CEH70" s="154"/>
      <c r="CEI70" s="154"/>
      <c r="CEJ70" s="154"/>
      <c r="CEK70" s="154"/>
      <c r="CEL70" s="154"/>
      <c r="CEM70" s="154"/>
      <c r="CEN70" s="154"/>
      <c r="CEO70" s="154"/>
      <c r="CEP70" s="154"/>
      <c r="CEQ70" s="154"/>
      <c r="CER70" s="154"/>
      <c r="CES70" s="154"/>
      <c r="CET70" s="154"/>
      <c r="CEU70" s="154"/>
      <c r="CEV70" s="154"/>
      <c r="CEW70" s="154"/>
      <c r="CEX70" s="154"/>
      <c r="CEY70" s="154"/>
      <c r="CEZ70" s="154"/>
      <c r="CFA70" s="154"/>
      <c r="CFB70" s="154"/>
      <c r="CFC70" s="154"/>
      <c r="CFD70" s="154"/>
      <c r="CFE70" s="154"/>
      <c r="CFF70" s="154"/>
      <c r="CFG70" s="154"/>
      <c r="CFH70" s="154"/>
      <c r="CFI70" s="154"/>
      <c r="CFJ70" s="154"/>
      <c r="CFK70" s="154"/>
      <c r="CFL70" s="154"/>
      <c r="CFM70" s="154"/>
      <c r="CFN70" s="154"/>
      <c r="CFO70" s="154"/>
      <c r="CFP70" s="154"/>
      <c r="CFQ70" s="154"/>
      <c r="CFR70" s="154"/>
      <c r="CFS70" s="154"/>
      <c r="CFT70" s="154"/>
      <c r="CFU70" s="154"/>
      <c r="CFV70" s="154"/>
      <c r="CFW70" s="154"/>
      <c r="CFX70" s="154"/>
      <c r="CFY70" s="154"/>
      <c r="CFZ70" s="154"/>
      <c r="CGA70" s="154"/>
      <c r="CGB70" s="154"/>
      <c r="CGC70" s="154"/>
      <c r="CGD70" s="154"/>
      <c r="CGE70" s="154"/>
      <c r="CGF70" s="154"/>
      <c r="CGG70" s="154"/>
      <c r="CGH70" s="154"/>
      <c r="CGI70" s="154"/>
      <c r="CGJ70" s="154"/>
      <c r="CGK70" s="154"/>
      <c r="CGL70" s="154"/>
      <c r="CGM70" s="154"/>
      <c r="CGN70" s="154"/>
      <c r="CGO70" s="154"/>
      <c r="CGP70" s="154"/>
      <c r="CGQ70" s="154"/>
      <c r="CGR70" s="154"/>
      <c r="CGS70" s="154"/>
      <c r="CGT70" s="154"/>
      <c r="CGU70" s="154"/>
      <c r="CGV70" s="154"/>
      <c r="CGW70" s="154"/>
      <c r="CGX70" s="154"/>
      <c r="CGY70" s="154"/>
      <c r="CGZ70" s="154"/>
      <c r="CHA70" s="154"/>
      <c r="CHB70" s="154"/>
      <c r="CHC70" s="154"/>
      <c r="CHD70" s="154"/>
      <c r="CHE70" s="154"/>
      <c r="CHF70" s="154"/>
      <c r="CHG70" s="154"/>
      <c r="CHH70" s="154"/>
      <c r="CHI70" s="154"/>
      <c r="CHJ70" s="154"/>
      <c r="CHK70" s="154"/>
      <c r="CHL70" s="154"/>
      <c r="CHM70" s="154"/>
      <c r="CHN70" s="154"/>
      <c r="CHO70" s="154"/>
      <c r="CHP70" s="154"/>
      <c r="CHQ70" s="154"/>
      <c r="CHR70" s="154"/>
      <c r="CHS70" s="154"/>
      <c r="CHT70" s="154"/>
      <c r="CHU70" s="154"/>
      <c r="CHV70" s="154"/>
      <c r="CHW70" s="154"/>
      <c r="CHX70" s="154"/>
      <c r="CHY70" s="154"/>
      <c r="CHZ70" s="154"/>
      <c r="CIA70" s="154"/>
      <c r="CIB70" s="154"/>
      <c r="CIC70" s="154"/>
      <c r="CID70" s="154"/>
      <c r="CIE70" s="154"/>
      <c r="CIF70" s="154"/>
      <c r="CIG70" s="154"/>
      <c r="CIH70" s="154"/>
      <c r="CII70" s="154"/>
      <c r="CIJ70" s="154"/>
      <c r="CIK70" s="154"/>
      <c r="CIL70" s="154"/>
      <c r="CIM70" s="154"/>
      <c r="CIN70" s="154"/>
      <c r="CIO70" s="154"/>
      <c r="CIP70" s="154"/>
      <c r="CIQ70" s="154"/>
      <c r="CIR70" s="154"/>
      <c r="CIS70" s="154"/>
      <c r="CIT70" s="154"/>
      <c r="CIU70" s="154"/>
      <c r="CIV70" s="154"/>
      <c r="CIW70" s="154"/>
      <c r="CIX70" s="154"/>
      <c r="CIY70" s="154"/>
      <c r="CIZ70" s="154"/>
      <c r="CJA70" s="154"/>
      <c r="CJB70" s="154"/>
      <c r="CJC70" s="154"/>
      <c r="CJD70" s="154"/>
      <c r="CJE70" s="154"/>
      <c r="CJF70" s="154"/>
      <c r="CJG70" s="154"/>
      <c r="CJH70" s="154"/>
      <c r="CJI70" s="154"/>
      <c r="CJJ70" s="154"/>
      <c r="CJK70" s="154"/>
      <c r="CJL70" s="154"/>
      <c r="CJM70" s="154"/>
      <c r="CJN70" s="154"/>
      <c r="CJO70" s="154"/>
      <c r="CJP70" s="154"/>
      <c r="CJQ70" s="154"/>
      <c r="CJR70" s="154"/>
      <c r="CJS70" s="154"/>
      <c r="CJT70" s="154"/>
      <c r="CJU70" s="154"/>
      <c r="CJV70" s="154"/>
      <c r="CJW70" s="154"/>
      <c r="CJX70" s="154"/>
      <c r="CJY70" s="154"/>
      <c r="CJZ70" s="154"/>
      <c r="CKA70" s="154"/>
      <c r="CKB70" s="154"/>
      <c r="CKC70" s="154"/>
      <c r="CKD70" s="154"/>
      <c r="CKE70" s="154"/>
      <c r="CKF70" s="154"/>
      <c r="CKG70" s="154"/>
      <c r="CKH70" s="154"/>
      <c r="CKI70" s="154"/>
      <c r="CKJ70" s="154"/>
      <c r="CKK70" s="154"/>
      <c r="CKL70" s="154"/>
      <c r="CKM70" s="154"/>
      <c r="CKN70" s="154"/>
      <c r="CKO70" s="154"/>
      <c r="CKP70" s="154"/>
      <c r="CKQ70" s="154"/>
      <c r="CKR70" s="154"/>
      <c r="CKS70" s="154"/>
      <c r="CKT70" s="154"/>
      <c r="CKU70" s="154"/>
      <c r="CKV70" s="154"/>
      <c r="CKW70" s="154"/>
      <c r="CKX70" s="154"/>
      <c r="CKY70" s="154"/>
      <c r="CKZ70" s="154"/>
      <c r="CLA70" s="154"/>
      <c r="CLB70" s="154"/>
      <c r="CLC70" s="154"/>
      <c r="CLD70" s="154"/>
      <c r="CLE70" s="154"/>
      <c r="CLF70" s="154"/>
      <c r="CLG70" s="154"/>
      <c r="CLH70" s="154"/>
      <c r="CLI70" s="154"/>
      <c r="CLJ70" s="154"/>
      <c r="CLK70" s="154"/>
      <c r="CLL70" s="154"/>
      <c r="CLM70" s="154"/>
      <c r="CLN70" s="154"/>
      <c r="CLO70" s="154"/>
      <c r="CLP70" s="154"/>
      <c r="CLQ70" s="154"/>
      <c r="CLR70" s="154"/>
      <c r="CLS70" s="154"/>
      <c r="CLT70" s="154"/>
      <c r="CLU70" s="154"/>
      <c r="CLV70" s="154"/>
      <c r="CLW70" s="154"/>
      <c r="CLX70" s="154"/>
      <c r="CLY70" s="154"/>
      <c r="CLZ70" s="154"/>
      <c r="CMA70" s="154"/>
      <c r="CMB70" s="154"/>
      <c r="CMC70" s="154"/>
      <c r="CMD70" s="154"/>
      <c r="CME70" s="154"/>
      <c r="CMF70" s="154"/>
      <c r="CMG70" s="154"/>
      <c r="CMH70" s="154"/>
      <c r="CMI70" s="154"/>
      <c r="CMJ70" s="154"/>
      <c r="CMK70" s="154"/>
      <c r="CML70" s="154"/>
      <c r="CMM70" s="154"/>
      <c r="CMN70" s="154"/>
      <c r="CMO70" s="154"/>
      <c r="CMP70" s="154"/>
      <c r="CMQ70" s="154"/>
      <c r="CMR70" s="154"/>
      <c r="CMS70" s="154"/>
      <c r="CMT70" s="154"/>
      <c r="CMU70" s="154"/>
      <c r="CMV70" s="154"/>
      <c r="CMW70" s="154"/>
      <c r="CMX70" s="154"/>
      <c r="CMY70" s="154"/>
      <c r="CMZ70" s="154"/>
      <c r="CNA70" s="154"/>
      <c r="CNB70" s="154"/>
      <c r="CNC70" s="154"/>
      <c r="CND70" s="154"/>
      <c r="CNE70" s="154"/>
      <c r="CNF70" s="154"/>
      <c r="CNG70" s="154"/>
      <c r="CNH70" s="154"/>
      <c r="CNI70" s="154"/>
      <c r="CNJ70" s="154"/>
      <c r="CNK70" s="154"/>
      <c r="CNL70" s="154"/>
      <c r="CNM70" s="154"/>
      <c r="CNN70" s="154"/>
      <c r="CNO70" s="154"/>
      <c r="CNP70" s="154"/>
      <c r="CNQ70" s="154"/>
      <c r="CNR70" s="154"/>
      <c r="CNS70" s="154"/>
      <c r="CNT70" s="154"/>
      <c r="CNU70" s="154"/>
      <c r="CNV70" s="154"/>
      <c r="CNW70" s="154"/>
      <c r="CNX70" s="154"/>
      <c r="CNY70" s="154"/>
      <c r="CNZ70" s="154"/>
      <c r="COA70" s="154"/>
      <c r="COB70" s="154"/>
      <c r="COC70" s="154"/>
      <c r="COD70" s="154"/>
      <c r="COE70" s="154"/>
      <c r="COF70" s="154"/>
      <c r="COG70" s="154"/>
      <c r="COH70" s="154"/>
      <c r="COI70" s="154"/>
      <c r="COJ70" s="154"/>
      <c r="COK70" s="154"/>
      <c r="COL70" s="154"/>
      <c r="COM70" s="154"/>
      <c r="CON70" s="154"/>
      <c r="COO70" s="154"/>
      <c r="COP70" s="154"/>
      <c r="COQ70" s="154"/>
      <c r="COR70" s="154"/>
      <c r="COS70" s="154"/>
      <c r="COT70" s="154"/>
      <c r="COU70" s="154"/>
      <c r="COV70" s="154"/>
      <c r="COW70" s="154"/>
      <c r="COX70" s="154"/>
      <c r="COY70" s="154"/>
      <c r="COZ70" s="154"/>
      <c r="CPA70" s="154"/>
      <c r="CPB70" s="154"/>
      <c r="CPC70" s="154"/>
      <c r="CPD70" s="154"/>
      <c r="CPE70" s="154"/>
      <c r="CPF70" s="154"/>
      <c r="CPG70" s="154"/>
      <c r="CPH70" s="154"/>
      <c r="CPI70" s="154"/>
      <c r="CPJ70" s="154"/>
      <c r="CPK70" s="154"/>
      <c r="CPL70" s="154"/>
      <c r="CPM70" s="154"/>
      <c r="CPN70" s="154"/>
      <c r="CPO70" s="154"/>
      <c r="CPP70" s="154"/>
      <c r="CPQ70" s="154"/>
      <c r="CPR70" s="154"/>
      <c r="CPS70" s="154"/>
      <c r="CPT70" s="154"/>
      <c r="CPU70" s="154"/>
      <c r="CPV70" s="154"/>
      <c r="CPW70" s="154"/>
      <c r="CPX70" s="154"/>
      <c r="CPY70" s="154"/>
      <c r="CPZ70" s="154"/>
      <c r="CQA70" s="154"/>
      <c r="CQB70" s="154"/>
      <c r="CQC70" s="154"/>
      <c r="CQD70" s="154"/>
      <c r="CQE70" s="154"/>
      <c r="CQF70" s="154"/>
      <c r="CQG70" s="154"/>
      <c r="CQH70" s="154"/>
      <c r="CQI70" s="154"/>
      <c r="CQJ70" s="154"/>
      <c r="CQK70" s="154"/>
      <c r="CQL70" s="154"/>
      <c r="CQM70" s="154"/>
      <c r="CQN70" s="154"/>
      <c r="CQO70" s="154"/>
      <c r="CQP70" s="154"/>
      <c r="CQQ70" s="154"/>
      <c r="CQR70" s="154"/>
      <c r="CQS70" s="154"/>
      <c r="CQT70" s="154"/>
      <c r="CQU70" s="154"/>
      <c r="CQV70" s="154"/>
      <c r="CQW70" s="154"/>
      <c r="CQX70" s="154"/>
      <c r="CQY70" s="154"/>
      <c r="CQZ70" s="154"/>
      <c r="CRA70" s="154"/>
      <c r="CRB70" s="154"/>
      <c r="CRC70" s="154"/>
      <c r="CRD70" s="154"/>
      <c r="CRE70" s="154"/>
      <c r="CRF70" s="154"/>
      <c r="CRG70" s="154"/>
      <c r="CRH70" s="154"/>
      <c r="CRI70" s="154"/>
      <c r="CRJ70" s="154"/>
      <c r="CRK70" s="154"/>
      <c r="CRL70" s="154"/>
      <c r="CRM70" s="154"/>
      <c r="CRN70" s="154"/>
      <c r="CRO70" s="154"/>
      <c r="CRP70" s="154"/>
      <c r="CRQ70" s="154"/>
      <c r="CRR70" s="154"/>
      <c r="CRS70" s="154"/>
      <c r="CRT70" s="154"/>
      <c r="CRU70" s="154"/>
      <c r="CRV70" s="154"/>
      <c r="CRW70" s="154"/>
      <c r="CRX70" s="154"/>
      <c r="CRY70" s="154"/>
      <c r="CRZ70" s="154"/>
      <c r="CSA70" s="154"/>
      <c r="CSB70" s="154"/>
      <c r="CSC70" s="154"/>
      <c r="CSD70" s="154"/>
      <c r="CSE70" s="154"/>
      <c r="CSF70" s="154"/>
      <c r="CSG70" s="154"/>
      <c r="CSH70" s="154"/>
      <c r="CSI70" s="154"/>
      <c r="CSJ70" s="154"/>
      <c r="CSK70" s="154"/>
      <c r="CSL70" s="154"/>
      <c r="CSM70" s="154"/>
      <c r="CSN70" s="154"/>
      <c r="CSO70" s="154"/>
      <c r="CSP70" s="154"/>
      <c r="CSQ70" s="154"/>
      <c r="CSR70" s="154"/>
      <c r="CSS70" s="154"/>
      <c r="CST70" s="154"/>
      <c r="CSU70" s="154"/>
      <c r="CSV70" s="154"/>
      <c r="CSW70" s="154"/>
      <c r="CSX70" s="154"/>
      <c r="CSY70" s="154"/>
      <c r="CSZ70" s="154"/>
      <c r="CTA70" s="154"/>
      <c r="CTB70" s="154"/>
      <c r="CTC70" s="154"/>
      <c r="CTD70" s="154"/>
      <c r="CTE70" s="154"/>
      <c r="CTF70" s="154"/>
      <c r="CTG70" s="154"/>
      <c r="CTH70" s="154"/>
      <c r="CTI70" s="154"/>
      <c r="CTJ70" s="154"/>
      <c r="CTK70" s="154"/>
      <c r="CTL70" s="154"/>
      <c r="CTM70" s="154"/>
      <c r="CTN70" s="154"/>
      <c r="CTO70" s="154"/>
      <c r="CTP70" s="154"/>
      <c r="CTQ70" s="154"/>
      <c r="CTR70" s="154"/>
      <c r="CTS70" s="154"/>
      <c r="CTT70" s="154"/>
      <c r="CTU70" s="154"/>
      <c r="CTV70" s="154"/>
      <c r="CTW70" s="154"/>
      <c r="CTX70" s="154"/>
      <c r="CTY70" s="154"/>
      <c r="CTZ70" s="154"/>
      <c r="CUA70" s="154"/>
      <c r="CUB70" s="154"/>
      <c r="CUC70" s="154"/>
      <c r="CUD70" s="154"/>
      <c r="CUE70" s="154"/>
      <c r="CUF70" s="154"/>
      <c r="CUG70" s="154"/>
      <c r="CUH70" s="154"/>
      <c r="CUI70" s="154"/>
      <c r="CUJ70" s="154"/>
      <c r="CUK70" s="154"/>
      <c r="CUL70" s="154"/>
      <c r="CUM70" s="154"/>
      <c r="CUN70" s="154"/>
      <c r="CUO70" s="154"/>
      <c r="CUP70" s="154"/>
      <c r="CUQ70" s="154"/>
      <c r="CUR70" s="154"/>
      <c r="CUS70" s="154"/>
      <c r="CUT70" s="154"/>
      <c r="CUU70" s="154"/>
      <c r="CUV70" s="154"/>
      <c r="CUW70" s="154"/>
      <c r="CUX70" s="154"/>
      <c r="CUY70" s="154"/>
      <c r="CUZ70" s="154"/>
      <c r="CVA70" s="154"/>
      <c r="CVB70" s="154"/>
      <c r="CVC70" s="154"/>
      <c r="CVD70" s="154"/>
      <c r="CVE70" s="154"/>
      <c r="CVF70" s="154"/>
      <c r="CVG70" s="154"/>
      <c r="CVH70" s="154"/>
      <c r="CVI70" s="154"/>
      <c r="CVJ70" s="154"/>
      <c r="CVK70" s="154"/>
      <c r="CVL70" s="154"/>
      <c r="CVM70" s="154"/>
      <c r="CVN70" s="154"/>
      <c r="CVO70" s="154"/>
      <c r="CVP70" s="154"/>
      <c r="CVQ70" s="154"/>
      <c r="CVR70" s="154"/>
      <c r="CVS70" s="154"/>
      <c r="CVT70" s="154"/>
      <c r="CVU70" s="154"/>
      <c r="CVV70" s="154"/>
      <c r="CVW70" s="154"/>
      <c r="CVX70" s="154"/>
      <c r="CVY70" s="154"/>
      <c r="CVZ70" s="154"/>
      <c r="CWA70" s="154"/>
      <c r="CWB70" s="154"/>
      <c r="CWC70" s="154"/>
      <c r="CWD70" s="154"/>
      <c r="CWE70" s="154"/>
      <c r="CWF70" s="154"/>
      <c r="CWG70" s="154"/>
      <c r="CWH70" s="154"/>
      <c r="CWI70" s="154"/>
      <c r="CWJ70" s="154"/>
      <c r="CWK70" s="154"/>
      <c r="CWL70" s="154"/>
      <c r="CWM70" s="154"/>
      <c r="CWN70" s="154"/>
      <c r="CWO70" s="154"/>
      <c r="CWP70" s="154"/>
      <c r="CWQ70" s="154"/>
      <c r="CWR70" s="154"/>
      <c r="CWS70" s="154"/>
      <c r="CWT70" s="154"/>
      <c r="CWU70" s="154"/>
      <c r="CWV70" s="154"/>
      <c r="CWW70" s="154"/>
      <c r="CWX70" s="154"/>
      <c r="CWY70" s="154"/>
      <c r="CWZ70" s="154"/>
      <c r="CXA70" s="154"/>
      <c r="CXB70" s="154"/>
      <c r="CXC70" s="154"/>
      <c r="CXD70" s="154"/>
      <c r="CXE70" s="154"/>
      <c r="CXF70" s="154"/>
      <c r="CXG70" s="154"/>
      <c r="CXH70" s="154"/>
      <c r="CXI70" s="154"/>
      <c r="CXJ70" s="154"/>
      <c r="CXK70" s="154"/>
      <c r="CXL70" s="154"/>
      <c r="CXM70" s="154"/>
      <c r="CXN70" s="154"/>
      <c r="CXO70" s="154"/>
      <c r="CXP70" s="154"/>
      <c r="CXQ70" s="154"/>
      <c r="CXR70" s="154"/>
      <c r="CXS70" s="154"/>
      <c r="CXT70" s="154"/>
      <c r="CXU70" s="154"/>
      <c r="CXV70" s="154"/>
      <c r="CXW70" s="154"/>
      <c r="CXX70" s="154"/>
      <c r="CXY70" s="154"/>
      <c r="CXZ70" s="154"/>
      <c r="CYA70" s="154"/>
      <c r="CYB70" s="154"/>
      <c r="CYC70" s="154"/>
      <c r="CYD70" s="154"/>
      <c r="CYE70" s="154"/>
      <c r="CYF70" s="154"/>
      <c r="CYG70" s="154"/>
      <c r="CYH70" s="154"/>
      <c r="CYI70" s="154"/>
      <c r="CYJ70" s="154"/>
      <c r="CYK70" s="154"/>
      <c r="CYL70" s="154"/>
      <c r="CYM70" s="154"/>
      <c r="CYN70" s="154"/>
      <c r="CYO70" s="154"/>
      <c r="CYP70" s="154"/>
      <c r="CYQ70" s="154"/>
      <c r="CYR70" s="154"/>
      <c r="CYS70" s="154"/>
      <c r="CYT70" s="154"/>
      <c r="CYU70" s="154"/>
      <c r="CYV70" s="154"/>
      <c r="CYW70" s="154"/>
      <c r="CYX70" s="154"/>
      <c r="CYY70" s="154"/>
      <c r="CYZ70" s="154"/>
      <c r="CZA70" s="154"/>
      <c r="CZB70" s="154"/>
      <c r="CZC70" s="154"/>
      <c r="CZD70" s="154"/>
      <c r="CZE70" s="154"/>
      <c r="CZF70" s="154"/>
      <c r="CZG70" s="154"/>
      <c r="CZH70" s="154"/>
      <c r="CZI70" s="154"/>
      <c r="CZJ70" s="154"/>
      <c r="CZK70" s="154"/>
      <c r="CZL70" s="154"/>
      <c r="CZM70" s="154"/>
      <c r="CZN70" s="154"/>
      <c r="CZO70" s="154"/>
      <c r="CZP70" s="154"/>
      <c r="CZQ70" s="154"/>
      <c r="CZR70" s="154"/>
      <c r="CZS70" s="154"/>
      <c r="CZT70" s="154"/>
      <c r="CZU70" s="154"/>
      <c r="CZV70" s="154"/>
      <c r="CZW70" s="154"/>
      <c r="CZX70" s="154"/>
      <c r="CZY70" s="154"/>
      <c r="CZZ70" s="154"/>
      <c r="DAA70" s="154"/>
      <c r="DAB70" s="154"/>
      <c r="DAC70" s="154"/>
      <c r="DAD70" s="154"/>
      <c r="DAE70" s="154"/>
      <c r="DAF70" s="154"/>
      <c r="DAG70" s="154"/>
      <c r="DAH70" s="154"/>
      <c r="DAI70" s="154"/>
      <c r="DAJ70" s="154"/>
      <c r="DAK70" s="154"/>
      <c r="DAL70" s="154"/>
      <c r="DAM70" s="154"/>
      <c r="DAN70" s="154"/>
      <c r="DAO70" s="154"/>
      <c r="DAP70" s="154"/>
      <c r="DAQ70" s="154"/>
      <c r="DAR70" s="154"/>
      <c r="DAS70" s="154"/>
      <c r="DAT70" s="154"/>
      <c r="DAU70" s="154"/>
      <c r="DAV70" s="154"/>
      <c r="DAW70" s="154"/>
      <c r="DAX70" s="154"/>
      <c r="DAY70" s="154"/>
      <c r="DAZ70" s="154"/>
      <c r="DBA70" s="154"/>
      <c r="DBB70" s="154"/>
      <c r="DBC70" s="154"/>
      <c r="DBD70" s="154"/>
      <c r="DBE70" s="154"/>
      <c r="DBF70" s="154"/>
      <c r="DBG70" s="154"/>
      <c r="DBH70" s="154"/>
      <c r="DBI70" s="154"/>
      <c r="DBJ70" s="154"/>
      <c r="DBK70" s="154"/>
      <c r="DBL70" s="154"/>
      <c r="DBM70" s="154"/>
      <c r="DBN70" s="154"/>
      <c r="DBO70" s="154"/>
      <c r="DBP70" s="154"/>
      <c r="DBQ70" s="154"/>
      <c r="DBR70" s="154"/>
      <c r="DBS70" s="154"/>
      <c r="DBT70" s="154"/>
      <c r="DBU70" s="154"/>
      <c r="DBV70" s="154"/>
      <c r="DBW70" s="154"/>
      <c r="DBX70" s="154"/>
      <c r="DBY70" s="154"/>
      <c r="DBZ70" s="154"/>
      <c r="DCA70" s="154"/>
      <c r="DCB70" s="154"/>
      <c r="DCC70" s="154"/>
      <c r="DCD70" s="154"/>
      <c r="DCE70" s="154"/>
      <c r="DCF70" s="154"/>
      <c r="DCG70" s="154"/>
      <c r="DCH70" s="154"/>
      <c r="DCI70" s="154"/>
      <c r="DCJ70" s="154"/>
      <c r="DCK70" s="154"/>
      <c r="DCL70" s="154"/>
      <c r="DCM70" s="154"/>
      <c r="DCN70" s="154"/>
      <c r="DCO70" s="154"/>
      <c r="DCP70" s="154"/>
      <c r="DCQ70" s="154"/>
      <c r="DCR70" s="154"/>
      <c r="DCS70" s="154"/>
      <c r="DCT70" s="154"/>
      <c r="DCU70" s="154"/>
      <c r="DCV70" s="154"/>
      <c r="DCW70" s="154"/>
      <c r="DCX70" s="154"/>
      <c r="DCY70" s="154"/>
      <c r="DCZ70" s="154"/>
      <c r="DDA70" s="154"/>
      <c r="DDB70" s="154"/>
      <c r="DDC70" s="154"/>
      <c r="DDD70" s="154"/>
      <c r="DDE70" s="154"/>
      <c r="DDF70" s="154"/>
      <c r="DDG70" s="154"/>
      <c r="DDH70" s="154"/>
      <c r="DDI70" s="154"/>
      <c r="DDJ70" s="154"/>
      <c r="DDK70" s="154"/>
      <c r="DDL70" s="154"/>
      <c r="DDM70" s="154"/>
      <c r="DDN70" s="154"/>
      <c r="DDO70" s="154"/>
      <c r="DDP70" s="154"/>
      <c r="DDQ70" s="154"/>
      <c r="DDR70" s="154"/>
      <c r="DDS70" s="154"/>
      <c r="DDT70" s="154"/>
      <c r="DDU70" s="154"/>
      <c r="DDV70" s="154"/>
      <c r="DDW70" s="154"/>
      <c r="DDX70" s="154"/>
      <c r="DDY70" s="154"/>
      <c r="DDZ70" s="154"/>
      <c r="DEA70" s="154"/>
      <c r="DEB70" s="154"/>
      <c r="DEC70" s="154"/>
      <c r="DED70" s="154"/>
      <c r="DEE70" s="154"/>
      <c r="DEF70" s="154"/>
      <c r="DEG70" s="154"/>
      <c r="DEH70" s="154"/>
      <c r="DEI70" s="154"/>
      <c r="DEJ70" s="154"/>
      <c r="DEK70" s="154"/>
      <c r="DEL70" s="154"/>
      <c r="DEM70" s="154"/>
      <c r="DEN70" s="154"/>
      <c r="DEO70" s="154"/>
      <c r="DEP70" s="154"/>
      <c r="DEQ70" s="154"/>
      <c r="DER70" s="154"/>
      <c r="DES70" s="154"/>
      <c r="DET70" s="154"/>
      <c r="DEU70" s="154"/>
      <c r="DEV70" s="154"/>
      <c r="DEW70" s="154"/>
      <c r="DEX70" s="154"/>
      <c r="DEY70" s="154"/>
      <c r="DEZ70" s="154"/>
      <c r="DFA70" s="154"/>
      <c r="DFB70" s="154"/>
      <c r="DFC70" s="154"/>
      <c r="DFD70" s="154"/>
      <c r="DFE70" s="154"/>
      <c r="DFF70" s="154"/>
      <c r="DFG70" s="154"/>
      <c r="DFH70" s="154"/>
      <c r="DFI70" s="154"/>
      <c r="DFJ70" s="154"/>
      <c r="DFK70" s="154"/>
      <c r="DFL70" s="154"/>
      <c r="DFM70" s="154"/>
      <c r="DFN70" s="154"/>
      <c r="DFO70" s="154"/>
      <c r="DFP70" s="154"/>
      <c r="DFQ70" s="154"/>
      <c r="DFR70" s="154"/>
      <c r="DFS70" s="154"/>
      <c r="DFT70" s="154"/>
      <c r="DFU70" s="154"/>
      <c r="DFV70" s="154"/>
      <c r="DFW70" s="154"/>
      <c r="DFX70" s="154"/>
      <c r="DFY70" s="154"/>
      <c r="DFZ70" s="154"/>
      <c r="DGA70" s="154"/>
      <c r="DGB70" s="154"/>
      <c r="DGC70" s="154"/>
      <c r="DGD70" s="154"/>
      <c r="DGE70" s="154"/>
      <c r="DGF70" s="154"/>
      <c r="DGG70" s="154"/>
      <c r="DGH70" s="154"/>
      <c r="DGI70" s="154"/>
      <c r="DGJ70" s="154"/>
      <c r="DGK70" s="154"/>
      <c r="DGL70" s="154"/>
      <c r="DGM70" s="154"/>
      <c r="DGN70" s="154"/>
      <c r="DGO70" s="154"/>
      <c r="DGP70" s="154"/>
      <c r="DGQ70" s="154"/>
      <c r="DGR70" s="154"/>
      <c r="DGS70" s="154"/>
      <c r="DGT70" s="154"/>
      <c r="DGU70" s="154"/>
      <c r="DGV70" s="154"/>
      <c r="DGW70" s="154"/>
      <c r="DGX70" s="154"/>
      <c r="DGY70" s="154"/>
      <c r="DGZ70" s="154"/>
      <c r="DHA70" s="154"/>
      <c r="DHB70" s="154"/>
      <c r="DHC70" s="154"/>
      <c r="DHD70" s="154"/>
      <c r="DHE70" s="154"/>
      <c r="DHF70" s="154"/>
      <c r="DHG70" s="154"/>
      <c r="DHH70" s="154"/>
      <c r="DHI70" s="154"/>
      <c r="DHJ70" s="154"/>
      <c r="DHK70" s="154"/>
      <c r="DHL70" s="154"/>
      <c r="DHM70" s="154"/>
      <c r="DHN70" s="154"/>
      <c r="DHO70" s="154"/>
      <c r="DHP70" s="154"/>
      <c r="DHQ70" s="154"/>
      <c r="DHR70" s="154"/>
      <c r="DHS70" s="154"/>
      <c r="DHT70" s="154"/>
      <c r="DHU70" s="154"/>
      <c r="DHV70" s="154"/>
      <c r="DHW70" s="154"/>
      <c r="DHX70" s="154"/>
      <c r="DHY70" s="154"/>
      <c r="DHZ70" s="154"/>
      <c r="DIA70" s="154"/>
      <c r="DIB70" s="154"/>
      <c r="DIC70" s="154"/>
      <c r="DID70" s="154"/>
      <c r="DIE70" s="154"/>
      <c r="DIF70" s="154"/>
      <c r="DIG70" s="154"/>
      <c r="DIH70" s="154"/>
      <c r="DII70" s="154"/>
      <c r="DIJ70" s="154"/>
      <c r="DIK70" s="154"/>
      <c r="DIL70" s="154"/>
      <c r="DIM70" s="154"/>
      <c r="DIN70" s="154"/>
      <c r="DIO70" s="154"/>
      <c r="DIP70" s="154"/>
      <c r="DIQ70" s="154"/>
      <c r="DIR70" s="154"/>
      <c r="DIS70" s="154"/>
      <c r="DIT70" s="154"/>
      <c r="DIU70" s="154"/>
      <c r="DIV70" s="154"/>
      <c r="DIW70" s="154"/>
      <c r="DIX70" s="154"/>
      <c r="DIY70" s="154"/>
      <c r="DIZ70" s="154"/>
      <c r="DJA70" s="154"/>
      <c r="DJB70" s="154"/>
      <c r="DJC70" s="154"/>
      <c r="DJD70" s="154"/>
      <c r="DJE70" s="154"/>
      <c r="DJF70" s="154"/>
      <c r="DJG70" s="154"/>
      <c r="DJH70" s="154"/>
      <c r="DJI70" s="154"/>
      <c r="DJJ70" s="154"/>
      <c r="DJK70" s="154"/>
      <c r="DJL70" s="154"/>
      <c r="DJM70" s="154"/>
      <c r="DJN70" s="154"/>
      <c r="DJO70" s="154"/>
      <c r="DJP70" s="154"/>
      <c r="DJQ70" s="154"/>
      <c r="DJR70" s="154"/>
      <c r="DJS70" s="154"/>
      <c r="DJT70" s="154"/>
      <c r="DJU70" s="154"/>
      <c r="DJV70" s="154"/>
      <c r="DJW70" s="154"/>
      <c r="DJX70" s="154"/>
      <c r="DJY70" s="154"/>
      <c r="DJZ70" s="154"/>
      <c r="DKA70" s="154"/>
      <c r="DKB70" s="154"/>
      <c r="DKC70" s="154"/>
      <c r="DKD70" s="154"/>
      <c r="DKE70" s="154"/>
      <c r="DKF70" s="154"/>
      <c r="DKG70" s="154"/>
      <c r="DKH70" s="154"/>
      <c r="DKI70" s="154"/>
      <c r="DKJ70" s="154"/>
      <c r="DKK70" s="154"/>
      <c r="DKL70" s="154"/>
      <c r="DKM70" s="154"/>
      <c r="DKN70" s="154"/>
      <c r="DKO70" s="154"/>
      <c r="DKP70" s="154"/>
      <c r="DKQ70" s="154"/>
      <c r="DKR70" s="154"/>
      <c r="DKS70" s="154"/>
      <c r="DKT70" s="154"/>
      <c r="DKU70" s="154"/>
      <c r="DKV70" s="154"/>
      <c r="DKW70" s="154"/>
      <c r="DKX70" s="154"/>
      <c r="DKY70" s="154"/>
      <c r="DKZ70" s="154"/>
      <c r="DLA70" s="154"/>
      <c r="DLB70" s="154"/>
      <c r="DLC70" s="154"/>
      <c r="DLD70" s="154"/>
      <c r="DLE70" s="154"/>
      <c r="DLF70" s="154"/>
      <c r="DLG70" s="154"/>
      <c r="DLH70" s="154"/>
      <c r="DLI70" s="154"/>
      <c r="DLJ70" s="154"/>
      <c r="DLK70" s="154"/>
      <c r="DLL70" s="154"/>
      <c r="DLM70" s="154"/>
      <c r="DLN70" s="154"/>
      <c r="DLO70" s="154"/>
      <c r="DLP70" s="154"/>
      <c r="DLQ70" s="154"/>
      <c r="DLR70" s="154"/>
      <c r="DLS70" s="154"/>
      <c r="DLT70" s="154"/>
      <c r="DLU70" s="154"/>
      <c r="DLV70" s="154"/>
      <c r="DLW70" s="154"/>
      <c r="DLX70" s="154"/>
      <c r="DLY70" s="154"/>
      <c r="DLZ70" s="154"/>
      <c r="DMA70" s="154"/>
      <c r="DMB70" s="154"/>
      <c r="DMC70" s="154"/>
      <c r="DMD70" s="154"/>
      <c r="DME70" s="154"/>
      <c r="DMF70" s="154"/>
      <c r="DMG70" s="154"/>
      <c r="DMH70" s="154"/>
      <c r="DMI70" s="154"/>
      <c r="DMJ70" s="154"/>
      <c r="DMK70" s="154"/>
      <c r="DML70" s="154"/>
      <c r="DMM70" s="154"/>
      <c r="DMN70" s="154"/>
      <c r="DMO70" s="154"/>
      <c r="DMP70" s="154"/>
      <c r="DMQ70" s="154"/>
      <c r="DMR70" s="154"/>
      <c r="DMS70" s="154"/>
      <c r="DMT70" s="154"/>
      <c r="DMU70" s="154"/>
      <c r="DMV70" s="154"/>
      <c r="DMW70" s="154"/>
      <c r="DMX70" s="154"/>
      <c r="DMY70" s="154"/>
      <c r="DMZ70" s="154"/>
      <c r="DNA70" s="154"/>
      <c r="DNB70" s="154"/>
      <c r="DNC70" s="154"/>
      <c r="DND70" s="154"/>
      <c r="DNE70" s="154"/>
      <c r="DNF70" s="154"/>
      <c r="DNG70" s="154"/>
      <c r="DNH70" s="154"/>
      <c r="DNI70" s="154"/>
      <c r="DNJ70" s="154"/>
      <c r="DNK70" s="154"/>
      <c r="DNL70" s="154"/>
      <c r="DNM70" s="154"/>
      <c r="DNN70" s="154"/>
      <c r="DNO70" s="154"/>
      <c r="DNP70" s="154"/>
      <c r="DNQ70" s="154"/>
      <c r="DNR70" s="154"/>
      <c r="DNS70" s="154"/>
      <c r="DNT70" s="154"/>
      <c r="DNU70" s="154"/>
      <c r="DNV70" s="154"/>
      <c r="DNW70" s="154"/>
      <c r="DNX70" s="154"/>
      <c r="DNY70" s="154"/>
      <c r="DNZ70" s="154"/>
      <c r="DOA70" s="154"/>
      <c r="DOB70" s="154"/>
      <c r="DOC70" s="154"/>
      <c r="DOD70" s="154"/>
      <c r="DOE70" s="154"/>
      <c r="DOF70" s="154"/>
      <c r="DOG70" s="154"/>
      <c r="DOH70" s="154"/>
      <c r="DOI70" s="154"/>
      <c r="DOJ70" s="154"/>
      <c r="DOK70" s="154"/>
      <c r="DOL70" s="154"/>
      <c r="DOM70" s="154"/>
      <c r="DON70" s="154"/>
      <c r="DOO70" s="154"/>
      <c r="DOP70" s="154"/>
      <c r="DOQ70" s="154"/>
      <c r="DOR70" s="154"/>
      <c r="DOS70" s="154"/>
      <c r="DOT70" s="154"/>
      <c r="DOU70" s="154"/>
      <c r="DOV70" s="154"/>
      <c r="DOW70" s="154"/>
      <c r="DOX70" s="154"/>
      <c r="DOY70" s="154"/>
      <c r="DOZ70" s="154"/>
      <c r="DPA70" s="154"/>
      <c r="DPB70" s="154"/>
      <c r="DPC70" s="154"/>
      <c r="DPD70" s="154"/>
      <c r="DPE70" s="154"/>
      <c r="DPF70" s="154"/>
      <c r="DPG70" s="154"/>
      <c r="DPH70" s="154"/>
      <c r="DPI70" s="154"/>
      <c r="DPJ70" s="154"/>
      <c r="DPK70" s="154"/>
      <c r="DPL70" s="154"/>
      <c r="DPM70" s="154"/>
      <c r="DPN70" s="154"/>
      <c r="DPO70" s="154"/>
      <c r="DPP70" s="154"/>
      <c r="DPQ70" s="154"/>
      <c r="DPR70" s="154"/>
      <c r="DPS70" s="154"/>
      <c r="DPT70" s="154"/>
      <c r="DPU70" s="154"/>
      <c r="DPV70" s="154"/>
      <c r="DPW70" s="154"/>
      <c r="DPX70" s="154"/>
      <c r="DPY70" s="154"/>
      <c r="DPZ70" s="154"/>
      <c r="DQA70" s="154"/>
      <c r="DQB70" s="154"/>
      <c r="DQC70" s="154"/>
      <c r="DQD70" s="154"/>
      <c r="DQE70" s="154"/>
      <c r="DQF70" s="154"/>
      <c r="DQG70" s="154"/>
      <c r="DQH70" s="154"/>
      <c r="DQI70" s="154"/>
      <c r="DQJ70" s="154"/>
      <c r="DQK70" s="154"/>
      <c r="DQL70" s="154"/>
      <c r="DQM70" s="154"/>
      <c r="DQN70" s="154"/>
      <c r="DQO70" s="154"/>
      <c r="DQP70" s="154"/>
      <c r="DQQ70" s="154"/>
      <c r="DQR70" s="154"/>
      <c r="DQS70" s="154"/>
      <c r="DQT70" s="154"/>
      <c r="DQU70" s="154"/>
      <c r="DQV70" s="154"/>
      <c r="DQW70" s="154"/>
      <c r="DQX70" s="154"/>
      <c r="DQY70" s="154"/>
      <c r="DQZ70" s="154"/>
      <c r="DRA70" s="154"/>
      <c r="DRB70" s="154"/>
      <c r="DRC70" s="154"/>
      <c r="DRD70" s="154"/>
      <c r="DRE70" s="154"/>
      <c r="DRF70" s="154"/>
      <c r="DRG70" s="154"/>
      <c r="DRH70" s="154"/>
      <c r="DRI70" s="154"/>
      <c r="DRJ70" s="154"/>
      <c r="DRK70" s="154"/>
      <c r="DRL70" s="154"/>
      <c r="DRM70" s="154"/>
      <c r="DRN70" s="154"/>
      <c r="DRO70" s="154"/>
      <c r="DRP70" s="154"/>
      <c r="DRQ70" s="154"/>
      <c r="DRR70" s="154"/>
      <c r="DRS70" s="154"/>
      <c r="DRT70" s="154"/>
      <c r="DRU70" s="154"/>
      <c r="DRV70" s="154"/>
      <c r="DRW70" s="154"/>
      <c r="DRX70" s="154"/>
      <c r="DRY70" s="154"/>
      <c r="DRZ70" s="154"/>
      <c r="DSA70" s="154"/>
      <c r="DSB70" s="154"/>
      <c r="DSC70" s="154"/>
      <c r="DSD70" s="154"/>
      <c r="DSE70" s="154"/>
      <c r="DSF70" s="154"/>
      <c r="DSG70" s="154"/>
      <c r="DSH70" s="154"/>
      <c r="DSI70" s="154"/>
      <c r="DSJ70" s="154"/>
      <c r="DSK70" s="154"/>
      <c r="DSL70" s="154"/>
      <c r="DSM70" s="154"/>
      <c r="DSN70" s="154"/>
      <c r="DSO70" s="154"/>
      <c r="DSP70" s="154"/>
      <c r="DSQ70" s="154"/>
      <c r="DSR70" s="154"/>
      <c r="DSS70" s="154"/>
      <c r="DST70" s="154"/>
      <c r="DSU70" s="154"/>
      <c r="DSV70" s="154"/>
      <c r="DSW70" s="154"/>
      <c r="DSX70" s="154"/>
      <c r="DSY70" s="154"/>
      <c r="DSZ70" s="154"/>
      <c r="DTA70" s="154"/>
      <c r="DTB70" s="154"/>
      <c r="DTC70" s="154"/>
      <c r="DTD70" s="154"/>
      <c r="DTE70" s="154"/>
      <c r="DTF70" s="154"/>
      <c r="DTG70" s="154"/>
      <c r="DTH70" s="154"/>
      <c r="DTI70" s="154"/>
      <c r="DTJ70" s="154"/>
      <c r="DTK70" s="154"/>
      <c r="DTL70" s="154"/>
      <c r="DTM70" s="154"/>
      <c r="DTN70" s="154"/>
      <c r="DTO70" s="154"/>
      <c r="DTP70" s="154"/>
      <c r="DTQ70" s="154"/>
      <c r="DTR70" s="154"/>
      <c r="DTS70" s="154"/>
      <c r="DTT70" s="154"/>
      <c r="DTU70" s="154"/>
      <c r="DTV70" s="154"/>
      <c r="DTW70" s="154"/>
      <c r="DTX70" s="154"/>
      <c r="DTY70" s="154"/>
      <c r="DTZ70" s="154"/>
      <c r="DUA70" s="154"/>
      <c r="DUB70" s="154"/>
      <c r="DUC70" s="154"/>
      <c r="DUD70" s="154"/>
      <c r="DUE70" s="154"/>
      <c r="DUF70" s="154"/>
      <c r="DUG70" s="154"/>
      <c r="DUH70" s="154"/>
      <c r="DUI70" s="154"/>
      <c r="DUJ70" s="154"/>
      <c r="DUK70" s="154"/>
      <c r="DUL70" s="154"/>
      <c r="DUM70" s="154"/>
      <c r="DUN70" s="154"/>
      <c r="DUO70" s="154"/>
      <c r="DUP70" s="154"/>
      <c r="DUQ70" s="154"/>
      <c r="DUR70" s="154"/>
      <c r="DUS70" s="154"/>
      <c r="DUT70" s="154"/>
      <c r="DUU70" s="154"/>
      <c r="DUV70" s="154"/>
      <c r="DUW70" s="154"/>
      <c r="DUX70" s="154"/>
      <c r="DUY70" s="154"/>
      <c r="DUZ70" s="154"/>
      <c r="DVA70" s="154"/>
      <c r="DVB70" s="154"/>
      <c r="DVC70" s="154"/>
      <c r="DVD70" s="154"/>
      <c r="DVE70" s="154"/>
      <c r="DVF70" s="154"/>
      <c r="DVG70" s="154"/>
      <c r="DVH70" s="154"/>
      <c r="DVI70" s="154"/>
      <c r="DVJ70" s="154"/>
      <c r="DVK70" s="154"/>
      <c r="DVL70" s="154"/>
      <c r="DVM70" s="154"/>
      <c r="DVN70" s="154"/>
      <c r="DVO70" s="154"/>
      <c r="DVP70" s="154"/>
      <c r="DVQ70" s="154"/>
      <c r="DVR70" s="154"/>
      <c r="DVS70" s="154"/>
      <c r="DVT70" s="154"/>
      <c r="DVU70" s="154"/>
      <c r="DVV70" s="154"/>
      <c r="DVW70" s="154"/>
      <c r="DVX70" s="154"/>
      <c r="DVY70" s="154"/>
      <c r="DVZ70" s="154"/>
      <c r="DWA70" s="154"/>
      <c r="DWB70" s="154"/>
      <c r="DWC70" s="154"/>
      <c r="DWD70" s="154"/>
      <c r="DWE70" s="154"/>
      <c r="DWF70" s="154"/>
      <c r="DWG70" s="154"/>
      <c r="DWH70" s="154"/>
      <c r="DWI70" s="154"/>
      <c r="DWJ70" s="154"/>
      <c r="DWK70" s="154"/>
      <c r="DWL70" s="154"/>
      <c r="DWM70" s="154"/>
      <c r="DWN70" s="154"/>
      <c r="DWO70" s="154"/>
      <c r="DWP70" s="154"/>
      <c r="DWQ70" s="154"/>
      <c r="DWR70" s="154"/>
      <c r="DWS70" s="154"/>
      <c r="DWT70" s="154"/>
      <c r="DWU70" s="154"/>
      <c r="DWV70" s="154"/>
      <c r="DWW70" s="154"/>
      <c r="DWX70" s="154"/>
      <c r="DWY70" s="154"/>
      <c r="DWZ70" s="154"/>
      <c r="DXA70" s="154"/>
      <c r="DXB70" s="154"/>
      <c r="DXC70" s="154"/>
      <c r="DXD70" s="154"/>
      <c r="DXE70" s="154"/>
      <c r="DXF70" s="154"/>
      <c r="DXG70" s="154"/>
      <c r="DXH70" s="154"/>
      <c r="DXI70" s="154"/>
      <c r="DXJ70" s="154"/>
      <c r="DXK70" s="154"/>
      <c r="DXL70" s="154"/>
      <c r="DXM70" s="154"/>
      <c r="DXN70" s="154"/>
      <c r="DXO70" s="154"/>
      <c r="DXP70" s="154"/>
      <c r="DXQ70" s="154"/>
      <c r="DXR70" s="154"/>
      <c r="DXS70" s="154"/>
      <c r="DXT70" s="154"/>
      <c r="DXU70" s="154"/>
      <c r="DXV70" s="154"/>
      <c r="DXW70" s="154"/>
      <c r="DXX70" s="154"/>
      <c r="DXY70" s="154"/>
      <c r="DXZ70" s="154"/>
      <c r="DYA70" s="154"/>
      <c r="DYB70" s="154"/>
      <c r="DYC70" s="154"/>
      <c r="DYD70" s="154"/>
      <c r="DYE70" s="154"/>
      <c r="DYF70" s="154"/>
      <c r="DYG70" s="154"/>
      <c r="DYH70" s="154"/>
      <c r="DYI70" s="154"/>
      <c r="DYJ70" s="154"/>
      <c r="DYK70" s="154"/>
      <c r="DYL70" s="154"/>
      <c r="DYM70" s="154"/>
      <c r="DYN70" s="154"/>
      <c r="DYO70" s="154"/>
      <c r="DYP70" s="154"/>
      <c r="DYQ70" s="154"/>
      <c r="DYR70" s="154"/>
      <c r="DYS70" s="154"/>
      <c r="DYT70" s="154"/>
      <c r="DYU70" s="154"/>
      <c r="DYV70" s="154"/>
      <c r="DYW70" s="154"/>
      <c r="DYX70" s="154"/>
      <c r="DYY70" s="154"/>
      <c r="DYZ70" s="154"/>
      <c r="DZA70" s="154"/>
      <c r="DZB70" s="154"/>
      <c r="DZC70" s="154"/>
      <c r="DZD70" s="154"/>
      <c r="DZE70" s="154"/>
      <c r="DZF70" s="154"/>
      <c r="DZG70" s="154"/>
      <c r="DZH70" s="154"/>
      <c r="DZI70" s="154"/>
      <c r="DZJ70" s="154"/>
      <c r="DZK70" s="154"/>
      <c r="DZL70" s="154"/>
      <c r="DZM70" s="154"/>
      <c r="DZN70" s="154"/>
      <c r="DZO70" s="154"/>
      <c r="DZP70" s="154"/>
      <c r="DZQ70" s="154"/>
      <c r="DZR70" s="154"/>
      <c r="DZS70" s="154"/>
      <c r="DZT70" s="154"/>
      <c r="DZU70" s="154"/>
      <c r="DZV70" s="154"/>
      <c r="DZW70" s="154"/>
      <c r="DZX70" s="154"/>
      <c r="DZY70" s="154"/>
      <c r="DZZ70" s="154"/>
      <c r="EAA70" s="154"/>
      <c r="EAB70" s="154"/>
      <c r="EAC70" s="154"/>
      <c r="EAD70" s="154"/>
      <c r="EAE70" s="154"/>
      <c r="EAF70" s="154"/>
      <c r="EAG70" s="154"/>
      <c r="EAH70" s="154"/>
      <c r="EAI70" s="154"/>
      <c r="EAJ70" s="154"/>
      <c r="EAK70" s="154"/>
      <c r="EAL70" s="154"/>
      <c r="EAM70" s="154"/>
      <c r="EAN70" s="154"/>
      <c r="EAO70" s="154"/>
      <c r="EAP70" s="154"/>
      <c r="EAQ70" s="154"/>
      <c r="EAR70" s="154"/>
      <c r="EAS70" s="154"/>
      <c r="EAT70" s="154"/>
      <c r="EAU70" s="154"/>
      <c r="EAV70" s="154"/>
      <c r="EAW70" s="154"/>
      <c r="EAX70" s="154"/>
      <c r="EAY70" s="154"/>
      <c r="EAZ70" s="154"/>
      <c r="EBA70" s="154"/>
      <c r="EBB70" s="154"/>
      <c r="EBC70" s="154"/>
      <c r="EBD70" s="154"/>
      <c r="EBE70" s="154"/>
      <c r="EBF70" s="154"/>
      <c r="EBG70" s="154"/>
      <c r="EBH70" s="154"/>
      <c r="EBI70" s="154"/>
      <c r="EBJ70" s="154"/>
      <c r="EBK70" s="154"/>
      <c r="EBL70" s="154"/>
      <c r="EBM70" s="154"/>
      <c r="EBN70" s="154"/>
      <c r="EBO70" s="154"/>
      <c r="EBP70" s="154"/>
      <c r="EBQ70" s="154"/>
      <c r="EBR70" s="154"/>
      <c r="EBS70" s="154"/>
      <c r="EBT70" s="154"/>
      <c r="EBU70" s="154"/>
      <c r="EBV70" s="154"/>
      <c r="EBW70" s="154"/>
      <c r="EBX70" s="154"/>
      <c r="EBY70" s="154"/>
      <c r="EBZ70" s="154"/>
      <c r="ECA70" s="154"/>
      <c r="ECB70" s="154"/>
      <c r="ECC70" s="154"/>
      <c r="ECD70" s="154"/>
      <c r="ECE70" s="154"/>
      <c r="ECF70" s="154"/>
      <c r="ECG70" s="154"/>
      <c r="ECH70" s="154"/>
      <c r="ECI70" s="154"/>
      <c r="ECJ70" s="154"/>
      <c r="ECK70" s="154"/>
      <c r="ECL70" s="154"/>
      <c r="ECM70" s="154"/>
      <c r="ECN70" s="154"/>
      <c r="ECO70" s="154"/>
      <c r="ECP70" s="154"/>
      <c r="ECQ70" s="154"/>
      <c r="ECR70" s="154"/>
      <c r="ECS70" s="154"/>
      <c r="ECT70" s="154"/>
      <c r="ECU70" s="154"/>
      <c r="ECV70" s="154"/>
      <c r="ECW70" s="154"/>
      <c r="ECX70" s="154"/>
      <c r="ECY70" s="154"/>
      <c r="ECZ70" s="154"/>
      <c r="EDA70" s="154"/>
      <c r="EDB70" s="154"/>
      <c r="EDC70" s="154"/>
      <c r="EDD70" s="154"/>
      <c r="EDE70" s="154"/>
      <c r="EDF70" s="154"/>
      <c r="EDG70" s="154"/>
      <c r="EDH70" s="154"/>
      <c r="EDI70" s="154"/>
      <c r="EDJ70" s="154"/>
      <c r="EDK70" s="154"/>
      <c r="EDL70" s="154"/>
      <c r="EDM70" s="154"/>
      <c r="EDN70" s="154"/>
      <c r="EDO70" s="154"/>
      <c r="EDP70" s="154"/>
      <c r="EDQ70" s="154"/>
      <c r="EDR70" s="154"/>
      <c r="EDS70" s="154"/>
      <c r="EDT70" s="154"/>
      <c r="EDU70" s="154"/>
      <c r="EDV70" s="154"/>
      <c r="EDW70" s="154"/>
      <c r="EDX70" s="154"/>
      <c r="EDY70" s="154"/>
      <c r="EDZ70" s="154"/>
      <c r="EEA70" s="154"/>
      <c r="EEB70" s="154"/>
      <c r="EEC70" s="154"/>
      <c r="EED70" s="154"/>
      <c r="EEE70" s="154"/>
      <c r="EEF70" s="154"/>
      <c r="EEG70" s="154"/>
      <c r="EEH70" s="154"/>
      <c r="EEI70" s="154"/>
      <c r="EEJ70" s="154"/>
      <c r="EEK70" s="154"/>
      <c r="EEL70" s="154"/>
      <c r="EEM70" s="154"/>
      <c r="EEN70" s="154"/>
      <c r="EEO70" s="154"/>
      <c r="EEP70" s="154"/>
      <c r="EEQ70" s="154"/>
      <c r="EER70" s="154"/>
      <c r="EES70" s="154"/>
      <c r="EET70" s="154"/>
      <c r="EEU70" s="154"/>
      <c r="EEV70" s="154"/>
      <c r="EEW70" s="154"/>
      <c r="EEX70" s="154"/>
      <c r="EEY70" s="154"/>
      <c r="EEZ70" s="154"/>
      <c r="EFA70" s="154"/>
      <c r="EFB70" s="154"/>
      <c r="EFC70" s="154"/>
      <c r="EFD70" s="154"/>
      <c r="EFE70" s="154"/>
      <c r="EFF70" s="154"/>
      <c r="EFG70" s="154"/>
      <c r="EFH70" s="154"/>
      <c r="EFI70" s="154"/>
      <c r="EFJ70" s="154"/>
      <c r="EFK70" s="154"/>
      <c r="EFL70" s="154"/>
      <c r="EFM70" s="154"/>
      <c r="EFN70" s="154"/>
      <c r="EFO70" s="154"/>
      <c r="EFP70" s="154"/>
      <c r="EFQ70" s="154"/>
      <c r="EFR70" s="154"/>
      <c r="EFS70" s="154"/>
      <c r="EFT70" s="154"/>
      <c r="EFU70" s="154"/>
      <c r="EFV70" s="154"/>
      <c r="EFW70" s="154"/>
      <c r="EFX70" s="154"/>
      <c r="EFY70" s="154"/>
      <c r="EFZ70" s="154"/>
      <c r="EGA70" s="154"/>
      <c r="EGB70" s="154"/>
      <c r="EGC70" s="154"/>
      <c r="EGD70" s="154"/>
      <c r="EGE70" s="154"/>
      <c r="EGF70" s="154"/>
      <c r="EGG70" s="154"/>
      <c r="EGH70" s="154"/>
      <c r="EGI70" s="154"/>
      <c r="EGJ70" s="154"/>
      <c r="EGK70" s="154"/>
      <c r="EGL70" s="154"/>
      <c r="EGM70" s="154"/>
      <c r="EGN70" s="154"/>
      <c r="EGO70" s="154"/>
      <c r="EGP70" s="154"/>
      <c r="EGQ70" s="154"/>
      <c r="EGR70" s="154"/>
      <c r="EGS70" s="154"/>
      <c r="EGT70" s="154"/>
      <c r="EGU70" s="154"/>
      <c r="EGV70" s="154"/>
      <c r="EGW70" s="154"/>
      <c r="EGX70" s="154"/>
      <c r="EGY70" s="154"/>
      <c r="EGZ70" s="154"/>
      <c r="EHA70" s="154"/>
      <c r="EHB70" s="154"/>
      <c r="EHC70" s="154"/>
      <c r="EHD70" s="154"/>
      <c r="EHE70" s="154"/>
      <c r="EHF70" s="154"/>
      <c r="EHG70" s="154"/>
      <c r="EHH70" s="154"/>
      <c r="EHI70" s="154"/>
      <c r="EHJ70" s="154"/>
      <c r="EHK70" s="154"/>
      <c r="EHL70" s="154"/>
      <c r="EHM70" s="154"/>
      <c r="EHN70" s="154"/>
      <c r="EHO70" s="154"/>
      <c r="EHP70" s="154"/>
      <c r="EHQ70" s="154"/>
      <c r="EHR70" s="154"/>
      <c r="EHS70" s="154"/>
      <c r="EHT70" s="154"/>
      <c r="EHU70" s="154"/>
      <c r="EHV70" s="154"/>
      <c r="EHW70" s="154"/>
      <c r="EHX70" s="154"/>
      <c r="EHY70" s="154"/>
      <c r="EHZ70" s="154"/>
      <c r="EIA70" s="154"/>
      <c r="EIB70" s="154"/>
      <c r="EIC70" s="154"/>
      <c r="EID70" s="154"/>
      <c r="EIE70" s="154"/>
      <c r="EIF70" s="154"/>
      <c r="EIG70" s="154"/>
      <c r="EIH70" s="154"/>
      <c r="EII70" s="154"/>
      <c r="EIJ70" s="154"/>
      <c r="EIK70" s="154"/>
      <c r="EIL70" s="154"/>
      <c r="EIM70" s="154"/>
      <c r="EIN70" s="154"/>
      <c r="EIO70" s="154"/>
      <c r="EIP70" s="154"/>
      <c r="EIQ70" s="154"/>
      <c r="EIR70" s="154"/>
      <c r="EIS70" s="154"/>
      <c r="EIT70" s="154"/>
      <c r="EIU70" s="154"/>
      <c r="EIV70" s="154"/>
      <c r="EIW70" s="154"/>
      <c r="EIX70" s="154"/>
      <c r="EIY70" s="154"/>
      <c r="EIZ70" s="154"/>
      <c r="EJA70" s="154"/>
      <c r="EJB70" s="154"/>
      <c r="EJC70" s="154"/>
      <c r="EJD70" s="154"/>
      <c r="EJE70" s="154"/>
      <c r="EJF70" s="154"/>
      <c r="EJG70" s="154"/>
      <c r="EJH70" s="154"/>
      <c r="EJI70" s="154"/>
      <c r="EJJ70" s="154"/>
      <c r="EJK70" s="154"/>
      <c r="EJL70" s="154"/>
      <c r="EJM70" s="154"/>
      <c r="EJN70" s="154"/>
      <c r="EJO70" s="154"/>
      <c r="EJP70" s="154"/>
      <c r="EJQ70" s="154"/>
      <c r="EJR70" s="154"/>
      <c r="EJS70" s="154"/>
      <c r="EJT70" s="154"/>
      <c r="EJU70" s="154"/>
      <c r="EJV70" s="154"/>
      <c r="EJW70" s="154"/>
      <c r="EJX70" s="154"/>
      <c r="EJY70" s="154"/>
      <c r="EJZ70" s="154"/>
      <c r="EKA70" s="154"/>
      <c r="EKB70" s="154"/>
      <c r="EKC70" s="154"/>
      <c r="EKD70" s="154"/>
      <c r="EKE70" s="154"/>
      <c r="EKF70" s="154"/>
      <c r="EKG70" s="154"/>
      <c r="EKH70" s="154"/>
      <c r="EKI70" s="154"/>
      <c r="EKJ70" s="154"/>
      <c r="EKK70" s="154"/>
      <c r="EKL70" s="154"/>
      <c r="EKM70" s="154"/>
      <c r="EKN70" s="154"/>
      <c r="EKO70" s="154"/>
      <c r="EKP70" s="154"/>
      <c r="EKQ70" s="154"/>
      <c r="EKR70" s="154"/>
      <c r="EKS70" s="154"/>
      <c r="EKT70" s="154"/>
      <c r="EKU70" s="154"/>
      <c r="EKV70" s="154"/>
      <c r="EKW70" s="154"/>
      <c r="EKX70" s="154"/>
      <c r="EKY70" s="154"/>
      <c r="EKZ70" s="154"/>
      <c r="ELA70" s="154"/>
      <c r="ELB70" s="154"/>
      <c r="ELC70" s="154"/>
      <c r="ELD70" s="154"/>
      <c r="ELE70" s="154"/>
      <c r="ELF70" s="154"/>
      <c r="ELG70" s="154"/>
      <c r="ELH70" s="154"/>
      <c r="ELI70" s="154"/>
      <c r="ELJ70" s="154"/>
      <c r="ELK70" s="154"/>
      <c r="ELL70" s="154"/>
      <c r="ELM70" s="154"/>
      <c r="ELN70" s="154"/>
      <c r="ELO70" s="154"/>
      <c r="ELP70" s="154"/>
      <c r="ELQ70" s="154"/>
      <c r="ELR70" s="154"/>
      <c r="ELS70" s="154"/>
      <c r="ELT70" s="154"/>
      <c r="ELU70" s="154"/>
      <c r="ELV70" s="154"/>
      <c r="ELW70" s="154"/>
      <c r="ELX70" s="154"/>
      <c r="ELY70" s="154"/>
      <c r="ELZ70" s="154"/>
      <c r="EMA70" s="154"/>
      <c r="EMB70" s="154"/>
      <c r="EMC70" s="154"/>
      <c r="EMD70" s="154"/>
      <c r="EME70" s="154"/>
      <c r="EMF70" s="154"/>
      <c r="EMG70" s="154"/>
      <c r="EMH70" s="154"/>
      <c r="EMI70" s="154"/>
      <c r="EMJ70" s="154"/>
      <c r="EMK70" s="154"/>
      <c r="EML70" s="154"/>
      <c r="EMM70" s="154"/>
      <c r="EMN70" s="154"/>
      <c r="EMO70" s="154"/>
      <c r="EMP70" s="154"/>
      <c r="EMQ70" s="154"/>
      <c r="EMR70" s="154"/>
      <c r="EMS70" s="154"/>
      <c r="EMT70" s="154"/>
      <c r="EMU70" s="154"/>
      <c r="EMV70" s="154"/>
      <c r="EMW70" s="154"/>
      <c r="EMX70" s="154"/>
      <c r="EMY70" s="154"/>
      <c r="EMZ70" s="154"/>
      <c r="ENA70" s="154"/>
      <c r="ENB70" s="154"/>
      <c r="ENC70" s="154"/>
      <c r="END70" s="154"/>
      <c r="ENE70" s="154"/>
      <c r="ENF70" s="154"/>
      <c r="ENG70" s="154"/>
      <c r="ENH70" s="154"/>
      <c r="ENI70" s="154"/>
      <c r="ENJ70" s="154"/>
      <c r="ENK70" s="154"/>
      <c r="ENL70" s="154"/>
      <c r="ENM70" s="154"/>
      <c r="ENN70" s="154"/>
      <c r="ENO70" s="154"/>
      <c r="ENP70" s="154"/>
      <c r="ENQ70" s="154"/>
      <c r="ENR70" s="154"/>
      <c r="ENS70" s="154"/>
      <c r="ENT70" s="154"/>
      <c r="ENU70" s="154"/>
      <c r="ENV70" s="154"/>
      <c r="ENW70" s="154"/>
      <c r="ENX70" s="154"/>
      <c r="ENY70" s="154"/>
      <c r="ENZ70" s="154"/>
      <c r="EOA70" s="154"/>
      <c r="EOB70" s="154"/>
      <c r="EOC70" s="154"/>
      <c r="EOD70" s="154"/>
      <c r="EOE70" s="154"/>
      <c r="EOF70" s="154"/>
      <c r="EOG70" s="154"/>
      <c r="EOH70" s="154"/>
      <c r="EOI70" s="154"/>
      <c r="EOJ70" s="154"/>
      <c r="EOK70" s="154"/>
      <c r="EOL70" s="154"/>
      <c r="EOM70" s="154"/>
      <c r="EON70" s="154"/>
      <c r="EOO70" s="154"/>
      <c r="EOP70" s="154"/>
      <c r="EOQ70" s="154"/>
      <c r="EOR70" s="154"/>
      <c r="EOS70" s="154"/>
      <c r="EOT70" s="154"/>
      <c r="EOU70" s="154"/>
      <c r="EOV70" s="154"/>
      <c r="EOW70" s="154"/>
      <c r="EOX70" s="154"/>
      <c r="EOY70" s="154"/>
      <c r="EOZ70" s="154"/>
      <c r="EPA70" s="154"/>
      <c r="EPB70" s="154"/>
      <c r="EPC70" s="154"/>
      <c r="EPD70" s="154"/>
      <c r="EPE70" s="154"/>
      <c r="EPF70" s="154"/>
      <c r="EPG70" s="154"/>
      <c r="EPH70" s="154"/>
      <c r="EPI70" s="154"/>
      <c r="EPJ70" s="154"/>
      <c r="EPK70" s="154"/>
      <c r="EPL70" s="154"/>
      <c r="EPM70" s="154"/>
      <c r="EPN70" s="154"/>
      <c r="EPO70" s="154"/>
      <c r="EPP70" s="154"/>
      <c r="EPQ70" s="154"/>
      <c r="EPR70" s="154"/>
      <c r="EPS70" s="154"/>
      <c r="EPT70" s="154"/>
      <c r="EPU70" s="154"/>
      <c r="EPV70" s="154"/>
      <c r="EPW70" s="154"/>
      <c r="EPX70" s="154"/>
      <c r="EPY70" s="154"/>
      <c r="EPZ70" s="154"/>
      <c r="EQA70" s="154"/>
      <c r="EQB70" s="154"/>
      <c r="EQC70" s="154"/>
      <c r="EQD70" s="154"/>
      <c r="EQE70" s="154"/>
      <c r="EQF70" s="154"/>
      <c r="EQG70" s="154"/>
      <c r="EQH70" s="154"/>
      <c r="EQI70" s="154"/>
      <c r="EQJ70" s="154"/>
      <c r="EQK70" s="154"/>
      <c r="EQL70" s="154"/>
      <c r="EQM70" s="154"/>
      <c r="EQN70" s="154"/>
      <c r="EQO70" s="154"/>
      <c r="EQP70" s="154"/>
      <c r="EQQ70" s="154"/>
      <c r="EQR70" s="154"/>
      <c r="EQS70" s="154"/>
      <c r="EQT70" s="154"/>
      <c r="EQU70" s="154"/>
      <c r="EQV70" s="154"/>
      <c r="EQW70" s="154"/>
      <c r="EQX70" s="154"/>
      <c r="EQY70" s="154"/>
      <c r="EQZ70" s="154"/>
      <c r="ERA70" s="154"/>
      <c r="ERB70" s="154"/>
      <c r="ERC70" s="154"/>
      <c r="ERD70" s="154"/>
      <c r="ERE70" s="154"/>
      <c r="ERF70" s="154"/>
      <c r="ERG70" s="154"/>
      <c r="ERH70" s="154"/>
      <c r="ERI70" s="154"/>
      <c r="ERJ70" s="154"/>
      <c r="ERK70" s="154"/>
      <c r="ERL70" s="154"/>
      <c r="ERM70" s="154"/>
      <c r="ERN70" s="154"/>
      <c r="ERO70" s="154"/>
      <c r="ERP70" s="154"/>
      <c r="ERQ70" s="154"/>
      <c r="ERR70" s="154"/>
      <c r="ERS70" s="154"/>
      <c r="ERT70" s="154"/>
      <c r="ERU70" s="154"/>
      <c r="ERV70" s="154"/>
      <c r="ERW70" s="154"/>
      <c r="ERX70" s="154"/>
      <c r="ERY70" s="154"/>
      <c r="ERZ70" s="154"/>
      <c r="ESA70" s="154"/>
      <c r="ESB70" s="154"/>
      <c r="ESC70" s="154"/>
      <c r="ESD70" s="154"/>
      <c r="ESE70" s="154"/>
      <c r="ESF70" s="154"/>
      <c r="ESG70" s="154"/>
      <c r="ESH70" s="154"/>
      <c r="ESI70" s="154"/>
      <c r="ESJ70" s="154"/>
      <c r="ESK70" s="154"/>
      <c r="ESL70" s="154"/>
      <c r="ESM70" s="154"/>
      <c r="ESN70" s="154"/>
      <c r="ESO70" s="154"/>
      <c r="ESP70" s="154"/>
      <c r="ESQ70" s="154"/>
      <c r="ESR70" s="154"/>
      <c r="ESS70" s="154"/>
      <c r="EST70" s="154"/>
      <c r="ESU70" s="154"/>
      <c r="ESV70" s="154"/>
      <c r="ESW70" s="154"/>
      <c r="ESX70" s="154"/>
      <c r="ESY70" s="154"/>
      <c r="ESZ70" s="154"/>
      <c r="ETA70" s="154"/>
      <c r="ETB70" s="154"/>
      <c r="ETC70" s="154"/>
      <c r="ETD70" s="154"/>
      <c r="ETE70" s="154"/>
      <c r="ETF70" s="154"/>
      <c r="ETG70" s="154"/>
      <c r="ETH70" s="154"/>
      <c r="ETI70" s="154"/>
      <c r="ETJ70" s="154"/>
      <c r="ETK70" s="154"/>
      <c r="ETL70" s="154"/>
      <c r="ETM70" s="154"/>
      <c r="ETN70" s="154"/>
      <c r="ETO70" s="154"/>
      <c r="ETP70" s="154"/>
      <c r="ETQ70" s="154"/>
      <c r="ETR70" s="154"/>
      <c r="ETS70" s="154"/>
      <c r="ETT70" s="154"/>
      <c r="ETU70" s="154"/>
      <c r="ETV70" s="154"/>
      <c r="ETW70" s="154"/>
      <c r="ETX70" s="154"/>
      <c r="ETY70" s="154"/>
      <c r="ETZ70" s="154"/>
      <c r="EUA70" s="154"/>
      <c r="EUB70" s="154"/>
      <c r="EUC70" s="154"/>
      <c r="EUD70" s="154"/>
      <c r="EUE70" s="154"/>
      <c r="EUF70" s="154"/>
      <c r="EUG70" s="154"/>
      <c r="EUH70" s="154"/>
      <c r="EUI70" s="154"/>
      <c r="EUJ70" s="154"/>
      <c r="EUK70" s="154"/>
      <c r="EUL70" s="154"/>
      <c r="EUM70" s="154"/>
      <c r="EUN70" s="154"/>
      <c r="EUO70" s="154"/>
      <c r="EUP70" s="154"/>
      <c r="EUQ70" s="154"/>
      <c r="EUR70" s="154"/>
      <c r="EUS70" s="154"/>
      <c r="EUT70" s="154"/>
      <c r="EUU70" s="154"/>
      <c r="EUV70" s="154"/>
      <c r="EUW70" s="154"/>
      <c r="EUX70" s="154"/>
      <c r="EUY70" s="154"/>
      <c r="EUZ70" s="154"/>
      <c r="EVA70" s="154"/>
      <c r="EVB70" s="154"/>
      <c r="EVC70" s="154"/>
      <c r="EVD70" s="154"/>
      <c r="EVE70" s="154"/>
      <c r="EVF70" s="154"/>
      <c r="EVG70" s="154"/>
      <c r="EVH70" s="154"/>
      <c r="EVI70" s="154"/>
      <c r="EVJ70" s="154"/>
      <c r="EVK70" s="154"/>
      <c r="EVL70" s="154"/>
      <c r="EVM70" s="154"/>
      <c r="EVN70" s="154"/>
      <c r="EVO70" s="154"/>
      <c r="EVP70" s="154"/>
      <c r="EVQ70" s="154"/>
      <c r="EVR70" s="154"/>
      <c r="EVS70" s="154"/>
      <c r="EVT70" s="154"/>
      <c r="EVU70" s="154"/>
      <c r="EVV70" s="154"/>
      <c r="EVW70" s="154"/>
      <c r="EVX70" s="154"/>
      <c r="EVY70" s="154"/>
      <c r="EVZ70" s="154"/>
      <c r="EWA70" s="154"/>
      <c r="EWB70" s="154"/>
      <c r="EWC70" s="154"/>
      <c r="EWD70" s="154"/>
      <c r="EWE70" s="154"/>
      <c r="EWF70" s="154"/>
      <c r="EWG70" s="154"/>
      <c r="EWH70" s="154"/>
      <c r="EWI70" s="154"/>
      <c r="EWJ70" s="154"/>
      <c r="EWK70" s="154"/>
      <c r="EWL70" s="154"/>
      <c r="EWM70" s="154"/>
      <c r="EWN70" s="154"/>
      <c r="EWO70" s="154"/>
      <c r="EWP70" s="154"/>
      <c r="EWQ70" s="154"/>
      <c r="EWR70" s="154"/>
      <c r="EWS70" s="154"/>
      <c r="EWT70" s="154"/>
      <c r="EWU70" s="154"/>
      <c r="EWV70" s="154"/>
      <c r="EWW70" s="154"/>
      <c r="EWX70" s="154"/>
      <c r="EWY70" s="154"/>
      <c r="EWZ70" s="154"/>
      <c r="EXA70" s="154"/>
      <c r="EXB70" s="154"/>
      <c r="EXC70" s="154"/>
      <c r="EXD70" s="154"/>
      <c r="EXE70" s="154"/>
      <c r="EXF70" s="154"/>
      <c r="EXG70" s="154"/>
      <c r="EXH70" s="154"/>
      <c r="EXI70" s="154"/>
      <c r="EXJ70" s="154"/>
      <c r="EXK70" s="154"/>
      <c r="EXL70" s="154"/>
      <c r="EXM70" s="154"/>
      <c r="EXN70" s="154"/>
      <c r="EXO70" s="154"/>
      <c r="EXP70" s="154"/>
      <c r="EXQ70" s="154"/>
      <c r="EXR70" s="154"/>
      <c r="EXS70" s="154"/>
      <c r="EXT70" s="154"/>
      <c r="EXU70" s="154"/>
      <c r="EXV70" s="154"/>
      <c r="EXW70" s="154"/>
      <c r="EXX70" s="154"/>
      <c r="EXY70" s="154"/>
      <c r="EXZ70" s="154"/>
      <c r="EYA70" s="154"/>
      <c r="EYB70" s="154"/>
      <c r="EYC70" s="154"/>
      <c r="EYD70" s="154"/>
      <c r="EYE70" s="154"/>
      <c r="EYF70" s="154"/>
      <c r="EYG70" s="154"/>
      <c r="EYH70" s="154"/>
      <c r="EYI70" s="154"/>
      <c r="EYJ70" s="154"/>
      <c r="EYK70" s="154"/>
      <c r="EYL70" s="154"/>
      <c r="EYM70" s="154"/>
      <c r="EYN70" s="154"/>
      <c r="EYO70" s="154"/>
      <c r="EYP70" s="154"/>
      <c r="EYQ70" s="154"/>
      <c r="EYR70" s="154"/>
      <c r="EYS70" s="154"/>
      <c r="EYT70" s="154"/>
      <c r="EYU70" s="154"/>
      <c r="EYV70" s="154"/>
      <c r="EYW70" s="154"/>
      <c r="EYX70" s="154"/>
      <c r="EYY70" s="154"/>
      <c r="EYZ70" s="154"/>
      <c r="EZA70" s="154"/>
      <c r="EZB70" s="154"/>
      <c r="EZC70" s="154"/>
      <c r="EZD70" s="154"/>
      <c r="EZE70" s="154"/>
      <c r="EZF70" s="154"/>
      <c r="EZG70" s="154"/>
      <c r="EZH70" s="154"/>
      <c r="EZI70" s="154"/>
      <c r="EZJ70" s="154"/>
      <c r="EZK70" s="154"/>
      <c r="EZL70" s="154"/>
      <c r="EZM70" s="154"/>
      <c r="EZN70" s="154"/>
      <c r="EZO70" s="154"/>
      <c r="EZP70" s="154"/>
      <c r="EZQ70" s="154"/>
      <c r="EZR70" s="154"/>
      <c r="EZS70" s="154"/>
      <c r="EZT70" s="154"/>
      <c r="EZU70" s="154"/>
      <c r="EZV70" s="154"/>
      <c r="EZW70" s="154"/>
      <c r="EZX70" s="154"/>
      <c r="EZY70" s="154"/>
      <c r="EZZ70" s="154"/>
      <c r="FAA70" s="154"/>
      <c r="FAB70" s="154"/>
      <c r="FAC70" s="154"/>
      <c r="FAD70" s="154"/>
      <c r="FAE70" s="154"/>
      <c r="FAF70" s="154"/>
      <c r="FAG70" s="154"/>
      <c r="FAH70" s="154"/>
      <c r="FAI70" s="154"/>
      <c r="FAJ70" s="154"/>
      <c r="FAK70" s="154"/>
      <c r="FAL70" s="154"/>
      <c r="FAM70" s="154"/>
      <c r="FAN70" s="154"/>
      <c r="FAO70" s="154"/>
      <c r="FAP70" s="154"/>
      <c r="FAQ70" s="154"/>
      <c r="FAR70" s="154"/>
      <c r="FAS70" s="154"/>
      <c r="FAT70" s="154"/>
      <c r="FAU70" s="154"/>
      <c r="FAV70" s="154"/>
      <c r="FAW70" s="154"/>
      <c r="FAX70" s="154"/>
      <c r="FAY70" s="154"/>
      <c r="FAZ70" s="154"/>
      <c r="FBA70" s="154"/>
      <c r="FBB70" s="154"/>
      <c r="FBC70" s="154"/>
      <c r="FBD70" s="154"/>
      <c r="FBE70" s="154"/>
      <c r="FBF70" s="154"/>
      <c r="FBG70" s="154"/>
      <c r="FBH70" s="154"/>
      <c r="FBI70" s="154"/>
      <c r="FBJ70" s="154"/>
      <c r="FBK70" s="154"/>
      <c r="FBL70" s="154"/>
      <c r="FBM70" s="154"/>
      <c r="FBN70" s="154"/>
      <c r="FBO70" s="154"/>
      <c r="FBP70" s="154"/>
      <c r="FBQ70" s="154"/>
      <c r="FBR70" s="154"/>
      <c r="FBS70" s="154"/>
      <c r="FBT70" s="154"/>
      <c r="FBU70" s="154"/>
      <c r="FBV70" s="154"/>
      <c r="FBW70" s="154"/>
      <c r="FBX70" s="154"/>
      <c r="FBY70" s="154"/>
      <c r="FBZ70" s="154"/>
      <c r="FCA70" s="154"/>
      <c r="FCB70" s="154"/>
      <c r="FCC70" s="154"/>
      <c r="FCD70" s="154"/>
      <c r="FCE70" s="154"/>
      <c r="FCF70" s="154"/>
      <c r="FCG70" s="154"/>
      <c r="FCH70" s="154"/>
      <c r="FCI70" s="154"/>
      <c r="FCJ70" s="154"/>
      <c r="FCK70" s="154"/>
      <c r="FCL70" s="154"/>
      <c r="FCM70" s="154"/>
      <c r="FCN70" s="154"/>
      <c r="FCO70" s="154"/>
      <c r="FCP70" s="154"/>
      <c r="FCQ70" s="154"/>
      <c r="FCR70" s="154"/>
      <c r="FCS70" s="154"/>
      <c r="FCT70" s="154"/>
      <c r="FCU70" s="154"/>
      <c r="FCV70" s="154"/>
      <c r="FCW70" s="154"/>
      <c r="FCX70" s="154"/>
      <c r="FCY70" s="154"/>
      <c r="FCZ70" s="154"/>
      <c r="FDA70" s="154"/>
      <c r="FDB70" s="154"/>
      <c r="FDC70" s="154"/>
      <c r="FDD70" s="154"/>
      <c r="FDE70" s="154"/>
      <c r="FDF70" s="154"/>
      <c r="FDG70" s="154"/>
      <c r="FDH70" s="154"/>
      <c r="FDI70" s="154"/>
      <c r="FDJ70" s="154"/>
      <c r="FDK70" s="154"/>
      <c r="FDL70" s="154"/>
      <c r="FDM70" s="154"/>
      <c r="FDN70" s="154"/>
      <c r="FDO70" s="154"/>
      <c r="FDP70" s="154"/>
      <c r="FDQ70" s="154"/>
      <c r="FDR70" s="154"/>
      <c r="FDS70" s="154"/>
      <c r="FDT70" s="154"/>
      <c r="FDU70" s="154"/>
      <c r="FDV70" s="154"/>
      <c r="FDW70" s="154"/>
      <c r="FDX70" s="154"/>
      <c r="FDY70" s="154"/>
      <c r="FDZ70" s="154"/>
      <c r="FEA70" s="154"/>
      <c r="FEB70" s="154"/>
      <c r="FEC70" s="154"/>
      <c r="FED70" s="154"/>
      <c r="FEE70" s="154"/>
      <c r="FEF70" s="154"/>
      <c r="FEG70" s="154"/>
      <c r="FEH70" s="154"/>
      <c r="FEI70" s="154"/>
      <c r="FEJ70" s="154"/>
      <c r="FEK70" s="154"/>
      <c r="FEL70" s="154"/>
      <c r="FEM70" s="154"/>
      <c r="FEN70" s="154"/>
      <c r="FEO70" s="154"/>
      <c r="FEP70" s="154"/>
      <c r="FEQ70" s="154"/>
      <c r="FER70" s="154"/>
      <c r="FES70" s="154"/>
      <c r="FET70" s="154"/>
      <c r="FEU70" s="154"/>
      <c r="FEV70" s="154"/>
      <c r="FEW70" s="154"/>
      <c r="FEX70" s="154"/>
      <c r="FEY70" s="154"/>
      <c r="FEZ70" s="154"/>
      <c r="FFA70" s="154"/>
      <c r="FFB70" s="154"/>
      <c r="FFC70" s="154"/>
      <c r="FFD70" s="154"/>
      <c r="FFE70" s="154"/>
      <c r="FFF70" s="154"/>
      <c r="FFG70" s="154"/>
      <c r="FFH70" s="154"/>
      <c r="FFI70" s="154"/>
      <c r="FFJ70" s="154"/>
      <c r="FFK70" s="154"/>
      <c r="FFL70" s="154"/>
      <c r="FFM70" s="154"/>
      <c r="FFN70" s="154"/>
      <c r="FFO70" s="154"/>
      <c r="FFP70" s="154"/>
      <c r="FFQ70" s="154"/>
      <c r="FFR70" s="154"/>
      <c r="FFS70" s="154"/>
      <c r="FFT70" s="154"/>
      <c r="FFU70" s="154"/>
      <c r="FFV70" s="154"/>
      <c r="FFW70" s="154"/>
      <c r="FFX70" s="154"/>
      <c r="FFY70" s="154"/>
      <c r="FFZ70" s="154"/>
      <c r="FGA70" s="154"/>
      <c r="FGB70" s="154"/>
      <c r="FGC70" s="154"/>
      <c r="FGD70" s="154"/>
      <c r="FGE70" s="154"/>
      <c r="FGF70" s="154"/>
      <c r="FGG70" s="154"/>
      <c r="FGH70" s="154"/>
      <c r="FGI70" s="154"/>
      <c r="FGJ70" s="154"/>
      <c r="FGK70" s="154"/>
      <c r="FGL70" s="154"/>
      <c r="FGM70" s="154"/>
      <c r="FGN70" s="154"/>
      <c r="FGO70" s="154"/>
      <c r="FGP70" s="154"/>
      <c r="FGQ70" s="154"/>
      <c r="FGR70" s="154"/>
      <c r="FGS70" s="154"/>
      <c r="FGT70" s="154"/>
      <c r="FGU70" s="154"/>
      <c r="FGV70" s="154"/>
      <c r="FGW70" s="154"/>
      <c r="FGX70" s="154"/>
      <c r="FGY70" s="154"/>
      <c r="FGZ70" s="154"/>
      <c r="FHA70" s="154"/>
      <c r="FHB70" s="154"/>
      <c r="FHC70" s="154"/>
      <c r="FHD70" s="154"/>
      <c r="FHE70" s="154"/>
      <c r="FHF70" s="154"/>
      <c r="FHG70" s="154"/>
      <c r="FHH70" s="154"/>
      <c r="FHI70" s="154"/>
      <c r="FHJ70" s="154"/>
      <c r="FHK70" s="154"/>
      <c r="FHL70" s="154"/>
      <c r="FHM70" s="154"/>
      <c r="FHN70" s="154"/>
      <c r="FHO70" s="154"/>
      <c r="FHP70" s="154"/>
      <c r="FHQ70" s="154"/>
      <c r="FHR70" s="154"/>
      <c r="FHS70" s="154"/>
      <c r="FHT70" s="154"/>
      <c r="FHU70" s="154"/>
      <c r="FHV70" s="154"/>
      <c r="FHW70" s="154"/>
      <c r="FHX70" s="154"/>
      <c r="FHY70" s="154"/>
      <c r="FHZ70" s="154"/>
      <c r="FIA70" s="154"/>
      <c r="FIB70" s="154"/>
      <c r="FIC70" s="154"/>
      <c r="FID70" s="154"/>
      <c r="FIE70" s="154"/>
      <c r="FIF70" s="154"/>
      <c r="FIG70" s="154"/>
      <c r="FIH70" s="154"/>
      <c r="FII70" s="154"/>
      <c r="FIJ70" s="154"/>
      <c r="FIK70" s="154"/>
      <c r="FIL70" s="154"/>
      <c r="FIM70" s="154"/>
      <c r="FIN70" s="154"/>
      <c r="FIO70" s="154"/>
      <c r="FIP70" s="154"/>
      <c r="FIQ70" s="154"/>
      <c r="FIR70" s="154"/>
      <c r="FIS70" s="154"/>
      <c r="FIT70" s="154"/>
      <c r="FIU70" s="154"/>
      <c r="FIV70" s="154"/>
      <c r="FIW70" s="154"/>
      <c r="FIX70" s="154"/>
      <c r="FIY70" s="154"/>
      <c r="FIZ70" s="154"/>
      <c r="FJA70" s="154"/>
      <c r="FJB70" s="154"/>
      <c r="FJC70" s="154"/>
      <c r="FJD70" s="154"/>
      <c r="FJE70" s="154"/>
      <c r="FJF70" s="154"/>
      <c r="FJG70" s="154"/>
      <c r="FJH70" s="154"/>
      <c r="FJI70" s="154"/>
      <c r="FJJ70" s="154"/>
      <c r="FJK70" s="154"/>
      <c r="FJL70" s="154"/>
      <c r="FJM70" s="154"/>
      <c r="FJN70" s="154"/>
      <c r="FJO70" s="154"/>
      <c r="FJP70" s="154"/>
      <c r="FJQ70" s="154"/>
      <c r="FJR70" s="154"/>
      <c r="FJS70" s="154"/>
      <c r="FJT70" s="154"/>
      <c r="FJU70" s="154"/>
      <c r="FJV70" s="154"/>
      <c r="FJW70" s="154"/>
      <c r="FJX70" s="154"/>
      <c r="FJY70" s="154"/>
      <c r="FJZ70" s="154"/>
      <c r="FKA70" s="154"/>
      <c r="FKB70" s="154"/>
      <c r="FKC70" s="154"/>
      <c r="FKD70" s="154"/>
      <c r="FKE70" s="154"/>
      <c r="FKF70" s="154"/>
      <c r="FKG70" s="154"/>
      <c r="FKH70" s="154"/>
      <c r="FKI70" s="154"/>
      <c r="FKJ70" s="154"/>
      <c r="FKK70" s="154"/>
      <c r="FKL70" s="154"/>
      <c r="FKM70" s="154"/>
      <c r="FKN70" s="154"/>
      <c r="FKO70" s="154"/>
      <c r="FKP70" s="154"/>
      <c r="FKQ70" s="154"/>
      <c r="FKR70" s="154"/>
      <c r="FKS70" s="154"/>
      <c r="FKT70" s="154"/>
      <c r="FKU70" s="154"/>
      <c r="FKV70" s="154"/>
      <c r="FKW70" s="154"/>
      <c r="FKX70" s="154"/>
      <c r="FKY70" s="154"/>
      <c r="FKZ70" s="154"/>
      <c r="FLA70" s="154"/>
      <c r="FLB70" s="154"/>
      <c r="FLC70" s="154"/>
      <c r="FLD70" s="154"/>
      <c r="FLE70" s="154"/>
      <c r="FLF70" s="154"/>
      <c r="FLG70" s="154"/>
      <c r="FLH70" s="154"/>
      <c r="FLI70" s="154"/>
      <c r="FLJ70" s="154"/>
      <c r="FLK70" s="154"/>
      <c r="FLL70" s="154"/>
      <c r="FLM70" s="154"/>
      <c r="FLN70" s="154"/>
      <c r="FLO70" s="154"/>
      <c r="FLP70" s="154"/>
      <c r="FLQ70" s="154"/>
      <c r="FLR70" s="154"/>
      <c r="FLS70" s="154"/>
      <c r="FLT70" s="154"/>
      <c r="FLU70" s="154"/>
      <c r="FLV70" s="154"/>
      <c r="FLW70" s="154"/>
      <c r="FLX70" s="154"/>
      <c r="FLY70" s="154"/>
      <c r="FLZ70" s="154"/>
      <c r="FMA70" s="154"/>
      <c r="FMB70" s="154"/>
      <c r="FMC70" s="154"/>
      <c r="FMD70" s="154"/>
      <c r="FME70" s="154"/>
      <c r="FMF70" s="154"/>
      <c r="FMG70" s="154"/>
      <c r="FMH70" s="154"/>
      <c r="FMI70" s="154"/>
      <c r="FMJ70" s="154"/>
      <c r="FMK70" s="154"/>
      <c r="FML70" s="154"/>
      <c r="FMM70" s="154"/>
      <c r="FMN70" s="154"/>
      <c r="FMO70" s="154"/>
      <c r="FMP70" s="154"/>
      <c r="FMQ70" s="154"/>
      <c r="FMR70" s="154"/>
      <c r="FMS70" s="154"/>
      <c r="FMT70" s="154"/>
      <c r="FMU70" s="154"/>
      <c r="FMV70" s="154"/>
      <c r="FMW70" s="154"/>
      <c r="FMX70" s="154"/>
      <c r="FMY70" s="154"/>
      <c r="FMZ70" s="154"/>
      <c r="FNA70" s="154"/>
      <c r="FNB70" s="154"/>
      <c r="FNC70" s="154"/>
      <c r="FND70" s="154"/>
      <c r="FNE70" s="154"/>
      <c r="FNF70" s="154"/>
      <c r="FNG70" s="154"/>
      <c r="FNH70" s="154"/>
      <c r="FNI70" s="154"/>
      <c r="FNJ70" s="154"/>
      <c r="FNK70" s="154"/>
      <c r="FNL70" s="154"/>
      <c r="FNM70" s="154"/>
      <c r="FNN70" s="154"/>
      <c r="FNO70" s="154"/>
      <c r="FNP70" s="154"/>
      <c r="FNQ70" s="154"/>
      <c r="FNR70" s="154"/>
      <c r="FNS70" s="154"/>
      <c r="FNT70" s="154"/>
      <c r="FNU70" s="154"/>
      <c r="FNV70" s="154"/>
      <c r="FNW70" s="154"/>
      <c r="FNX70" s="154"/>
      <c r="FNY70" s="154"/>
      <c r="FNZ70" s="154"/>
      <c r="FOA70" s="154"/>
      <c r="FOB70" s="154"/>
      <c r="FOC70" s="154"/>
      <c r="FOD70" s="154"/>
      <c r="FOE70" s="154"/>
      <c r="FOF70" s="154"/>
      <c r="FOG70" s="154"/>
      <c r="FOH70" s="154"/>
      <c r="FOI70" s="154"/>
      <c r="FOJ70" s="154"/>
      <c r="FOK70" s="154"/>
      <c r="FOL70" s="154"/>
      <c r="FOM70" s="154"/>
      <c r="FON70" s="154"/>
      <c r="FOO70" s="154"/>
      <c r="FOP70" s="154"/>
      <c r="FOQ70" s="154"/>
      <c r="FOR70" s="154"/>
      <c r="FOS70" s="154"/>
      <c r="FOT70" s="154"/>
      <c r="FOU70" s="154"/>
      <c r="FOV70" s="154"/>
      <c r="FOW70" s="154"/>
      <c r="FOX70" s="154"/>
      <c r="FOY70" s="154"/>
      <c r="FOZ70" s="154"/>
      <c r="FPA70" s="154"/>
      <c r="FPB70" s="154"/>
      <c r="FPC70" s="154"/>
      <c r="FPD70" s="154"/>
      <c r="FPE70" s="154"/>
      <c r="FPF70" s="154"/>
      <c r="FPG70" s="154"/>
      <c r="FPH70" s="154"/>
      <c r="FPI70" s="154"/>
      <c r="FPJ70" s="154"/>
      <c r="FPK70" s="154"/>
      <c r="FPL70" s="154"/>
      <c r="FPM70" s="154"/>
      <c r="FPN70" s="154"/>
      <c r="FPO70" s="154"/>
      <c r="FPP70" s="154"/>
      <c r="FPQ70" s="154"/>
      <c r="FPR70" s="154"/>
      <c r="FPS70" s="154"/>
      <c r="FPT70" s="154"/>
      <c r="FPU70" s="154"/>
      <c r="FPV70" s="154"/>
      <c r="FPW70" s="154"/>
      <c r="FPX70" s="154"/>
      <c r="FPY70" s="154"/>
      <c r="FPZ70" s="154"/>
      <c r="FQA70" s="154"/>
      <c r="FQB70" s="154"/>
      <c r="FQC70" s="154"/>
      <c r="FQD70" s="154"/>
      <c r="FQE70" s="154"/>
      <c r="FQF70" s="154"/>
      <c r="FQG70" s="154"/>
      <c r="FQH70" s="154"/>
      <c r="FQI70" s="154"/>
      <c r="FQJ70" s="154"/>
      <c r="FQK70" s="154"/>
      <c r="FQL70" s="154"/>
      <c r="FQM70" s="154"/>
      <c r="FQN70" s="154"/>
      <c r="FQO70" s="154"/>
      <c r="FQP70" s="154"/>
      <c r="FQQ70" s="154"/>
      <c r="FQR70" s="154"/>
      <c r="FQS70" s="154"/>
      <c r="FQT70" s="154"/>
      <c r="FQU70" s="154"/>
      <c r="FQV70" s="154"/>
      <c r="FQW70" s="154"/>
      <c r="FQX70" s="154"/>
      <c r="FQY70" s="154"/>
      <c r="FQZ70" s="154"/>
      <c r="FRA70" s="154"/>
      <c r="FRB70" s="154"/>
      <c r="FRC70" s="154"/>
      <c r="FRD70" s="154"/>
      <c r="FRE70" s="154"/>
      <c r="FRF70" s="154"/>
      <c r="FRG70" s="154"/>
      <c r="FRH70" s="154"/>
      <c r="FRI70" s="154"/>
      <c r="FRJ70" s="154"/>
      <c r="FRK70" s="154"/>
      <c r="FRL70" s="154"/>
      <c r="FRM70" s="154"/>
      <c r="FRN70" s="154"/>
      <c r="FRO70" s="154"/>
      <c r="FRP70" s="154"/>
      <c r="FRQ70" s="154"/>
      <c r="FRR70" s="154"/>
      <c r="FRS70" s="154"/>
      <c r="FRT70" s="154"/>
      <c r="FRU70" s="154"/>
      <c r="FRV70" s="154"/>
      <c r="FRW70" s="154"/>
      <c r="FRX70" s="154"/>
      <c r="FRY70" s="154"/>
      <c r="FRZ70" s="154"/>
      <c r="FSA70" s="154"/>
      <c r="FSB70" s="154"/>
      <c r="FSC70" s="154"/>
      <c r="FSD70" s="154"/>
      <c r="FSE70" s="154"/>
      <c r="FSF70" s="154"/>
      <c r="FSG70" s="154"/>
      <c r="FSH70" s="154"/>
      <c r="FSI70" s="154"/>
      <c r="FSJ70" s="154"/>
      <c r="FSK70" s="154"/>
      <c r="FSL70" s="154"/>
      <c r="FSM70" s="154"/>
      <c r="FSN70" s="154"/>
      <c r="FSO70" s="154"/>
      <c r="FSP70" s="154"/>
      <c r="FSQ70" s="154"/>
      <c r="FSR70" s="154"/>
      <c r="FSS70" s="154"/>
      <c r="FST70" s="154"/>
      <c r="FSU70" s="154"/>
      <c r="FSV70" s="154"/>
      <c r="FSW70" s="154"/>
      <c r="FSX70" s="154"/>
      <c r="FSY70" s="154"/>
      <c r="FSZ70" s="154"/>
      <c r="FTA70" s="154"/>
      <c r="FTB70" s="154"/>
      <c r="FTC70" s="154"/>
      <c r="FTD70" s="154"/>
      <c r="FTE70" s="154"/>
      <c r="FTF70" s="154"/>
      <c r="FTG70" s="154"/>
      <c r="FTH70" s="154"/>
      <c r="FTI70" s="154"/>
      <c r="FTJ70" s="154"/>
      <c r="FTK70" s="154"/>
      <c r="FTL70" s="154"/>
      <c r="FTM70" s="154"/>
      <c r="FTN70" s="154"/>
      <c r="FTO70" s="154"/>
      <c r="FTP70" s="154"/>
      <c r="FTQ70" s="154"/>
      <c r="FTR70" s="154"/>
      <c r="FTS70" s="154"/>
      <c r="FTT70" s="154"/>
      <c r="FTU70" s="154"/>
      <c r="FTV70" s="154"/>
      <c r="FTW70" s="154"/>
      <c r="FTX70" s="154"/>
      <c r="FTY70" s="154"/>
      <c r="FTZ70" s="154"/>
      <c r="FUA70" s="154"/>
      <c r="FUB70" s="154"/>
      <c r="FUC70" s="154"/>
      <c r="FUD70" s="154"/>
      <c r="FUE70" s="154"/>
      <c r="FUF70" s="154"/>
      <c r="FUG70" s="154"/>
      <c r="FUH70" s="154"/>
      <c r="FUI70" s="154"/>
      <c r="FUJ70" s="154"/>
      <c r="FUK70" s="154"/>
      <c r="FUL70" s="154"/>
      <c r="FUM70" s="154"/>
      <c r="FUN70" s="154"/>
      <c r="FUO70" s="154"/>
      <c r="FUP70" s="154"/>
      <c r="FUQ70" s="154"/>
      <c r="FUR70" s="154"/>
      <c r="FUS70" s="154"/>
      <c r="FUT70" s="154"/>
      <c r="FUU70" s="154"/>
      <c r="FUV70" s="154"/>
      <c r="FUW70" s="154"/>
      <c r="FUX70" s="154"/>
      <c r="FUY70" s="154"/>
      <c r="FUZ70" s="154"/>
      <c r="FVA70" s="154"/>
      <c r="FVB70" s="154"/>
      <c r="FVC70" s="154"/>
      <c r="FVD70" s="154"/>
      <c r="FVE70" s="154"/>
      <c r="FVF70" s="154"/>
      <c r="FVG70" s="154"/>
      <c r="FVH70" s="154"/>
      <c r="FVI70" s="154"/>
      <c r="FVJ70" s="154"/>
      <c r="FVK70" s="154"/>
      <c r="FVL70" s="154"/>
      <c r="FVM70" s="154"/>
      <c r="FVN70" s="154"/>
      <c r="FVO70" s="154"/>
      <c r="FVP70" s="154"/>
      <c r="FVQ70" s="154"/>
      <c r="FVR70" s="154"/>
      <c r="FVS70" s="154"/>
      <c r="FVT70" s="154"/>
      <c r="FVU70" s="154"/>
      <c r="FVV70" s="154"/>
      <c r="FVW70" s="154"/>
      <c r="FVX70" s="154"/>
      <c r="FVY70" s="154"/>
      <c r="FVZ70" s="154"/>
      <c r="FWA70" s="154"/>
      <c r="FWB70" s="154"/>
      <c r="FWC70" s="154"/>
      <c r="FWD70" s="154"/>
      <c r="FWE70" s="154"/>
      <c r="FWF70" s="154"/>
      <c r="FWG70" s="154"/>
      <c r="FWH70" s="154"/>
      <c r="FWI70" s="154"/>
      <c r="FWJ70" s="154"/>
      <c r="FWK70" s="154"/>
      <c r="FWL70" s="154"/>
      <c r="FWM70" s="154"/>
      <c r="FWN70" s="154"/>
      <c r="FWO70" s="154"/>
      <c r="FWP70" s="154"/>
      <c r="FWQ70" s="154"/>
      <c r="FWR70" s="154"/>
      <c r="FWS70" s="154"/>
      <c r="FWT70" s="154"/>
      <c r="FWU70" s="154"/>
      <c r="FWV70" s="154"/>
      <c r="FWW70" s="154"/>
      <c r="FWX70" s="154"/>
      <c r="FWY70" s="154"/>
      <c r="FWZ70" s="154"/>
      <c r="FXA70" s="154"/>
      <c r="FXB70" s="154"/>
      <c r="FXC70" s="154"/>
      <c r="FXD70" s="154"/>
      <c r="FXE70" s="154"/>
      <c r="FXF70" s="154"/>
      <c r="FXG70" s="154"/>
      <c r="FXH70" s="154"/>
      <c r="FXI70" s="154"/>
      <c r="FXJ70" s="154"/>
      <c r="FXK70" s="154"/>
      <c r="FXL70" s="154"/>
      <c r="FXM70" s="154"/>
      <c r="FXN70" s="154"/>
      <c r="FXO70" s="154"/>
      <c r="FXP70" s="154"/>
      <c r="FXQ70" s="154"/>
      <c r="FXR70" s="154"/>
      <c r="FXS70" s="154"/>
      <c r="FXT70" s="154"/>
      <c r="FXU70" s="154"/>
      <c r="FXV70" s="154"/>
      <c r="FXW70" s="154"/>
      <c r="FXX70" s="154"/>
      <c r="FXY70" s="154"/>
      <c r="FXZ70" s="154"/>
      <c r="FYA70" s="154"/>
      <c r="FYB70" s="154"/>
      <c r="FYC70" s="154"/>
      <c r="FYD70" s="154"/>
      <c r="FYE70" s="154"/>
      <c r="FYF70" s="154"/>
      <c r="FYG70" s="154"/>
      <c r="FYH70" s="154"/>
      <c r="FYI70" s="154"/>
      <c r="FYJ70" s="154"/>
      <c r="FYK70" s="154"/>
      <c r="FYL70" s="154"/>
      <c r="FYM70" s="154"/>
      <c r="FYN70" s="154"/>
      <c r="FYO70" s="154"/>
      <c r="FYP70" s="154"/>
      <c r="FYQ70" s="154"/>
      <c r="FYR70" s="154"/>
      <c r="FYS70" s="154"/>
      <c r="FYT70" s="154"/>
      <c r="FYU70" s="154"/>
      <c r="FYV70" s="154"/>
      <c r="FYW70" s="154"/>
      <c r="FYX70" s="154"/>
      <c r="FYY70" s="154"/>
      <c r="FYZ70" s="154"/>
      <c r="FZA70" s="154"/>
      <c r="FZB70" s="154"/>
      <c r="FZC70" s="154"/>
      <c r="FZD70" s="154"/>
      <c r="FZE70" s="154"/>
      <c r="FZF70" s="154"/>
      <c r="FZG70" s="154"/>
      <c r="FZH70" s="154"/>
      <c r="FZI70" s="154"/>
      <c r="FZJ70" s="154"/>
      <c r="FZK70" s="154"/>
      <c r="FZL70" s="154"/>
      <c r="FZM70" s="154"/>
      <c r="FZN70" s="154"/>
      <c r="FZO70" s="154"/>
      <c r="FZP70" s="154"/>
      <c r="FZQ70" s="154"/>
      <c r="FZR70" s="154"/>
      <c r="FZS70" s="154"/>
      <c r="FZT70" s="154"/>
      <c r="FZU70" s="154"/>
      <c r="FZV70" s="154"/>
      <c r="FZW70" s="154"/>
      <c r="FZX70" s="154"/>
      <c r="FZY70" s="154"/>
      <c r="FZZ70" s="154"/>
      <c r="GAA70" s="154"/>
      <c r="GAB70" s="154"/>
      <c r="GAC70" s="154"/>
      <c r="GAD70" s="154"/>
      <c r="GAE70" s="154"/>
      <c r="GAF70" s="154"/>
      <c r="GAG70" s="154"/>
      <c r="GAH70" s="154"/>
      <c r="GAI70" s="154"/>
      <c r="GAJ70" s="154"/>
      <c r="GAK70" s="154"/>
      <c r="GAL70" s="154"/>
      <c r="GAM70" s="154"/>
      <c r="GAN70" s="154"/>
      <c r="GAO70" s="154"/>
      <c r="GAP70" s="154"/>
      <c r="GAQ70" s="154"/>
      <c r="GAR70" s="154"/>
      <c r="GAS70" s="154"/>
      <c r="GAT70" s="154"/>
      <c r="GAU70" s="154"/>
      <c r="GAV70" s="154"/>
      <c r="GAW70" s="154"/>
      <c r="GAX70" s="154"/>
      <c r="GAY70" s="154"/>
      <c r="GAZ70" s="154"/>
      <c r="GBA70" s="154"/>
      <c r="GBB70" s="154"/>
      <c r="GBC70" s="154"/>
      <c r="GBD70" s="154"/>
      <c r="GBE70" s="154"/>
      <c r="GBF70" s="154"/>
      <c r="GBG70" s="154"/>
      <c r="GBH70" s="154"/>
      <c r="GBI70" s="154"/>
      <c r="GBJ70" s="154"/>
      <c r="GBK70" s="154"/>
      <c r="GBL70" s="154"/>
      <c r="GBM70" s="154"/>
      <c r="GBN70" s="154"/>
      <c r="GBO70" s="154"/>
      <c r="GBP70" s="154"/>
      <c r="GBQ70" s="154"/>
      <c r="GBR70" s="154"/>
      <c r="GBS70" s="154"/>
      <c r="GBT70" s="154"/>
      <c r="GBU70" s="154"/>
      <c r="GBV70" s="154"/>
      <c r="GBW70" s="154"/>
      <c r="GBX70" s="154"/>
      <c r="GBY70" s="154"/>
      <c r="GBZ70" s="154"/>
      <c r="GCA70" s="154"/>
      <c r="GCB70" s="154"/>
      <c r="GCC70" s="154"/>
      <c r="GCD70" s="154"/>
      <c r="GCE70" s="154"/>
      <c r="GCF70" s="154"/>
      <c r="GCG70" s="154"/>
      <c r="GCH70" s="154"/>
      <c r="GCI70" s="154"/>
      <c r="GCJ70" s="154"/>
      <c r="GCK70" s="154"/>
      <c r="GCL70" s="154"/>
      <c r="GCM70" s="154"/>
      <c r="GCN70" s="154"/>
      <c r="GCO70" s="154"/>
      <c r="GCP70" s="154"/>
      <c r="GCQ70" s="154"/>
      <c r="GCR70" s="154"/>
      <c r="GCS70" s="154"/>
      <c r="GCT70" s="154"/>
      <c r="GCU70" s="154"/>
      <c r="GCV70" s="154"/>
      <c r="GCW70" s="154"/>
      <c r="GCX70" s="154"/>
      <c r="GCY70" s="154"/>
      <c r="GCZ70" s="154"/>
      <c r="GDA70" s="154"/>
      <c r="GDB70" s="154"/>
      <c r="GDC70" s="154"/>
      <c r="GDD70" s="154"/>
      <c r="GDE70" s="154"/>
      <c r="GDF70" s="154"/>
      <c r="GDG70" s="154"/>
      <c r="GDH70" s="154"/>
      <c r="GDI70" s="154"/>
      <c r="GDJ70" s="154"/>
      <c r="GDK70" s="154"/>
      <c r="GDL70" s="154"/>
      <c r="GDM70" s="154"/>
      <c r="GDN70" s="154"/>
      <c r="GDO70" s="154"/>
      <c r="GDP70" s="154"/>
      <c r="GDQ70" s="154"/>
      <c r="GDR70" s="154"/>
      <c r="GDS70" s="154"/>
      <c r="GDT70" s="154"/>
      <c r="GDU70" s="154"/>
      <c r="GDV70" s="154"/>
      <c r="GDW70" s="154"/>
      <c r="GDX70" s="154"/>
      <c r="GDY70" s="154"/>
      <c r="GDZ70" s="154"/>
      <c r="GEA70" s="154"/>
      <c r="GEB70" s="154"/>
      <c r="GEC70" s="154"/>
      <c r="GED70" s="154"/>
      <c r="GEE70" s="154"/>
      <c r="GEF70" s="154"/>
      <c r="GEG70" s="154"/>
      <c r="GEH70" s="154"/>
      <c r="GEI70" s="154"/>
      <c r="GEJ70" s="154"/>
      <c r="GEK70" s="154"/>
      <c r="GEL70" s="154"/>
      <c r="GEM70" s="154"/>
      <c r="GEN70" s="154"/>
      <c r="GEO70" s="154"/>
      <c r="GEP70" s="154"/>
      <c r="GEQ70" s="154"/>
      <c r="GER70" s="154"/>
      <c r="GES70" s="154"/>
      <c r="GET70" s="154"/>
      <c r="GEU70" s="154"/>
      <c r="GEV70" s="154"/>
      <c r="GEW70" s="154"/>
      <c r="GEX70" s="154"/>
      <c r="GEY70" s="154"/>
      <c r="GEZ70" s="154"/>
      <c r="GFA70" s="154"/>
      <c r="GFB70" s="154"/>
      <c r="GFC70" s="154"/>
      <c r="GFD70" s="154"/>
      <c r="GFE70" s="154"/>
      <c r="GFF70" s="154"/>
      <c r="GFG70" s="154"/>
      <c r="GFH70" s="154"/>
      <c r="GFI70" s="154"/>
      <c r="GFJ70" s="154"/>
      <c r="GFK70" s="154"/>
      <c r="GFL70" s="154"/>
      <c r="GFM70" s="154"/>
      <c r="GFN70" s="154"/>
      <c r="GFO70" s="154"/>
      <c r="GFP70" s="154"/>
      <c r="GFQ70" s="154"/>
      <c r="GFR70" s="154"/>
      <c r="GFS70" s="154"/>
      <c r="GFT70" s="154"/>
      <c r="GFU70" s="154"/>
      <c r="GFV70" s="154"/>
      <c r="GFW70" s="154"/>
      <c r="GFX70" s="154"/>
      <c r="GFY70" s="154"/>
      <c r="GFZ70" s="154"/>
      <c r="GGA70" s="154"/>
      <c r="GGB70" s="154"/>
      <c r="GGC70" s="154"/>
      <c r="GGD70" s="154"/>
      <c r="GGE70" s="154"/>
      <c r="GGF70" s="154"/>
      <c r="GGG70" s="154"/>
      <c r="GGH70" s="154"/>
      <c r="GGI70" s="154"/>
      <c r="GGJ70" s="154"/>
      <c r="GGK70" s="154"/>
      <c r="GGL70" s="154"/>
      <c r="GGM70" s="154"/>
      <c r="GGN70" s="154"/>
      <c r="GGO70" s="154"/>
      <c r="GGP70" s="154"/>
      <c r="GGQ70" s="154"/>
      <c r="GGR70" s="154"/>
      <c r="GGS70" s="154"/>
      <c r="GGT70" s="154"/>
      <c r="GGU70" s="154"/>
      <c r="GGV70" s="154"/>
      <c r="GGW70" s="154"/>
      <c r="GGX70" s="154"/>
      <c r="GGY70" s="154"/>
      <c r="GGZ70" s="154"/>
      <c r="GHA70" s="154"/>
      <c r="GHB70" s="154"/>
      <c r="GHC70" s="154"/>
      <c r="GHD70" s="154"/>
      <c r="GHE70" s="154"/>
      <c r="GHF70" s="154"/>
      <c r="GHG70" s="154"/>
      <c r="GHH70" s="154"/>
      <c r="GHI70" s="154"/>
      <c r="GHJ70" s="154"/>
      <c r="GHK70" s="154"/>
      <c r="GHL70" s="154"/>
      <c r="GHM70" s="154"/>
      <c r="GHN70" s="154"/>
      <c r="GHO70" s="154"/>
      <c r="GHP70" s="154"/>
      <c r="GHQ70" s="154"/>
      <c r="GHR70" s="154"/>
      <c r="GHS70" s="154"/>
      <c r="GHT70" s="154"/>
      <c r="GHU70" s="154"/>
      <c r="GHV70" s="154"/>
      <c r="GHW70" s="154"/>
      <c r="GHX70" s="154"/>
      <c r="GHY70" s="154"/>
      <c r="GHZ70" s="154"/>
      <c r="GIA70" s="154"/>
      <c r="GIB70" s="154"/>
      <c r="GIC70" s="154"/>
      <c r="GID70" s="154"/>
      <c r="GIE70" s="154"/>
      <c r="GIF70" s="154"/>
      <c r="GIG70" s="154"/>
      <c r="GIH70" s="154"/>
      <c r="GII70" s="154"/>
      <c r="GIJ70" s="154"/>
      <c r="GIK70" s="154"/>
      <c r="GIL70" s="154"/>
      <c r="GIM70" s="154"/>
      <c r="GIN70" s="154"/>
      <c r="GIO70" s="154"/>
      <c r="GIP70" s="154"/>
      <c r="GIQ70" s="154"/>
      <c r="GIR70" s="154"/>
      <c r="GIS70" s="154"/>
      <c r="GIT70" s="154"/>
      <c r="GIU70" s="154"/>
      <c r="GIV70" s="154"/>
      <c r="GIW70" s="154"/>
      <c r="GIX70" s="154"/>
      <c r="GIY70" s="154"/>
      <c r="GIZ70" s="154"/>
      <c r="GJA70" s="154"/>
      <c r="GJB70" s="154"/>
      <c r="GJC70" s="154"/>
      <c r="GJD70" s="154"/>
      <c r="GJE70" s="154"/>
      <c r="GJF70" s="154"/>
      <c r="GJG70" s="154"/>
      <c r="GJH70" s="154"/>
      <c r="GJI70" s="154"/>
      <c r="GJJ70" s="154"/>
      <c r="GJK70" s="154"/>
      <c r="GJL70" s="154"/>
      <c r="GJM70" s="154"/>
      <c r="GJN70" s="154"/>
      <c r="GJO70" s="154"/>
      <c r="GJP70" s="154"/>
      <c r="GJQ70" s="154"/>
      <c r="GJR70" s="154"/>
      <c r="GJS70" s="154"/>
      <c r="GJT70" s="154"/>
      <c r="GJU70" s="154"/>
      <c r="GJV70" s="154"/>
      <c r="GJW70" s="154"/>
      <c r="GJX70" s="154"/>
      <c r="GJY70" s="154"/>
      <c r="GJZ70" s="154"/>
      <c r="GKA70" s="154"/>
      <c r="GKB70" s="154"/>
      <c r="GKC70" s="154"/>
      <c r="GKD70" s="154"/>
      <c r="GKE70" s="154"/>
      <c r="GKF70" s="154"/>
      <c r="GKG70" s="154"/>
      <c r="GKH70" s="154"/>
      <c r="GKI70" s="154"/>
      <c r="GKJ70" s="154"/>
      <c r="GKK70" s="154"/>
      <c r="GKL70" s="154"/>
      <c r="GKM70" s="154"/>
      <c r="GKN70" s="154"/>
      <c r="GKO70" s="154"/>
      <c r="GKP70" s="154"/>
      <c r="GKQ70" s="154"/>
      <c r="GKR70" s="154"/>
      <c r="GKS70" s="154"/>
      <c r="GKT70" s="154"/>
      <c r="GKU70" s="154"/>
      <c r="GKV70" s="154"/>
      <c r="GKW70" s="154"/>
      <c r="GKX70" s="154"/>
      <c r="GKY70" s="154"/>
      <c r="GKZ70" s="154"/>
      <c r="GLA70" s="154"/>
      <c r="GLB70" s="154"/>
      <c r="GLC70" s="154"/>
      <c r="GLD70" s="154"/>
      <c r="GLE70" s="154"/>
      <c r="GLF70" s="154"/>
      <c r="GLG70" s="154"/>
      <c r="GLH70" s="154"/>
      <c r="GLI70" s="154"/>
      <c r="GLJ70" s="154"/>
      <c r="GLK70" s="154"/>
      <c r="GLL70" s="154"/>
      <c r="GLM70" s="154"/>
      <c r="GLN70" s="154"/>
      <c r="GLO70" s="154"/>
      <c r="GLP70" s="154"/>
      <c r="GLQ70" s="154"/>
      <c r="GLR70" s="154"/>
      <c r="GLS70" s="154"/>
      <c r="GLT70" s="154"/>
      <c r="GLU70" s="154"/>
      <c r="GLV70" s="154"/>
      <c r="GLW70" s="154"/>
      <c r="GLX70" s="154"/>
      <c r="GLY70" s="154"/>
      <c r="GLZ70" s="154"/>
      <c r="GMA70" s="154"/>
      <c r="GMB70" s="154"/>
      <c r="GMC70" s="154"/>
      <c r="GMD70" s="154"/>
      <c r="GME70" s="154"/>
      <c r="GMF70" s="154"/>
      <c r="GMG70" s="154"/>
      <c r="GMH70" s="154"/>
      <c r="GMI70" s="154"/>
      <c r="GMJ70" s="154"/>
      <c r="GMK70" s="154"/>
      <c r="GML70" s="154"/>
      <c r="GMM70" s="154"/>
      <c r="GMN70" s="154"/>
      <c r="GMO70" s="154"/>
      <c r="GMP70" s="154"/>
      <c r="GMQ70" s="154"/>
      <c r="GMR70" s="154"/>
      <c r="GMS70" s="154"/>
      <c r="GMT70" s="154"/>
      <c r="GMU70" s="154"/>
      <c r="GMV70" s="154"/>
      <c r="GMW70" s="154"/>
      <c r="GMX70" s="154"/>
      <c r="GMY70" s="154"/>
      <c r="GMZ70" s="154"/>
      <c r="GNA70" s="154"/>
      <c r="GNB70" s="154"/>
      <c r="GNC70" s="154"/>
      <c r="GND70" s="154"/>
      <c r="GNE70" s="154"/>
      <c r="GNF70" s="154"/>
      <c r="GNG70" s="154"/>
      <c r="GNH70" s="154"/>
      <c r="GNI70" s="154"/>
      <c r="GNJ70" s="154"/>
      <c r="GNK70" s="154"/>
      <c r="GNL70" s="154"/>
      <c r="GNM70" s="154"/>
      <c r="GNN70" s="154"/>
      <c r="GNO70" s="154"/>
      <c r="GNP70" s="154"/>
      <c r="GNQ70" s="154"/>
      <c r="GNR70" s="154"/>
      <c r="GNS70" s="154"/>
      <c r="GNT70" s="154"/>
      <c r="GNU70" s="154"/>
      <c r="GNV70" s="154"/>
      <c r="GNW70" s="154"/>
      <c r="GNX70" s="154"/>
      <c r="GNY70" s="154"/>
      <c r="GNZ70" s="154"/>
      <c r="GOA70" s="154"/>
      <c r="GOB70" s="154"/>
      <c r="GOC70" s="154"/>
      <c r="GOD70" s="154"/>
      <c r="GOE70" s="154"/>
      <c r="GOF70" s="154"/>
      <c r="GOG70" s="154"/>
      <c r="GOH70" s="154"/>
      <c r="GOI70" s="154"/>
      <c r="GOJ70" s="154"/>
      <c r="GOK70" s="154"/>
      <c r="GOL70" s="154"/>
      <c r="GOM70" s="154"/>
      <c r="GON70" s="154"/>
      <c r="GOO70" s="154"/>
      <c r="GOP70" s="154"/>
      <c r="GOQ70" s="154"/>
      <c r="GOR70" s="154"/>
      <c r="GOS70" s="154"/>
      <c r="GOT70" s="154"/>
      <c r="GOU70" s="154"/>
      <c r="GOV70" s="154"/>
      <c r="GOW70" s="154"/>
      <c r="GOX70" s="154"/>
      <c r="GOY70" s="154"/>
      <c r="GOZ70" s="154"/>
      <c r="GPA70" s="154"/>
      <c r="GPB70" s="154"/>
      <c r="GPC70" s="154"/>
      <c r="GPD70" s="154"/>
      <c r="GPE70" s="154"/>
      <c r="GPF70" s="154"/>
      <c r="GPG70" s="154"/>
      <c r="GPH70" s="154"/>
      <c r="GPI70" s="154"/>
      <c r="GPJ70" s="154"/>
      <c r="GPK70" s="154"/>
      <c r="GPL70" s="154"/>
      <c r="GPM70" s="154"/>
      <c r="GPN70" s="154"/>
      <c r="GPO70" s="154"/>
      <c r="GPP70" s="154"/>
      <c r="GPQ70" s="154"/>
      <c r="GPR70" s="154"/>
      <c r="GPS70" s="154"/>
      <c r="GPT70" s="154"/>
      <c r="GPU70" s="154"/>
      <c r="GPV70" s="154"/>
      <c r="GPW70" s="154"/>
      <c r="GPX70" s="154"/>
      <c r="GPY70" s="154"/>
      <c r="GPZ70" s="154"/>
      <c r="GQA70" s="154"/>
      <c r="GQB70" s="154"/>
      <c r="GQC70" s="154"/>
      <c r="GQD70" s="154"/>
      <c r="GQE70" s="154"/>
      <c r="GQF70" s="154"/>
      <c r="GQG70" s="154"/>
      <c r="GQH70" s="154"/>
      <c r="GQI70" s="154"/>
      <c r="GQJ70" s="154"/>
      <c r="GQK70" s="154"/>
      <c r="GQL70" s="154"/>
      <c r="GQM70" s="154"/>
      <c r="GQN70" s="154"/>
      <c r="GQO70" s="154"/>
      <c r="GQP70" s="154"/>
      <c r="GQQ70" s="154"/>
      <c r="GQR70" s="154"/>
      <c r="GQS70" s="154"/>
      <c r="GQT70" s="154"/>
      <c r="GQU70" s="154"/>
      <c r="GQV70" s="154"/>
      <c r="GQW70" s="154"/>
      <c r="GQX70" s="154"/>
      <c r="GQY70" s="154"/>
      <c r="GQZ70" s="154"/>
      <c r="GRA70" s="154"/>
      <c r="GRB70" s="154"/>
      <c r="GRC70" s="154"/>
      <c r="GRD70" s="154"/>
      <c r="GRE70" s="154"/>
      <c r="GRF70" s="154"/>
      <c r="GRG70" s="154"/>
      <c r="GRH70" s="154"/>
      <c r="GRI70" s="154"/>
      <c r="GRJ70" s="154"/>
      <c r="GRK70" s="154"/>
      <c r="GRL70" s="154"/>
      <c r="GRM70" s="154"/>
      <c r="GRN70" s="154"/>
      <c r="GRO70" s="154"/>
      <c r="GRP70" s="154"/>
      <c r="GRQ70" s="154"/>
      <c r="GRR70" s="154"/>
      <c r="GRS70" s="154"/>
      <c r="GRT70" s="154"/>
      <c r="GRU70" s="154"/>
      <c r="GRV70" s="154"/>
      <c r="GRW70" s="154"/>
      <c r="GRX70" s="154"/>
      <c r="GRY70" s="154"/>
      <c r="GRZ70" s="154"/>
      <c r="GSA70" s="154"/>
      <c r="GSB70" s="154"/>
      <c r="GSC70" s="154"/>
      <c r="GSD70" s="154"/>
      <c r="GSE70" s="154"/>
      <c r="GSF70" s="154"/>
      <c r="GSG70" s="154"/>
      <c r="GSH70" s="154"/>
      <c r="GSI70" s="154"/>
      <c r="GSJ70" s="154"/>
      <c r="GSK70" s="154"/>
      <c r="GSL70" s="154"/>
      <c r="GSM70" s="154"/>
      <c r="GSN70" s="154"/>
      <c r="GSO70" s="154"/>
      <c r="GSP70" s="154"/>
      <c r="GSQ70" s="154"/>
      <c r="GSR70" s="154"/>
      <c r="GSS70" s="154"/>
      <c r="GST70" s="154"/>
      <c r="GSU70" s="154"/>
      <c r="GSV70" s="154"/>
      <c r="GSW70" s="154"/>
      <c r="GSX70" s="154"/>
      <c r="GSY70" s="154"/>
      <c r="GSZ70" s="154"/>
      <c r="GTA70" s="154"/>
      <c r="GTB70" s="154"/>
      <c r="GTC70" s="154"/>
      <c r="GTD70" s="154"/>
      <c r="GTE70" s="154"/>
      <c r="GTF70" s="154"/>
      <c r="GTG70" s="154"/>
      <c r="GTH70" s="154"/>
      <c r="GTI70" s="154"/>
      <c r="GTJ70" s="154"/>
      <c r="GTK70" s="154"/>
      <c r="GTL70" s="154"/>
      <c r="GTM70" s="154"/>
      <c r="GTN70" s="154"/>
      <c r="GTO70" s="154"/>
      <c r="GTP70" s="154"/>
      <c r="GTQ70" s="154"/>
      <c r="GTR70" s="154"/>
      <c r="GTS70" s="154"/>
      <c r="GTT70" s="154"/>
      <c r="GTU70" s="154"/>
      <c r="GTV70" s="154"/>
      <c r="GTW70" s="154"/>
      <c r="GTX70" s="154"/>
      <c r="GTY70" s="154"/>
      <c r="GTZ70" s="154"/>
      <c r="GUA70" s="154"/>
      <c r="GUB70" s="154"/>
      <c r="GUC70" s="154"/>
      <c r="GUD70" s="154"/>
      <c r="GUE70" s="154"/>
      <c r="GUF70" s="154"/>
      <c r="GUG70" s="154"/>
      <c r="GUH70" s="154"/>
      <c r="GUI70" s="154"/>
      <c r="GUJ70" s="154"/>
      <c r="GUK70" s="154"/>
      <c r="GUL70" s="154"/>
      <c r="GUM70" s="154"/>
      <c r="GUN70" s="154"/>
      <c r="GUO70" s="154"/>
      <c r="GUP70" s="154"/>
      <c r="GUQ70" s="154"/>
      <c r="GUR70" s="154"/>
      <c r="GUS70" s="154"/>
      <c r="GUT70" s="154"/>
      <c r="GUU70" s="154"/>
      <c r="GUV70" s="154"/>
      <c r="GUW70" s="154"/>
      <c r="GUX70" s="154"/>
      <c r="GUY70" s="154"/>
      <c r="GUZ70" s="154"/>
      <c r="GVA70" s="154"/>
      <c r="GVB70" s="154"/>
      <c r="GVC70" s="154"/>
      <c r="GVD70" s="154"/>
      <c r="GVE70" s="154"/>
      <c r="GVF70" s="154"/>
      <c r="GVG70" s="154"/>
      <c r="GVH70" s="154"/>
      <c r="GVI70" s="154"/>
      <c r="GVJ70" s="154"/>
      <c r="GVK70" s="154"/>
      <c r="GVL70" s="154"/>
      <c r="GVM70" s="154"/>
      <c r="GVN70" s="154"/>
      <c r="GVO70" s="154"/>
      <c r="GVP70" s="154"/>
      <c r="GVQ70" s="154"/>
      <c r="GVR70" s="154"/>
      <c r="GVS70" s="154"/>
      <c r="GVT70" s="154"/>
      <c r="GVU70" s="154"/>
      <c r="GVV70" s="154"/>
      <c r="GVW70" s="154"/>
      <c r="GVX70" s="154"/>
      <c r="GVY70" s="154"/>
      <c r="GVZ70" s="154"/>
      <c r="GWA70" s="154"/>
      <c r="GWB70" s="154"/>
      <c r="GWC70" s="154"/>
      <c r="GWD70" s="154"/>
      <c r="GWE70" s="154"/>
      <c r="GWF70" s="154"/>
      <c r="GWG70" s="154"/>
      <c r="GWH70" s="154"/>
      <c r="GWI70" s="154"/>
      <c r="GWJ70" s="154"/>
      <c r="GWK70" s="154"/>
      <c r="GWL70" s="154"/>
      <c r="GWM70" s="154"/>
      <c r="GWN70" s="154"/>
      <c r="GWO70" s="154"/>
      <c r="GWP70" s="154"/>
      <c r="GWQ70" s="154"/>
      <c r="GWR70" s="154"/>
      <c r="GWS70" s="154"/>
      <c r="GWT70" s="154"/>
      <c r="GWU70" s="154"/>
      <c r="GWV70" s="154"/>
      <c r="GWW70" s="154"/>
      <c r="GWX70" s="154"/>
      <c r="GWY70" s="154"/>
      <c r="GWZ70" s="154"/>
      <c r="GXA70" s="154"/>
      <c r="GXB70" s="154"/>
      <c r="GXC70" s="154"/>
      <c r="GXD70" s="154"/>
      <c r="GXE70" s="154"/>
      <c r="GXF70" s="154"/>
      <c r="GXG70" s="154"/>
      <c r="GXH70" s="154"/>
      <c r="GXI70" s="154"/>
      <c r="GXJ70" s="154"/>
      <c r="GXK70" s="154"/>
      <c r="GXL70" s="154"/>
      <c r="GXM70" s="154"/>
      <c r="GXN70" s="154"/>
      <c r="GXO70" s="154"/>
      <c r="GXP70" s="154"/>
      <c r="GXQ70" s="154"/>
      <c r="GXR70" s="154"/>
      <c r="GXS70" s="154"/>
      <c r="GXT70" s="154"/>
      <c r="GXU70" s="154"/>
      <c r="GXV70" s="154"/>
      <c r="GXW70" s="154"/>
      <c r="GXX70" s="154"/>
      <c r="GXY70" s="154"/>
      <c r="GXZ70" s="154"/>
      <c r="GYA70" s="154"/>
      <c r="GYB70" s="154"/>
      <c r="GYC70" s="154"/>
      <c r="GYD70" s="154"/>
      <c r="GYE70" s="154"/>
      <c r="GYF70" s="154"/>
      <c r="GYG70" s="154"/>
      <c r="GYH70" s="154"/>
      <c r="GYI70" s="154"/>
      <c r="GYJ70" s="154"/>
      <c r="GYK70" s="154"/>
      <c r="GYL70" s="154"/>
      <c r="GYM70" s="154"/>
      <c r="GYN70" s="154"/>
      <c r="GYO70" s="154"/>
      <c r="GYP70" s="154"/>
      <c r="GYQ70" s="154"/>
      <c r="GYR70" s="154"/>
      <c r="GYS70" s="154"/>
      <c r="GYT70" s="154"/>
      <c r="GYU70" s="154"/>
      <c r="GYV70" s="154"/>
      <c r="GYW70" s="154"/>
      <c r="GYX70" s="154"/>
      <c r="GYY70" s="154"/>
      <c r="GYZ70" s="154"/>
      <c r="GZA70" s="154"/>
      <c r="GZB70" s="154"/>
      <c r="GZC70" s="154"/>
      <c r="GZD70" s="154"/>
      <c r="GZE70" s="154"/>
      <c r="GZF70" s="154"/>
      <c r="GZG70" s="154"/>
      <c r="GZH70" s="154"/>
      <c r="GZI70" s="154"/>
      <c r="GZJ70" s="154"/>
      <c r="GZK70" s="154"/>
      <c r="GZL70" s="154"/>
      <c r="GZM70" s="154"/>
      <c r="GZN70" s="154"/>
      <c r="GZO70" s="154"/>
      <c r="GZP70" s="154"/>
      <c r="GZQ70" s="154"/>
      <c r="GZR70" s="154"/>
      <c r="GZS70" s="154"/>
      <c r="GZT70" s="154"/>
      <c r="GZU70" s="154"/>
      <c r="GZV70" s="154"/>
      <c r="GZW70" s="154"/>
      <c r="GZX70" s="154"/>
      <c r="GZY70" s="154"/>
      <c r="GZZ70" s="154"/>
      <c r="HAA70" s="154"/>
      <c r="HAB70" s="154"/>
      <c r="HAC70" s="154"/>
      <c r="HAD70" s="154"/>
      <c r="HAE70" s="154"/>
      <c r="HAF70" s="154"/>
      <c r="HAG70" s="154"/>
      <c r="HAH70" s="154"/>
      <c r="HAI70" s="154"/>
      <c r="HAJ70" s="154"/>
      <c r="HAK70" s="154"/>
      <c r="HAL70" s="154"/>
      <c r="HAM70" s="154"/>
      <c r="HAN70" s="154"/>
      <c r="HAO70" s="154"/>
      <c r="HAP70" s="154"/>
      <c r="HAQ70" s="154"/>
      <c r="HAR70" s="154"/>
      <c r="HAS70" s="154"/>
      <c r="HAT70" s="154"/>
      <c r="HAU70" s="154"/>
      <c r="HAV70" s="154"/>
      <c r="HAW70" s="154"/>
      <c r="HAX70" s="154"/>
      <c r="HAY70" s="154"/>
      <c r="HAZ70" s="154"/>
      <c r="HBA70" s="154"/>
      <c r="HBB70" s="154"/>
      <c r="HBC70" s="154"/>
      <c r="HBD70" s="154"/>
      <c r="HBE70" s="154"/>
      <c r="HBF70" s="154"/>
      <c r="HBG70" s="154"/>
      <c r="HBH70" s="154"/>
      <c r="HBI70" s="154"/>
      <c r="HBJ70" s="154"/>
      <c r="HBK70" s="154"/>
      <c r="HBL70" s="154"/>
      <c r="HBM70" s="154"/>
      <c r="HBN70" s="154"/>
      <c r="HBO70" s="154"/>
      <c r="HBP70" s="154"/>
      <c r="HBQ70" s="154"/>
      <c r="HBR70" s="154"/>
      <c r="HBS70" s="154"/>
      <c r="HBT70" s="154"/>
      <c r="HBU70" s="154"/>
      <c r="HBV70" s="154"/>
      <c r="HBW70" s="154"/>
      <c r="HBX70" s="154"/>
      <c r="HBY70" s="154"/>
      <c r="HBZ70" s="154"/>
      <c r="HCA70" s="154"/>
      <c r="HCB70" s="154"/>
      <c r="HCC70" s="154"/>
      <c r="HCD70" s="154"/>
      <c r="HCE70" s="154"/>
      <c r="HCF70" s="154"/>
      <c r="HCG70" s="154"/>
      <c r="HCH70" s="154"/>
      <c r="HCI70" s="154"/>
      <c r="HCJ70" s="154"/>
      <c r="HCK70" s="154"/>
      <c r="HCL70" s="154"/>
      <c r="HCM70" s="154"/>
      <c r="HCN70" s="154"/>
      <c r="HCO70" s="154"/>
      <c r="HCP70" s="154"/>
      <c r="HCQ70" s="154"/>
      <c r="HCR70" s="154"/>
      <c r="HCS70" s="154"/>
      <c r="HCT70" s="154"/>
      <c r="HCU70" s="154"/>
      <c r="HCV70" s="154"/>
      <c r="HCW70" s="154"/>
      <c r="HCX70" s="154"/>
      <c r="HCY70" s="154"/>
      <c r="HCZ70" s="154"/>
      <c r="HDA70" s="154"/>
      <c r="HDB70" s="154"/>
      <c r="HDC70" s="154"/>
      <c r="HDD70" s="154"/>
      <c r="HDE70" s="154"/>
      <c r="HDF70" s="154"/>
      <c r="HDG70" s="154"/>
      <c r="HDH70" s="154"/>
      <c r="HDI70" s="154"/>
      <c r="HDJ70" s="154"/>
      <c r="HDK70" s="154"/>
      <c r="HDL70" s="154"/>
      <c r="HDM70" s="154"/>
      <c r="HDN70" s="154"/>
      <c r="HDO70" s="154"/>
      <c r="HDP70" s="154"/>
      <c r="HDQ70" s="154"/>
      <c r="HDR70" s="154"/>
      <c r="HDS70" s="154"/>
      <c r="HDT70" s="154"/>
      <c r="HDU70" s="154"/>
      <c r="HDV70" s="154"/>
      <c r="HDW70" s="154"/>
      <c r="HDX70" s="154"/>
      <c r="HDY70" s="154"/>
      <c r="HDZ70" s="154"/>
      <c r="HEA70" s="154"/>
      <c r="HEB70" s="154"/>
      <c r="HEC70" s="154"/>
      <c r="HED70" s="154"/>
      <c r="HEE70" s="154"/>
      <c r="HEF70" s="154"/>
      <c r="HEG70" s="154"/>
      <c r="HEH70" s="154"/>
      <c r="HEI70" s="154"/>
      <c r="HEJ70" s="154"/>
      <c r="HEK70" s="154"/>
      <c r="HEL70" s="154"/>
      <c r="HEM70" s="154"/>
      <c r="HEN70" s="154"/>
      <c r="HEO70" s="154"/>
      <c r="HEP70" s="154"/>
      <c r="HEQ70" s="154"/>
      <c r="HER70" s="154"/>
      <c r="HES70" s="154"/>
      <c r="HET70" s="154"/>
      <c r="HEU70" s="154"/>
      <c r="HEV70" s="154"/>
      <c r="HEW70" s="154"/>
      <c r="HEX70" s="154"/>
      <c r="HEY70" s="154"/>
      <c r="HEZ70" s="154"/>
      <c r="HFA70" s="154"/>
      <c r="HFB70" s="154"/>
      <c r="HFC70" s="154"/>
      <c r="HFD70" s="154"/>
      <c r="HFE70" s="154"/>
      <c r="HFF70" s="154"/>
      <c r="HFG70" s="154"/>
      <c r="HFH70" s="154"/>
      <c r="HFI70" s="154"/>
      <c r="HFJ70" s="154"/>
      <c r="HFK70" s="154"/>
      <c r="HFL70" s="154"/>
      <c r="HFM70" s="154"/>
      <c r="HFN70" s="154"/>
      <c r="HFO70" s="154"/>
      <c r="HFP70" s="154"/>
      <c r="HFQ70" s="154"/>
      <c r="HFR70" s="154"/>
      <c r="HFS70" s="154"/>
      <c r="HFT70" s="154"/>
      <c r="HFU70" s="154"/>
      <c r="HFV70" s="154"/>
      <c r="HFW70" s="154"/>
      <c r="HFX70" s="154"/>
      <c r="HFY70" s="154"/>
      <c r="HFZ70" s="154"/>
      <c r="HGA70" s="154"/>
      <c r="HGB70" s="154"/>
      <c r="HGC70" s="154"/>
      <c r="HGD70" s="154"/>
      <c r="HGE70" s="154"/>
      <c r="HGF70" s="154"/>
      <c r="HGG70" s="154"/>
      <c r="HGH70" s="154"/>
      <c r="HGI70" s="154"/>
      <c r="HGJ70" s="154"/>
      <c r="HGK70" s="154"/>
      <c r="HGL70" s="154"/>
      <c r="HGM70" s="154"/>
      <c r="HGN70" s="154"/>
      <c r="HGO70" s="154"/>
      <c r="HGP70" s="154"/>
      <c r="HGQ70" s="154"/>
      <c r="HGR70" s="154"/>
      <c r="HGS70" s="154"/>
      <c r="HGT70" s="154"/>
      <c r="HGU70" s="154"/>
      <c r="HGV70" s="154"/>
      <c r="HGW70" s="154"/>
      <c r="HGX70" s="154"/>
      <c r="HGY70" s="154"/>
      <c r="HGZ70" s="154"/>
      <c r="HHA70" s="154"/>
      <c r="HHB70" s="154"/>
      <c r="HHC70" s="154"/>
      <c r="HHD70" s="154"/>
      <c r="HHE70" s="154"/>
      <c r="HHF70" s="154"/>
      <c r="HHG70" s="154"/>
      <c r="HHH70" s="154"/>
      <c r="HHI70" s="154"/>
      <c r="HHJ70" s="154"/>
      <c r="HHK70" s="154"/>
      <c r="HHL70" s="154"/>
      <c r="HHM70" s="154"/>
      <c r="HHN70" s="154"/>
      <c r="HHO70" s="154"/>
      <c r="HHP70" s="154"/>
      <c r="HHQ70" s="154"/>
      <c r="HHR70" s="154"/>
      <c r="HHS70" s="154"/>
      <c r="HHT70" s="154"/>
      <c r="HHU70" s="154"/>
      <c r="HHV70" s="154"/>
      <c r="HHW70" s="154"/>
      <c r="HHX70" s="154"/>
      <c r="HHY70" s="154"/>
      <c r="HHZ70" s="154"/>
      <c r="HIA70" s="154"/>
      <c r="HIB70" s="154"/>
      <c r="HIC70" s="154"/>
      <c r="HID70" s="154"/>
      <c r="HIE70" s="154"/>
      <c r="HIF70" s="154"/>
      <c r="HIG70" s="154"/>
      <c r="HIH70" s="154"/>
      <c r="HII70" s="154"/>
      <c r="HIJ70" s="154"/>
      <c r="HIK70" s="154"/>
      <c r="HIL70" s="154"/>
      <c r="HIM70" s="154"/>
      <c r="HIN70" s="154"/>
      <c r="HIO70" s="154"/>
      <c r="HIP70" s="154"/>
      <c r="HIQ70" s="154"/>
      <c r="HIR70" s="154"/>
      <c r="HIS70" s="154"/>
      <c r="HIT70" s="154"/>
      <c r="HIU70" s="154"/>
      <c r="HIV70" s="154"/>
      <c r="HIW70" s="154"/>
      <c r="HIX70" s="154"/>
      <c r="HIY70" s="154"/>
      <c r="HIZ70" s="154"/>
      <c r="HJA70" s="154"/>
      <c r="HJB70" s="154"/>
      <c r="HJC70" s="154"/>
      <c r="HJD70" s="154"/>
      <c r="HJE70" s="154"/>
      <c r="HJF70" s="154"/>
      <c r="HJG70" s="154"/>
      <c r="HJH70" s="154"/>
      <c r="HJI70" s="154"/>
      <c r="HJJ70" s="154"/>
      <c r="HJK70" s="154"/>
      <c r="HJL70" s="154"/>
      <c r="HJM70" s="154"/>
      <c r="HJN70" s="154"/>
      <c r="HJO70" s="154"/>
      <c r="HJP70" s="154"/>
      <c r="HJQ70" s="154"/>
      <c r="HJR70" s="154"/>
      <c r="HJS70" s="154"/>
      <c r="HJT70" s="154"/>
      <c r="HJU70" s="154"/>
      <c r="HJV70" s="154"/>
      <c r="HJW70" s="154"/>
      <c r="HJX70" s="154"/>
      <c r="HJY70" s="154"/>
      <c r="HJZ70" s="154"/>
      <c r="HKA70" s="154"/>
      <c r="HKB70" s="154"/>
      <c r="HKC70" s="154"/>
      <c r="HKD70" s="154"/>
      <c r="HKE70" s="154"/>
      <c r="HKF70" s="154"/>
      <c r="HKG70" s="154"/>
      <c r="HKH70" s="154"/>
      <c r="HKI70" s="154"/>
      <c r="HKJ70" s="154"/>
      <c r="HKK70" s="154"/>
      <c r="HKL70" s="154"/>
      <c r="HKM70" s="154"/>
      <c r="HKN70" s="154"/>
      <c r="HKO70" s="154"/>
      <c r="HKP70" s="154"/>
      <c r="HKQ70" s="154"/>
      <c r="HKR70" s="154"/>
      <c r="HKS70" s="154"/>
      <c r="HKT70" s="154"/>
      <c r="HKU70" s="154"/>
      <c r="HKV70" s="154"/>
      <c r="HKW70" s="154"/>
      <c r="HKX70" s="154"/>
      <c r="HKY70" s="154"/>
      <c r="HKZ70" s="154"/>
      <c r="HLA70" s="154"/>
      <c r="HLB70" s="154"/>
      <c r="HLC70" s="154"/>
      <c r="HLD70" s="154"/>
      <c r="HLE70" s="154"/>
      <c r="HLF70" s="154"/>
      <c r="HLG70" s="154"/>
      <c r="HLH70" s="154"/>
      <c r="HLI70" s="154"/>
      <c r="HLJ70" s="154"/>
      <c r="HLK70" s="154"/>
      <c r="HLL70" s="154"/>
      <c r="HLM70" s="154"/>
      <c r="HLN70" s="154"/>
      <c r="HLO70" s="154"/>
      <c r="HLP70" s="154"/>
      <c r="HLQ70" s="154"/>
      <c r="HLR70" s="154"/>
      <c r="HLS70" s="154"/>
      <c r="HLT70" s="154"/>
      <c r="HLU70" s="154"/>
      <c r="HLV70" s="154"/>
      <c r="HLW70" s="154"/>
      <c r="HLX70" s="154"/>
      <c r="HLY70" s="154"/>
      <c r="HLZ70" s="154"/>
      <c r="HMA70" s="154"/>
      <c r="HMB70" s="154"/>
      <c r="HMC70" s="154"/>
      <c r="HMD70" s="154"/>
      <c r="HME70" s="154"/>
      <c r="HMF70" s="154"/>
      <c r="HMG70" s="154"/>
      <c r="HMH70" s="154"/>
      <c r="HMI70" s="154"/>
      <c r="HMJ70" s="154"/>
      <c r="HMK70" s="154"/>
      <c r="HML70" s="154"/>
      <c r="HMM70" s="154"/>
      <c r="HMN70" s="154"/>
      <c r="HMO70" s="154"/>
      <c r="HMP70" s="154"/>
      <c r="HMQ70" s="154"/>
      <c r="HMR70" s="154"/>
      <c r="HMS70" s="154"/>
      <c r="HMT70" s="154"/>
      <c r="HMU70" s="154"/>
      <c r="HMV70" s="154"/>
      <c r="HMW70" s="154"/>
      <c r="HMX70" s="154"/>
      <c r="HMY70" s="154"/>
      <c r="HMZ70" s="154"/>
      <c r="HNA70" s="154"/>
      <c r="HNB70" s="154"/>
      <c r="HNC70" s="154"/>
      <c r="HND70" s="154"/>
      <c r="HNE70" s="154"/>
      <c r="HNF70" s="154"/>
      <c r="HNG70" s="154"/>
      <c r="HNH70" s="154"/>
      <c r="HNI70" s="154"/>
      <c r="HNJ70" s="154"/>
      <c r="HNK70" s="154"/>
      <c r="HNL70" s="154"/>
      <c r="HNM70" s="154"/>
      <c r="HNN70" s="154"/>
      <c r="HNO70" s="154"/>
      <c r="HNP70" s="154"/>
      <c r="HNQ70" s="154"/>
      <c r="HNR70" s="154"/>
      <c r="HNS70" s="154"/>
      <c r="HNT70" s="154"/>
      <c r="HNU70" s="154"/>
      <c r="HNV70" s="154"/>
      <c r="HNW70" s="154"/>
      <c r="HNX70" s="154"/>
      <c r="HNY70" s="154"/>
      <c r="HNZ70" s="154"/>
      <c r="HOA70" s="154"/>
      <c r="HOB70" s="154"/>
      <c r="HOC70" s="154"/>
      <c r="HOD70" s="154"/>
      <c r="HOE70" s="154"/>
      <c r="HOF70" s="154"/>
      <c r="HOG70" s="154"/>
      <c r="HOH70" s="154"/>
      <c r="HOI70" s="154"/>
      <c r="HOJ70" s="154"/>
      <c r="HOK70" s="154"/>
      <c r="HOL70" s="154"/>
      <c r="HOM70" s="154"/>
      <c r="HON70" s="154"/>
      <c r="HOO70" s="154"/>
      <c r="HOP70" s="154"/>
      <c r="HOQ70" s="154"/>
      <c r="HOR70" s="154"/>
      <c r="HOS70" s="154"/>
      <c r="HOT70" s="154"/>
      <c r="HOU70" s="154"/>
      <c r="HOV70" s="154"/>
      <c r="HOW70" s="154"/>
      <c r="HOX70" s="154"/>
      <c r="HOY70" s="154"/>
      <c r="HOZ70" s="154"/>
      <c r="HPA70" s="154"/>
      <c r="HPB70" s="154"/>
      <c r="HPC70" s="154"/>
      <c r="HPD70" s="154"/>
      <c r="HPE70" s="154"/>
      <c r="HPF70" s="154"/>
      <c r="HPG70" s="154"/>
      <c r="HPH70" s="154"/>
      <c r="HPI70" s="154"/>
      <c r="HPJ70" s="154"/>
      <c r="HPK70" s="154"/>
      <c r="HPL70" s="154"/>
      <c r="HPM70" s="154"/>
      <c r="HPN70" s="154"/>
      <c r="HPO70" s="154"/>
      <c r="HPP70" s="154"/>
      <c r="HPQ70" s="154"/>
      <c r="HPR70" s="154"/>
      <c r="HPS70" s="154"/>
      <c r="HPT70" s="154"/>
      <c r="HPU70" s="154"/>
      <c r="HPV70" s="154"/>
      <c r="HPW70" s="154"/>
      <c r="HPX70" s="154"/>
      <c r="HPY70" s="154"/>
      <c r="HPZ70" s="154"/>
      <c r="HQA70" s="154"/>
      <c r="HQB70" s="154"/>
      <c r="HQC70" s="154"/>
      <c r="HQD70" s="154"/>
      <c r="HQE70" s="154"/>
      <c r="HQF70" s="154"/>
      <c r="HQG70" s="154"/>
      <c r="HQH70" s="154"/>
      <c r="HQI70" s="154"/>
      <c r="HQJ70" s="154"/>
      <c r="HQK70" s="154"/>
      <c r="HQL70" s="154"/>
      <c r="HQM70" s="154"/>
      <c r="HQN70" s="154"/>
      <c r="HQO70" s="154"/>
      <c r="HQP70" s="154"/>
      <c r="HQQ70" s="154"/>
      <c r="HQR70" s="154"/>
      <c r="HQS70" s="154"/>
      <c r="HQT70" s="154"/>
      <c r="HQU70" s="154"/>
      <c r="HQV70" s="154"/>
      <c r="HQW70" s="154"/>
      <c r="HQX70" s="154"/>
      <c r="HQY70" s="154"/>
      <c r="HQZ70" s="154"/>
      <c r="HRA70" s="154"/>
      <c r="HRB70" s="154"/>
      <c r="HRC70" s="154"/>
      <c r="HRD70" s="154"/>
      <c r="HRE70" s="154"/>
      <c r="HRF70" s="154"/>
      <c r="HRG70" s="154"/>
      <c r="HRH70" s="154"/>
      <c r="HRI70" s="154"/>
      <c r="HRJ70" s="154"/>
      <c r="HRK70" s="154"/>
      <c r="HRL70" s="154"/>
      <c r="HRM70" s="154"/>
      <c r="HRN70" s="154"/>
      <c r="HRO70" s="154"/>
      <c r="HRP70" s="154"/>
      <c r="HRQ70" s="154"/>
      <c r="HRR70" s="154"/>
      <c r="HRS70" s="154"/>
      <c r="HRT70" s="154"/>
      <c r="HRU70" s="154"/>
      <c r="HRV70" s="154"/>
      <c r="HRW70" s="154"/>
      <c r="HRX70" s="154"/>
      <c r="HRY70" s="154"/>
      <c r="HRZ70" s="154"/>
      <c r="HSA70" s="154"/>
      <c r="HSB70" s="154"/>
      <c r="HSC70" s="154"/>
      <c r="HSD70" s="154"/>
      <c r="HSE70" s="154"/>
      <c r="HSF70" s="154"/>
      <c r="HSG70" s="154"/>
      <c r="HSH70" s="154"/>
      <c r="HSI70" s="154"/>
      <c r="HSJ70" s="154"/>
      <c r="HSK70" s="154"/>
      <c r="HSL70" s="154"/>
      <c r="HSM70" s="154"/>
      <c r="HSN70" s="154"/>
      <c r="HSO70" s="154"/>
      <c r="HSP70" s="154"/>
      <c r="HSQ70" s="154"/>
      <c r="HSR70" s="154"/>
      <c r="HSS70" s="154"/>
      <c r="HST70" s="154"/>
      <c r="HSU70" s="154"/>
      <c r="HSV70" s="154"/>
      <c r="HSW70" s="154"/>
      <c r="HSX70" s="154"/>
      <c r="HSY70" s="154"/>
      <c r="HSZ70" s="154"/>
      <c r="HTA70" s="154"/>
      <c r="HTB70" s="154"/>
      <c r="HTC70" s="154"/>
      <c r="HTD70" s="154"/>
      <c r="HTE70" s="154"/>
      <c r="HTF70" s="154"/>
      <c r="HTG70" s="154"/>
      <c r="HTH70" s="154"/>
      <c r="HTI70" s="154"/>
      <c r="HTJ70" s="154"/>
      <c r="HTK70" s="154"/>
      <c r="HTL70" s="154"/>
      <c r="HTM70" s="154"/>
      <c r="HTN70" s="154"/>
      <c r="HTO70" s="154"/>
      <c r="HTP70" s="154"/>
      <c r="HTQ70" s="154"/>
      <c r="HTR70" s="154"/>
      <c r="HTS70" s="154"/>
      <c r="HTT70" s="154"/>
      <c r="HTU70" s="154"/>
      <c r="HTV70" s="154"/>
      <c r="HTW70" s="154"/>
      <c r="HTX70" s="154"/>
      <c r="HTY70" s="154"/>
      <c r="HTZ70" s="154"/>
      <c r="HUA70" s="154"/>
      <c r="HUB70" s="154"/>
      <c r="HUC70" s="154"/>
      <c r="HUD70" s="154"/>
      <c r="HUE70" s="154"/>
      <c r="HUF70" s="154"/>
      <c r="HUG70" s="154"/>
      <c r="HUH70" s="154"/>
      <c r="HUI70" s="154"/>
      <c r="HUJ70" s="154"/>
      <c r="HUK70" s="154"/>
      <c r="HUL70" s="154"/>
      <c r="HUM70" s="154"/>
      <c r="HUN70" s="154"/>
      <c r="HUO70" s="154"/>
      <c r="HUP70" s="154"/>
      <c r="HUQ70" s="154"/>
      <c r="HUR70" s="154"/>
      <c r="HUS70" s="154"/>
      <c r="HUT70" s="154"/>
      <c r="HUU70" s="154"/>
      <c r="HUV70" s="154"/>
      <c r="HUW70" s="154"/>
      <c r="HUX70" s="154"/>
      <c r="HUY70" s="154"/>
      <c r="HUZ70" s="154"/>
      <c r="HVA70" s="154"/>
      <c r="HVB70" s="154"/>
      <c r="HVC70" s="154"/>
      <c r="HVD70" s="154"/>
      <c r="HVE70" s="154"/>
      <c r="HVF70" s="154"/>
      <c r="HVG70" s="154"/>
      <c r="HVH70" s="154"/>
      <c r="HVI70" s="154"/>
      <c r="HVJ70" s="154"/>
      <c r="HVK70" s="154"/>
      <c r="HVL70" s="154"/>
      <c r="HVM70" s="154"/>
      <c r="HVN70" s="154"/>
      <c r="HVO70" s="154"/>
      <c r="HVP70" s="154"/>
      <c r="HVQ70" s="154"/>
      <c r="HVR70" s="154"/>
      <c r="HVS70" s="154"/>
      <c r="HVT70" s="154"/>
      <c r="HVU70" s="154"/>
      <c r="HVV70" s="154"/>
      <c r="HVW70" s="154"/>
      <c r="HVX70" s="154"/>
      <c r="HVY70" s="154"/>
      <c r="HVZ70" s="154"/>
      <c r="HWA70" s="154"/>
      <c r="HWB70" s="154"/>
      <c r="HWC70" s="154"/>
      <c r="HWD70" s="154"/>
      <c r="HWE70" s="154"/>
      <c r="HWF70" s="154"/>
      <c r="HWG70" s="154"/>
      <c r="HWH70" s="154"/>
      <c r="HWI70" s="154"/>
      <c r="HWJ70" s="154"/>
      <c r="HWK70" s="154"/>
      <c r="HWL70" s="154"/>
      <c r="HWM70" s="154"/>
      <c r="HWN70" s="154"/>
      <c r="HWO70" s="154"/>
      <c r="HWP70" s="154"/>
      <c r="HWQ70" s="154"/>
      <c r="HWR70" s="154"/>
      <c r="HWS70" s="154"/>
      <c r="HWT70" s="154"/>
      <c r="HWU70" s="154"/>
      <c r="HWV70" s="154"/>
      <c r="HWW70" s="154"/>
      <c r="HWX70" s="154"/>
      <c r="HWY70" s="154"/>
      <c r="HWZ70" s="154"/>
      <c r="HXA70" s="154"/>
      <c r="HXB70" s="154"/>
      <c r="HXC70" s="154"/>
      <c r="HXD70" s="154"/>
      <c r="HXE70" s="154"/>
      <c r="HXF70" s="154"/>
      <c r="HXG70" s="154"/>
      <c r="HXH70" s="154"/>
      <c r="HXI70" s="154"/>
      <c r="HXJ70" s="154"/>
      <c r="HXK70" s="154"/>
      <c r="HXL70" s="154"/>
      <c r="HXM70" s="154"/>
      <c r="HXN70" s="154"/>
      <c r="HXO70" s="154"/>
      <c r="HXP70" s="154"/>
      <c r="HXQ70" s="154"/>
      <c r="HXR70" s="154"/>
      <c r="HXS70" s="154"/>
      <c r="HXT70" s="154"/>
      <c r="HXU70" s="154"/>
      <c r="HXV70" s="154"/>
      <c r="HXW70" s="154"/>
      <c r="HXX70" s="154"/>
      <c r="HXY70" s="154"/>
      <c r="HXZ70" s="154"/>
      <c r="HYA70" s="154"/>
      <c r="HYB70" s="154"/>
      <c r="HYC70" s="154"/>
      <c r="HYD70" s="154"/>
      <c r="HYE70" s="154"/>
      <c r="HYF70" s="154"/>
      <c r="HYG70" s="154"/>
      <c r="HYH70" s="154"/>
      <c r="HYI70" s="154"/>
      <c r="HYJ70" s="154"/>
      <c r="HYK70" s="154"/>
      <c r="HYL70" s="154"/>
      <c r="HYM70" s="154"/>
      <c r="HYN70" s="154"/>
      <c r="HYO70" s="154"/>
      <c r="HYP70" s="154"/>
      <c r="HYQ70" s="154"/>
      <c r="HYR70" s="154"/>
      <c r="HYS70" s="154"/>
      <c r="HYT70" s="154"/>
      <c r="HYU70" s="154"/>
      <c r="HYV70" s="154"/>
      <c r="HYW70" s="154"/>
      <c r="HYX70" s="154"/>
      <c r="HYY70" s="154"/>
      <c r="HYZ70" s="154"/>
      <c r="HZA70" s="154"/>
      <c r="HZB70" s="154"/>
      <c r="HZC70" s="154"/>
      <c r="HZD70" s="154"/>
      <c r="HZE70" s="154"/>
      <c r="HZF70" s="154"/>
      <c r="HZG70" s="154"/>
      <c r="HZH70" s="154"/>
      <c r="HZI70" s="154"/>
      <c r="HZJ70" s="154"/>
      <c r="HZK70" s="154"/>
      <c r="HZL70" s="154"/>
      <c r="HZM70" s="154"/>
      <c r="HZN70" s="154"/>
      <c r="HZO70" s="154"/>
      <c r="HZP70" s="154"/>
      <c r="HZQ70" s="154"/>
      <c r="HZR70" s="154"/>
      <c r="HZS70" s="154"/>
      <c r="HZT70" s="154"/>
      <c r="HZU70" s="154"/>
      <c r="HZV70" s="154"/>
      <c r="HZW70" s="154"/>
      <c r="HZX70" s="154"/>
      <c r="HZY70" s="154"/>
      <c r="HZZ70" s="154"/>
      <c r="IAA70" s="154"/>
      <c r="IAB70" s="154"/>
      <c r="IAC70" s="154"/>
      <c r="IAD70" s="154"/>
      <c r="IAE70" s="154"/>
      <c r="IAF70" s="154"/>
      <c r="IAG70" s="154"/>
      <c r="IAH70" s="154"/>
      <c r="IAI70" s="154"/>
      <c r="IAJ70" s="154"/>
      <c r="IAK70" s="154"/>
      <c r="IAL70" s="154"/>
      <c r="IAM70" s="154"/>
      <c r="IAN70" s="154"/>
      <c r="IAO70" s="154"/>
      <c r="IAP70" s="154"/>
      <c r="IAQ70" s="154"/>
      <c r="IAR70" s="154"/>
      <c r="IAS70" s="154"/>
      <c r="IAT70" s="154"/>
      <c r="IAU70" s="154"/>
      <c r="IAV70" s="154"/>
      <c r="IAW70" s="154"/>
      <c r="IAX70" s="154"/>
      <c r="IAY70" s="154"/>
      <c r="IAZ70" s="154"/>
      <c r="IBA70" s="154"/>
      <c r="IBB70" s="154"/>
      <c r="IBC70" s="154"/>
      <c r="IBD70" s="154"/>
      <c r="IBE70" s="154"/>
      <c r="IBF70" s="154"/>
      <c r="IBG70" s="154"/>
      <c r="IBH70" s="154"/>
      <c r="IBI70" s="154"/>
      <c r="IBJ70" s="154"/>
      <c r="IBK70" s="154"/>
      <c r="IBL70" s="154"/>
      <c r="IBM70" s="154"/>
      <c r="IBN70" s="154"/>
      <c r="IBO70" s="154"/>
      <c r="IBP70" s="154"/>
      <c r="IBQ70" s="154"/>
      <c r="IBR70" s="154"/>
      <c r="IBS70" s="154"/>
      <c r="IBT70" s="154"/>
      <c r="IBU70" s="154"/>
      <c r="IBV70" s="154"/>
      <c r="IBW70" s="154"/>
      <c r="IBX70" s="154"/>
      <c r="IBY70" s="154"/>
      <c r="IBZ70" s="154"/>
      <c r="ICA70" s="154"/>
      <c r="ICB70" s="154"/>
      <c r="ICC70" s="154"/>
      <c r="ICD70" s="154"/>
      <c r="ICE70" s="154"/>
      <c r="ICF70" s="154"/>
      <c r="ICG70" s="154"/>
      <c r="ICH70" s="154"/>
      <c r="ICI70" s="154"/>
      <c r="ICJ70" s="154"/>
      <c r="ICK70" s="154"/>
      <c r="ICL70" s="154"/>
      <c r="ICM70" s="154"/>
      <c r="ICN70" s="154"/>
      <c r="ICO70" s="154"/>
      <c r="ICP70" s="154"/>
      <c r="ICQ70" s="154"/>
      <c r="ICR70" s="154"/>
      <c r="ICS70" s="154"/>
      <c r="ICT70" s="154"/>
      <c r="ICU70" s="154"/>
      <c r="ICV70" s="154"/>
      <c r="ICW70" s="154"/>
      <c r="ICX70" s="154"/>
      <c r="ICY70" s="154"/>
      <c r="ICZ70" s="154"/>
      <c r="IDA70" s="154"/>
      <c r="IDB70" s="154"/>
      <c r="IDC70" s="154"/>
      <c r="IDD70" s="154"/>
      <c r="IDE70" s="154"/>
      <c r="IDF70" s="154"/>
      <c r="IDG70" s="154"/>
      <c r="IDH70" s="154"/>
      <c r="IDI70" s="154"/>
      <c r="IDJ70" s="154"/>
      <c r="IDK70" s="154"/>
      <c r="IDL70" s="154"/>
      <c r="IDM70" s="154"/>
      <c r="IDN70" s="154"/>
      <c r="IDO70" s="154"/>
      <c r="IDP70" s="154"/>
      <c r="IDQ70" s="154"/>
      <c r="IDR70" s="154"/>
      <c r="IDS70" s="154"/>
      <c r="IDT70" s="154"/>
      <c r="IDU70" s="154"/>
      <c r="IDV70" s="154"/>
      <c r="IDW70" s="154"/>
      <c r="IDX70" s="154"/>
      <c r="IDY70" s="154"/>
      <c r="IDZ70" s="154"/>
      <c r="IEA70" s="154"/>
      <c r="IEB70" s="154"/>
      <c r="IEC70" s="154"/>
      <c r="IED70" s="154"/>
      <c r="IEE70" s="154"/>
      <c r="IEF70" s="154"/>
      <c r="IEG70" s="154"/>
      <c r="IEH70" s="154"/>
      <c r="IEI70" s="154"/>
      <c r="IEJ70" s="154"/>
      <c r="IEK70" s="154"/>
      <c r="IEL70" s="154"/>
      <c r="IEM70" s="154"/>
      <c r="IEN70" s="154"/>
      <c r="IEO70" s="154"/>
      <c r="IEP70" s="154"/>
      <c r="IEQ70" s="154"/>
      <c r="IER70" s="154"/>
      <c r="IES70" s="154"/>
      <c r="IET70" s="154"/>
      <c r="IEU70" s="154"/>
      <c r="IEV70" s="154"/>
      <c r="IEW70" s="154"/>
      <c r="IEX70" s="154"/>
      <c r="IEY70" s="154"/>
      <c r="IEZ70" s="154"/>
      <c r="IFA70" s="154"/>
      <c r="IFB70" s="154"/>
      <c r="IFC70" s="154"/>
      <c r="IFD70" s="154"/>
      <c r="IFE70" s="154"/>
      <c r="IFF70" s="154"/>
      <c r="IFG70" s="154"/>
      <c r="IFH70" s="154"/>
      <c r="IFI70" s="154"/>
      <c r="IFJ70" s="154"/>
      <c r="IFK70" s="154"/>
      <c r="IFL70" s="154"/>
      <c r="IFM70" s="154"/>
      <c r="IFN70" s="154"/>
      <c r="IFO70" s="154"/>
      <c r="IFP70" s="154"/>
      <c r="IFQ70" s="154"/>
      <c r="IFR70" s="154"/>
      <c r="IFS70" s="154"/>
      <c r="IFT70" s="154"/>
      <c r="IFU70" s="154"/>
      <c r="IFV70" s="154"/>
      <c r="IFW70" s="154"/>
      <c r="IFX70" s="154"/>
      <c r="IFY70" s="154"/>
      <c r="IFZ70" s="154"/>
      <c r="IGA70" s="154"/>
      <c r="IGB70" s="154"/>
      <c r="IGC70" s="154"/>
      <c r="IGD70" s="154"/>
      <c r="IGE70" s="154"/>
      <c r="IGF70" s="154"/>
      <c r="IGG70" s="154"/>
      <c r="IGH70" s="154"/>
      <c r="IGI70" s="154"/>
      <c r="IGJ70" s="154"/>
      <c r="IGK70" s="154"/>
      <c r="IGL70" s="154"/>
      <c r="IGM70" s="154"/>
      <c r="IGN70" s="154"/>
      <c r="IGO70" s="154"/>
      <c r="IGP70" s="154"/>
      <c r="IGQ70" s="154"/>
      <c r="IGR70" s="154"/>
      <c r="IGS70" s="154"/>
      <c r="IGT70" s="154"/>
      <c r="IGU70" s="154"/>
      <c r="IGV70" s="154"/>
      <c r="IGW70" s="154"/>
      <c r="IGX70" s="154"/>
      <c r="IGY70" s="154"/>
      <c r="IGZ70" s="154"/>
      <c r="IHA70" s="154"/>
      <c r="IHB70" s="154"/>
      <c r="IHC70" s="154"/>
      <c r="IHD70" s="154"/>
      <c r="IHE70" s="154"/>
      <c r="IHF70" s="154"/>
      <c r="IHG70" s="154"/>
      <c r="IHH70" s="154"/>
      <c r="IHI70" s="154"/>
      <c r="IHJ70" s="154"/>
      <c r="IHK70" s="154"/>
      <c r="IHL70" s="154"/>
      <c r="IHM70" s="154"/>
      <c r="IHN70" s="154"/>
      <c r="IHO70" s="154"/>
      <c r="IHP70" s="154"/>
      <c r="IHQ70" s="154"/>
      <c r="IHR70" s="154"/>
      <c r="IHS70" s="154"/>
      <c r="IHT70" s="154"/>
      <c r="IHU70" s="154"/>
      <c r="IHV70" s="154"/>
      <c r="IHW70" s="154"/>
      <c r="IHX70" s="154"/>
      <c r="IHY70" s="154"/>
      <c r="IHZ70" s="154"/>
      <c r="IIA70" s="154"/>
      <c r="IIB70" s="154"/>
      <c r="IIC70" s="154"/>
      <c r="IID70" s="154"/>
      <c r="IIE70" s="154"/>
      <c r="IIF70" s="154"/>
      <c r="IIG70" s="154"/>
      <c r="IIH70" s="154"/>
      <c r="III70" s="154"/>
      <c r="IIJ70" s="154"/>
      <c r="IIK70" s="154"/>
      <c r="IIL70" s="154"/>
      <c r="IIM70" s="154"/>
      <c r="IIN70" s="154"/>
      <c r="IIO70" s="154"/>
      <c r="IIP70" s="154"/>
      <c r="IIQ70" s="154"/>
      <c r="IIR70" s="154"/>
      <c r="IIS70" s="154"/>
      <c r="IIT70" s="154"/>
      <c r="IIU70" s="154"/>
      <c r="IIV70" s="154"/>
      <c r="IIW70" s="154"/>
      <c r="IIX70" s="154"/>
      <c r="IIY70" s="154"/>
      <c r="IIZ70" s="154"/>
      <c r="IJA70" s="154"/>
      <c r="IJB70" s="154"/>
      <c r="IJC70" s="154"/>
      <c r="IJD70" s="154"/>
      <c r="IJE70" s="154"/>
      <c r="IJF70" s="154"/>
      <c r="IJG70" s="154"/>
      <c r="IJH70" s="154"/>
      <c r="IJI70" s="154"/>
      <c r="IJJ70" s="154"/>
      <c r="IJK70" s="154"/>
      <c r="IJL70" s="154"/>
      <c r="IJM70" s="154"/>
      <c r="IJN70" s="154"/>
      <c r="IJO70" s="154"/>
      <c r="IJP70" s="154"/>
      <c r="IJQ70" s="154"/>
      <c r="IJR70" s="154"/>
      <c r="IJS70" s="154"/>
      <c r="IJT70" s="154"/>
      <c r="IJU70" s="154"/>
      <c r="IJV70" s="154"/>
      <c r="IJW70" s="154"/>
      <c r="IJX70" s="154"/>
      <c r="IJY70" s="154"/>
      <c r="IJZ70" s="154"/>
      <c r="IKA70" s="154"/>
      <c r="IKB70" s="154"/>
      <c r="IKC70" s="154"/>
      <c r="IKD70" s="154"/>
      <c r="IKE70" s="154"/>
      <c r="IKF70" s="154"/>
      <c r="IKG70" s="154"/>
      <c r="IKH70" s="154"/>
      <c r="IKI70" s="154"/>
      <c r="IKJ70" s="154"/>
      <c r="IKK70" s="154"/>
      <c r="IKL70" s="154"/>
      <c r="IKM70" s="154"/>
      <c r="IKN70" s="154"/>
      <c r="IKO70" s="154"/>
      <c r="IKP70" s="154"/>
      <c r="IKQ70" s="154"/>
      <c r="IKR70" s="154"/>
      <c r="IKS70" s="154"/>
      <c r="IKT70" s="154"/>
      <c r="IKU70" s="154"/>
      <c r="IKV70" s="154"/>
      <c r="IKW70" s="154"/>
      <c r="IKX70" s="154"/>
      <c r="IKY70" s="154"/>
      <c r="IKZ70" s="154"/>
      <c r="ILA70" s="154"/>
      <c r="ILB70" s="154"/>
      <c r="ILC70" s="154"/>
      <c r="ILD70" s="154"/>
      <c r="ILE70" s="154"/>
      <c r="ILF70" s="154"/>
      <c r="ILG70" s="154"/>
      <c r="ILH70" s="154"/>
      <c r="ILI70" s="154"/>
      <c r="ILJ70" s="154"/>
      <c r="ILK70" s="154"/>
      <c r="ILL70" s="154"/>
      <c r="ILM70" s="154"/>
      <c r="ILN70" s="154"/>
      <c r="ILO70" s="154"/>
      <c r="ILP70" s="154"/>
      <c r="ILQ70" s="154"/>
      <c r="ILR70" s="154"/>
      <c r="ILS70" s="154"/>
      <c r="ILT70" s="154"/>
      <c r="ILU70" s="154"/>
      <c r="ILV70" s="154"/>
      <c r="ILW70" s="154"/>
      <c r="ILX70" s="154"/>
      <c r="ILY70" s="154"/>
      <c r="ILZ70" s="154"/>
      <c r="IMA70" s="154"/>
      <c r="IMB70" s="154"/>
      <c r="IMC70" s="154"/>
      <c r="IMD70" s="154"/>
      <c r="IME70" s="154"/>
      <c r="IMF70" s="154"/>
      <c r="IMG70" s="154"/>
      <c r="IMH70" s="154"/>
      <c r="IMI70" s="154"/>
      <c r="IMJ70" s="154"/>
      <c r="IMK70" s="154"/>
      <c r="IML70" s="154"/>
      <c r="IMM70" s="154"/>
      <c r="IMN70" s="154"/>
      <c r="IMO70" s="154"/>
      <c r="IMP70" s="154"/>
      <c r="IMQ70" s="154"/>
      <c r="IMR70" s="154"/>
      <c r="IMS70" s="154"/>
      <c r="IMT70" s="154"/>
      <c r="IMU70" s="154"/>
      <c r="IMV70" s="154"/>
      <c r="IMW70" s="154"/>
      <c r="IMX70" s="154"/>
      <c r="IMY70" s="154"/>
      <c r="IMZ70" s="154"/>
      <c r="INA70" s="154"/>
      <c r="INB70" s="154"/>
      <c r="INC70" s="154"/>
      <c r="IND70" s="154"/>
      <c r="INE70" s="154"/>
      <c r="INF70" s="154"/>
      <c r="ING70" s="154"/>
      <c r="INH70" s="154"/>
      <c r="INI70" s="154"/>
      <c r="INJ70" s="154"/>
      <c r="INK70" s="154"/>
      <c r="INL70" s="154"/>
      <c r="INM70" s="154"/>
      <c r="INN70" s="154"/>
      <c r="INO70" s="154"/>
      <c r="INP70" s="154"/>
      <c r="INQ70" s="154"/>
      <c r="INR70" s="154"/>
      <c r="INS70" s="154"/>
      <c r="INT70" s="154"/>
      <c r="INU70" s="154"/>
      <c r="INV70" s="154"/>
      <c r="INW70" s="154"/>
      <c r="INX70" s="154"/>
      <c r="INY70" s="154"/>
      <c r="INZ70" s="154"/>
      <c r="IOA70" s="154"/>
      <c r="IOB70" s="154"/>
      <c r="IOC70" s="154"/>
      <c r="IOD70" s="154"/>
      <c r="IOE70" s="154"/>
      <c r="IOF70" s="154"/>
      <c r="IOG70" s="154"/>
      <c r="IOH70" s="154"/>
      <c r="IOI70" s="154"/>
      <c r="IOJ70" s="154"/>
      <c r="IOK70" s="154"/>
      <c r="IOL70" s="154"/>
      <c r="IOM70" s="154"/>
      <c r="ION70" s="154"/>
      <c r="IOO70" s="154"/>
      <c r="IOP70" s="154"/>
      <c r="IOQ70" s="154"/>
      <c r="IOR70" s="154"/>
      <c r="IOS70" s="154"/>
      <c r="IOT70" s="154"/>
      <c r="IOU70" s="154"/>
      <c r="IOV70" s="154"/>
      <c r="IOW70" s="154"/>
      <c r="IOX70" s="154"/>
      <c r="IOY70" s="154"/>
      <c r="IOZ70" s="154"/>
      <c r="IPA70" s="154"/>
      <c r="IPB70" s="154"/>
      <c r="IPC70" s="154"/>
      <c r="IPD70" s="154"/>
      <c r="IPE70" s="154"/>
      <c r="IPF70" s="154"/>
      <c r="IPG70" s="154"/>
      <c r="IPH70" s="154"/>
      <c r="IPI70" s="154"/>
      <c r="IPJ70" s="154"/>
      <c r="IPK70" s="154"/>
      <c r="IPL70" s="154"/>
      <c r="IPM70" s="154"/>
      <c r="IPN70" s="154"/>
      <c r="IPO70" s="154"/>
      <c r="IPP70" s="154"/>
      <c r="IPQ70" s="154"/>
      <c r="IPR70" s="154"/>
      <c r="IPS70" s="154"/>
      <c r="IPT70" s="154"/>
      <c r="IPU70" s="154"/>
      <c r="IPV70" s="154"/>
      <c r="IPW70" s="154"/>
      <c r="IPX70" s="154"/>
      <c r="IPY70" s="154"/>
      <c r="IPZ70" s="154"/>
      <c r="IQA70" s="154"/>
      <c r="IQB70" s="154"/>
      <c r="IQC70" s="154"/>
      <c r="IQD70" s="154"/>
      <c r="IQE70" s="154"/>
      <c r="IQF70" s="154"/>
      <c r="IQG70" s="154"/>
      <c r="IQH70" s="154"/>
      <c r="IQI70" s="154"/>
      <c r="IQJ70" s="154"/>
      <c r="IQK70" s="154"/>
      <c r="IQL70" s="154"/>
      <c r="IQM70" s="154"/>
      <c r="IQN70" s="154"/>
      <c r="IQO70" s="154"/>
      <c r="IQP70" s="154"/>
      <c r="IQQ70" s="154"/>
      <c r="IQR70" s="154"/>
      <c r="IQS70" s="154"/>
      <c r="IQT70" s="154"/>
      <c r="IQU70" s="154"/>
      <c r="IQV70" s="154"/>
      <c r="IQW70" s="154"/>
      <c r="IQX70" s="154"/>
      <c r="IQY70" s="154"/>
      <c r="IQZ70" s="154"/>
      <c r="IRA70" s="154"/>
      <c r="IRB70" s="154"/>
      <c r="IRC70" s="154"/>
      <c r="IRD70" s="154"/>
      <c r="IRE70" s="154"/>
      <c r="IRF70" s="154"/>
      <c r="IRG70" s="154"/>
      <c r="IRH70" s="154"/>
      <c r="IRI70" s="154"/>
      <c r="IRJ70" s="154"/>
      <c r="IRK70" s="154"/>
      <c r="IRL70" s="154"/>
      <c r="IRM70" s="154"/>
      <c r="IRN70" s="154"/>
      <c r="IRO70" s="154"/>
      <c r="IRP70" s="154"/>
      <c r="IRQ70" s="154"/>
      <c r="IRR70" s="154"/>
      <c r="IRS70" s="154"/>
      <c r="IRT70" s="154"/>
      <c r="IRU70" s="154"/>
      <c r="IRV70" s="154"/>
      <c r="IRW70" s="154"/>
      <c r="IRX70" s="154"/>
      <c r="IRY70" s="154"/>
      <c r="IRZ70" s="154"/>
      <c r="ISA70" s="154"/>
      <c r="ISB70" s="154"/>
      <c r="ISC70" s="154"/>
      <c r="ISD70" s="154"/>
      <c r="ISE70" s="154"/>
      <c r="ISF70" s="154"/>
      <c r="ISG70" s="154"/>
      <c r="ISH70" s="154"/>
      <c r="ISI70" s="154"/>
      <c r="ISJ70" s="154"/>
      <c r="ISK70" s="154"/>
      <c r="ISL70" s="154"/>
      <c r="ISM70" s="154"/>
      <c r="ISN70" s="154"/>
      <c r="ISO70" s="154"/>
      <c r="ISP70" s="154"/>
      <c r="ISQ70" s="154"/>
      <c r="ISR70" s="154"/>
      <c r="ISS70" s="154"/>
      <c r="IST70" s="154"/>
      <c r="ISU70" s="154"/>
      <c r="ISV70" s="154"/>
      <c r="ISW70" s="154"/>
      <c r="ISX70" s="154"/>
      <c r="ISY70" s="154"/>
      <c r="ISZ70" s="154"/>
      <c r="ITA70" s="154"/>
      <c r="ITB70" s="154"/>
      <c r="ITC70" s="154"/>
      <c r="ITD70" s="154"/>
      <c r="ITE70" s="154"/>
      <c r="ITF70" s="154"/>
      <c r="ITG70" s="154"/>
      <c r="ITH70" s="154"/>
      <c r="ITI70" s="154"/>
      <c r="ITJ70" s="154"/>
      <c r="ITK70" s="154"/>
      <c r="ITL70" s="154"/>
      <c r="ITM70" s="154"/>
      <c r="ITN70" s="154"/>
      <c r="ITO70" s="154"/>
      <c r="ITP70" s="154"/>
      <c r="ITQ70" s="154"/>
      <c r="ITR70" s="154"/>
      <c r="ITS70" s="154"/>
      <c r="ITT70" s="154"/>
      <c r="ITU70" s="154"/>
      <c r="ITV70" s="154"/>
      <c r="ITW70" s="154"/>
      <c r="ITX70" s="154"/>
      <c r="ITY70" s="154"/>
      <c r="ITZ70" s="154"/>
      <c r="IUA70" s="154"/>
      <c r="IUB70" s="154"/>
      <c r="IUC70" s="154"/>
      <c r="IUD70" s="154"/>
      <c r="IUE70" s="154"/>
      <c r="IUF70" s="154"/>
      <c r="IUG70" s="154"/>
      <c r="IUH70" s="154"/>
      <c r="IUI70" s="154"/>
      <c r="IUJ70" s="154"/>
      <c r="IUK70" s="154"/>
      <c r="IUL70" s="154"/>
      <c r="IUM70" s="154"/>
      <c r="IUN70" s="154"/>
      <c r="IUO70" s="154"/>
      <c r="IUP70" s="154"/>
      <c r="IUQ70" s="154"/>
      <c r="IUR70" s="154"/>
      <c r="IUS70" s="154"/>
      <c r="IUT70" s="154"/>
      <c r="IUU70" s="154"/>
      <c r="IUV70" s="154"/>
      <c r="IUW70" s="154"/>
      <c r="IUX70" s="154"/>
      <c r="IUY70" s="154"/>
      <c r="IUZ70" s="154"/>
      <c r="IVA70" s="154"/>
      <c r="IVB70" s="154"/>
      <c r="IVC70" s="154"/>
      <c r="IVD70" s="154"/>
      <c r="IVE70" s="154"/>
      <c r="IVF70" s="154"/>
      <c r="IVG70" s="154"/>
      <c r="IVH70" s="154"/>
      <c r="IVI70" s="154"/>
      <c r="IVJ70" s="154"/>
      <c r="IVK70" s="154"/>
      <c r="IVL70" s="154"/>
      <c r="IVM70" s="154"/>
      <c r="IVN70" s="154"/>
      <c r="IVO70" s="154"/>
      <c r="IVP70" s="154"/>
      <c r="IVQ70" s="154"/>
      <c r="IVR70" s="154"/>
      <c r="IVS70" s="154"/>
      <c r="IVT70" s="154"/>
      <c r="IVU70" s="154"/>
      <c r="IVV70" s="154"/>
      <c r="IVW70" s="154"/>
      <c r="IVX70" s="154"/>
      <c r="IVY70" s="154"/>
      <c r="IVZ70" s="154"/>
      <c r="IWA70" s="154"/>
      <c r="IWB70" s="154"/>
      <c r="IWC70" s="154"/>
      <c r="IWD70" s="154"/>
      <c r="IWE70" s="154"/>
      <c r="IWF70" s="154"/>
      <c r="IWG70" s="154"/>
      <c r="IWH70" s="154"/>
      <c r="IWI70" s="154"/>
      <c r="IWJ70" s="154"/>
      <c r="IWK70" s="154"/>
      <c r="IWL70" s="154"/>
      <c r="IWM70" s="154"/>
      <c r="IWN70" s="154"/>
      <c r="IWO70" s="154"/>
      <c r="IWP70" s="154"/>
      <c r="IWQ70" s="154"/>
      <c r="IWR70" s="154"/>
      <c r="IWS70" s="154"/>
      <c r="IWT70" s="154"/>
      <c r="IWU70" s="154"/>
      <c r="IWV70" s="154"/>
      <c r="IWW70" s="154"/>
      <c r="IWX70" s="154"/>
      <c r="IWY70" s="154"/>
      <c r="IWZ70" s="154"/>
      <c r="IXA70" s="154"/>
      <c r="IXB70" s="154"/>
      <c r="IXC70" s="154"/>
      <c r="IXD70" s="154"/>
      <c r="IXE70" s="154"/>
      <c r="IXF70" s="154"/>
      <c r="IXG70" s="154"/>
      <c r="IXH70" s="154"/>
      <c r="IXI70" s="154"/>
      <c r="IXJ70" s="154"/>
      <c r="IXK70" s="154"/>
      <c r="IXL70" s="154"/>
      <c r="IXM70" s="154"/>
      <c r="IXN70" s="154"/>
      <c r="IXO70" s="154"/>
      <c r="IXP70" s="154"/>
      <c r="IXQ70" s="154"/>
      <c r="IXR70" s="154"/>
      <c r="IXS70" s="154"/>
      <c r="IXT70" s="154"/>
      <c r="IXU70" s="154"/>
      <c r="IXV70" s="154"/>
      <c r="IXW70" s="154"/>
      <c r="IXX70" s="154"/>
      <c r="IXY70" s="154"/>
      <c r="IXZ70" s="154"/>
      <c r="IYA70" s="154"/>
      <c r="IYB70" s="154"/>
      <c r="IYC70" s="154"/>
      <c r="IYD70" s="154"/>
      <c r="IYE70" s="154"/>
      <c r="IYF70" s="154"/>
      <c r="IYG70" s="154"/>
      <c r="IYH70" s="154"/>
      <c r="IYI70" s="154"/>
      <c r="IYJ70" s="154"/>
      <c r="IYK70" s="154"/>
      <c r="IYL70" s="154"/>
      <c r="IYM70" s="154"/>
      <c r="IYN70" s="154"/>
      <c r="IYO70" s="154"/>
      <c r="IYP70" s="154"/>
      <c r="IYQ70" s="154"/>
      <c r="IYR70" s="154"/>
      <c r="IYS70" s="154"/>
      <c r="IYT70" s="154"/>
      <c r="IYU70" s="154"/>
      <c r="IYV70" s="154"/>
      <c r="IYW70" s="154"/>
      <c r="IYX70" s="154"/>
      <c r="IYY70" s="154"/>
      <c r="IYZ70" s="154"/>
      <c r="IZA70" s="154"/>
      <c r="IZB70" s="154"/>
      <c r="IZC70" s="154"/>
      <c r="IZD70" s="154"/>
      <c r="IZE70" s="154"/>
      <c r="IZF70" s="154"/>
      <c r="IZG70" s="154"/>
      <c r="IZH70" s="154"/>
      <c r="IZI70" s="154"/>
      <c r="IZJ70" s="154"/>
      <c r="IZK70" s="154"/>
      <c r="IZL70" s="154"/>
      <c r="IZM70" s="154"/>
      <c r="IZN70" s="154"/>
      <c r="IZO70" s="154"/>
      <c r="IZP70" s="154"/>
      <c r="IZQ70" s="154"/>
      <c r="IZR70" s="154"/>
      <c r="IZS70" s="154"/>
      <c r="IZT70" s="154"/>
      <c r="IZU70" s="154"/>
      <c r="IZV70" s="154"/>
      <c r="IZW70" s="154"/>
      <c r="IZX70" s="154"/>
      <c r="IZY70" s="154"/>
      <c r="IZZ70" s="154"/>
      <c r="JAA70" s="154"/>
      <c r="JAB70" s="154"/>
      <c r="JAC70" s="154"/>
      <c r="JAD70" s="154"/>
      <c r="JAE70" s="154"/>
      <c r="JAF70" s="154"/>
      <c r="JAG70" s="154"/>
      <c r="JAH70" s="154"/>
      <c r="JAI70" s="154"/>
      <c r="JAJ70" s="154"/>
      <c r="JAK70" s="154"/>
      <c r="JAL70" s="154"/>
      <c r="JAM70" s="154"/>
      <c r="JAN70" s="154"/>
      <c r="JAO70" s="154"/>
      <c r="JAP70" s="154"/>
      <c r="JAQ70" s="154"/>
      <c r="JAR70" s="154"/>
      <c r="JAS70" s="154"/>
      <c r="JAT70" s="154"/>
      <c r="JAU70" s="154"/>
      <c r="JAV70" s="154"/>
      <c r="JAW70" s="154"/>
      <c r="JAX70" s="154"/>
      <c r="JAY70" s="154"/>
      <c r="JAZ70" s="154"/>
      <c r="JBA70" s="154"/>
      <c r="JBB70" s="154"/>
      <c r="JBC70" s="154"/>
      <c r="JBD70" s="154"/>
      <c r="JBE70" s="154"/>
      <c r="JBF70" s="154"/>
      <c r="JBG70" s="154"/>
      <c r="JBH70" s="154"/>
      <c r="JBI70" s="154"/>
      <c r="JBJ70" s="154"/>
      <c r="JBK70" s="154"/>
      <c r="JBL70" s="154"/>
      <c r="JBM70" s="154"/>
      <c r="JBN70" s="154"/>
      <c r="JBO70" s="154"/>
      <c r="JBP70" s="154"/>
      <c r="JBQ70" s="154"/>
      <c r="JBR70" s="154"/>
      <c r="JBS70" s="154"/>
      <c r="JBT70" s="154"/>
      <c r="JBU70" s="154"/>
      <c r="JBV70" s="154"/>
      <c r="JBW70" s="154"/>
      <c r="JBX70" s="154"/>
      <c r="JBY70" s="154"/>
      <c r="JBZ70" s="154"/>
      <c r="JCA70" s="154"/>
      <c r="JCB70" s="154"/>
      <c r="JCC70" s="154"/>
      <c r="JCD70" s="154"/>
      <c r="JCE70" s="154"/>
      <c r="JCF70" s="154"/>
      <c r="JCG70" s="154"/>
      <c r="JCH70" s="154"/>
      <c r="JCI70" s="154"/>
      <c r="JCJ70" s="154"/>
      <c r="JCK70" s="154"/>
      <c r="JCL70" s="154"/>
      <c r="JCM70" s="154"/>
      <c r="JCN70" s="154"/>
      <c r="JCO70" s="154"/>
      <c r="JCP70" s="154"/>
      <c r="JCQ70" s="154"/>
      <c r="JCR70" s="154"/>
      <c r="JCS70" s="154"/>
      <c r="JCT70" s="154"/>
      <c r="JCU70" s="154"/>
      <c r="JCV70" s="154"/>
      <c r="JCW70" s="154"/>
      <c r="JCX70" s="154"/>
      <c r="JCY70" s="154"/>
      <c r="JCZ70" s="154"/>
      <c r="JDA70" s="154"/>
      <c r="JDB70" s="154"/>
      <c r="JDC70" s="154"/>
      <c r="JDD70" s="154"/>
      <c r="JDE70" s="154"/>
      <c r="JDF70" s="154"/>
      <c r="JDG70" s="154"/>
      <c r="JDH70" s="154"/>
      <c r="JDI70" s="154"/>
      <c r="JDJ70" s="154"/>
      <c r="JDK70" s="154"/>
      <c r="JDL70" s="154"/>
      <c r="JDM70" s="154"/>
      <c r="JDN70" s="154"/>
      <c r="JDO70" s="154"/>
      <c r="JDP70" s="154"/>
      <c r="JDQ70" s="154"/>
      <c r="JDR70" s="154"/>
      <c r="JDS70" s="154"/>
      <c r="JDT70" s="154"/>
      <c r="JDU70" s="154"/>
      <c r="JDV70" s="154"/>
      <c r="JDW70" s="154"/>
      <c r="JDX70" s="154"/>
      <c r="JDY70" s="154"/>
      <c r="JDZ70" s="154"/>
      <c r="JEA70" s="154"/>
      <c r="JEB70" s="154"/>
      <c r="JEC70" s="154"/>
      <c r="JED70" s="154"/>
      <c r="JEE70" s="154"/>
      <c r="JEF70" s="154"/>
      <c r="JEG70" s="154"/>
      <c r="JEH70" s="154"/>
      <c r="JEI70" s="154"/>
      <c r="JEJ70" s="154"/>
      <c r="JEK70" s="154"/>
      <c r="JEL70" s="154"/>
      <c r="JEM70" s="154"/>
      <c r="JEN70" s="154"/>
      <c r="JEO70" s="154"/>
      <c r="JEP70" s="154"/>
      <c r="JEQ70" s="154"/>
      <c r="JER70" s="154"/>
      <c r="JES70" s="154"/>
      <c r="JET70" s="154"/>
      <c r="JEU70" s="154"/>
      <c r="JEV70" s="154"/>
      <c r="JEW70" s="154"/>
      <c r="JEX70" s="154"/>
      <c r="JEY70" s="154"/>
      <c r="JEZ70" s="154"/>
      <c r="JFA70" s="154"/>
      <c r="JFB70" s="154"/>
      <c r="JFC70" s="154"/>
      <c r="JFD70" s="154"/>
      <c r="JFE70" s="154"/>
      <c r="JFF70" s="154"/>
      <c r="JFG70" s="154"/>
      <c r="JFH70" s="154"/>
      <c r="JFI70" s="154"/>
      <c r="JFJ70" s="154"/>
      <c r="JFK70" s="154"/>
      <c r="JFL70" s="154"/>
      <c r="JFM70" s="154"/>
      <c r="JFN70" s="154"/>
      <c r="JFO70" s="154"/>
      <c r="JFP70" s="154"/>
      <c r="JFQ70" s="154"/>
      <c r="JFR70" s="154"/>
      <c r="JFS70" s="154"/>
      <c r="JFT70" s="154"/>
      <c r="JFU70" s="154"/>
      <c r="JFV70" s="154"/>
      <c r="JFW70" s="154"/>
      <c r="JFX70" s="154"/>
      <c r="JFY70" s="154"/>
      <c r="JFZ70" s="154"/>
      <c r="JGA70" s="154"/>
      <c r="JGB70" s="154"/>
      <c r="JGC70" s="154"/>
      <c r="JGD70" s="154"/>
      <c r="JGE70" s="154"/>
      <c r="JGF70" s="154"/>
      <c r="JGG70" s="154"/>
      <c r="JGH70" s="154"/>
      <c r="JGI70" s="154"/>
      <c r="JGJ70" s="154"/>
      <c r="JGK70" s="154"/>
      <c r="JGL70" s="154"/>
      <c r="JGM70" s="154"/>
      <c r="JGN70" s="154"/>
      <c r="JGO70" s="154"/>
      <c r="JGP70" s="154"/>
      <c r="JGQ70" s="154"/>
      <c r="JGR70" s="154"/>
      <c r="JGS70" s="154"/>
      <c r="JGT70" s="154"/>
      <c r="JGU70" s="154"/>
      <c r="JGV70" s="154"/>
      <c r="JGW70" s="154"/>
      <c r="JGX70" s="154"/>
      <c r="JGY70" s="154"/>
      <c r="JGZ70" s="154"/>
      <c r="JHA70" s="154"/>
      <c r="JHB70" s="154"/>
      <c r="JHC70" s="154"/>
      <c r="JHD70" s="154"/>
      <c r="JHE70" s="154"/>
      <c r="JHF70" s="154"/>
      <c r="JHG70" s="154"/>
      <c r="JHH70" s="154"/>
      <c r="JHI70" s="154"/>
      <c r="JHJ70" s="154"/>
      <c r="JHK70" s="154"/>
      <c r="JHL70" s="154"/>
      <c r="JHM70" s="154"/>
      <c r="JHN70" s="154"/>
      <c r="JHO70" s="154"/>
      <c r="JHP70" s="154"/>
      <c r="JHQ70" s="154"/>
      <c r="JHR70" s="154"/>
      <c r="JHS70" s="154"/>
      <c r="JHT70" s="154"/>
      <c r="JHU70" s="154"/>
      <c r="JHV70" s="154"/>
      <c r="JHW70" s="154"/>
      <c r="JHX70" s="154"/>
      <c r="JHY70" s="154"/>
      <c r="JHZ70" s="154"/>
      <c r="JIA70" s="154"/>
      <c r="JIB70" s="154"/>
      <c r="JIC70" s="154"/>
      <c r="JID70" s="154"/>
      <c r="JIE70" s="154"/>
      <c r="JIF70" s="154"/>
      <c r="JIG70" s="154"/>
      <c r="JIH70" s="154"/>
      <c r="JII70" s="154"/>
      <c r="JIJ70" s="154"/>
      <c r="JIK70" s="154"/>
      <c r="JIL70" s="154"/>
      <c r="JIM70" s="154"/>
      <c r="JIN70" s="154"/>
      <c r="JIO70" s="154"/>
      <c r="JIP70" s="154"/>
      <c r="JIQ70" s="154"/>
      <c r="JIR70" s="154"/>
      <c r="JIS70" s="154"/>
      <c r="JIT70" s="154"/>
      <c r="JIU70" s="154"/>
      <c r="JIV70" s="154"/>
      <c r="JIW70" s="154"/>
      <c r="JIX70" s="154"/>
      <c r="JIY70" s="154"/>
      <c r="JIZ70" s="154"/>
      <c r="JJA70" s="154"/>
      <c r="JJB70" s="154"/>
      <c r="JJC70" s="154"/>
      <c r="JJD70" s="154"/>
      <c r="JJE70" s="154"/>
      <c r="JJF70" s="154"/>
      <c r="JJG70" s="154"/>
      <c r="JJH70" s="154"/>
      <c r="JJI70" s="154"/>
      <c r="JJJ70" s="154"/>
      <c r="JJK70" s="154"/>
      <c r="JJL70" s="154"/>
      <c r="JJM70" s="154"/>
      <c r="JJN70" s="154"/>
      <c r="JJO70" s="154"/>
      <c r="JJP70" s="154"/>
      <c r="JJQ70" s="154"/>
      <c r="JJR70" s="154"/>
      <c r="JJS70" s="154"/>
      <c r="JJT70" s="154"/>
      <c r="JJU70" s="154"/>
      <c r="JJV70" s="154"/>
      <c r="JJW70" s="154"/>
      <c r="JJX70" s="154"/>
      <c r="JJY70" s="154"/>
      <c r="JJZ70" s="154"/>
      <c r="JKA70" s="154"/>
      <c r="JKB70" s="154"/>
      <c r="JKC70" s="154"/>
      <c r="JKD70" s="154"/>
      <c r="JKE70" s="154"/>
      <c r="JKF70" s="154"/>
      <c r="JKG70" s="154"/>
      <c r="JKH70" s="154"/>
      <c r="JKI70" s="154"/>
      <c r="JKJ70" s="154"/>
      <c r="JKK70" s="154"/>
      <c r="JKL70" s="154"/>
      <c r="JKM70" s="154"/>
      <c r="JKN70" s="154"/>
      <c r="JKO70" s="154"/>
      <c r="JKP70" s="154"/>
      <c r="JKQ70" s="154"/>
      <c r="JKR70" s="154"/>
      <c r="JKS70" s="154"/>
      <c r="JKT70" s="154"/>
      <c r="JKU70" s="154"/>
      <c r="JKV70" s="154"/>
      <c r="JKW70" s="154"/>
      <c r="JKX70" s="154"/>
      <c r="JKY70" s="154"/>
      <c r="JKZ70" s="154"/>
      <c r="JLA70" s="154"/>
      <c r="JLB70" s="154"/>
      <c r="JLC70" s="154"/>
      <c r="JLD70" s="154"/>
      <c r="JLE70" s="154"/>
      <c r="JLF70" s="154"/>
      <c r="JLG70" s="154"/>
      <c r="JLH70" s="154"/>
      <c r="JLI70" s="154"/>
      <c r="JLJ70" s="154"/>
      <c r="JLK70" s="154"/>
      <c r="JLL70" s="154"/>
      <c r="JLM70" s="154"/>
      <c r="JLN70" s="154"/>
      <c r="JLO70" s="154"/>
      <c r="JLP70" s="154"/>
      <c r="JLQ70" s="154"/>
      <c r="JLR70" s="154"/>
      <c r="JLS70" s="154"/>
      <c r="JLT70" s="154"/>
      <c r="JLU70" s="154"/>
      <c r="JLV70" s="154"/>
      <c r="JLW70" s="154"/>
      <c r="JLX70" s="154"/>
      <c r="JLY70" s="154"/>
      <c r="JLZ70" s="154"/>
      <c r="JMA70" s="154"/>
      <c r="JMB70" s="154"/>
      <c r="JMC70" s="154"/>
      <c r="JMD70" s="154"/>
      <c r="JME70" s="154"/>
      <c r="JMF70" s="154"/>
      <c r="JMG70" s="154"/>
      <c r="JMH70" s="154"/>
      <c r="JMI70" s="154"/>
      <c r="JMJ70" s="154"/>
      <c r="JMK70" s="154"/>
      <c r="JML70" s="154"/>
      <c r="JMM70" s="154"/>
      <c r="JMN70" s="154"/>
      <c r="JMO70" s="154"/>
      <c r="JMP70" s="154"/>
      <c r="JMQ70" s="154"/>
      <c r="JMR70" s="154"/>
      <c r="JMS70" s="154"/>
      <c r="JMT70" s="154"/>
      <c r="JMU70" s="154"/>
      <c r="JMV70" s="154"/>
      <c r="JMW70" s="154"/>
      <c r="JMX70" s="154"/>
      <c r="JMY70" s="154"/>
      <c r="JMZ70" s="154"/>
      <c r="JNA70" s="154"/>
      <c r="JNB70" s="154"/>
      <c r="JNC70" s="154"/>
      <c r="JND70" s="154"/>
      <c r="JNE70" s="154"/>
      <c r="JNF70" s="154"/>
      <c r="JNG70" s="154"/>
      <c r="JNH70" s="154"/>
      <c r="JNI70" s="154"/>
      <c r="JNJ70" s="154"/>
      <c r="JNK70" s="154"/>
      <c r="JNL70" s="154"/>
      <c r="JNM70" s="154"/>
      <c r="JNN70" s="154"/>
      <c r="JNO70" s="154"/>
      <c r="JNP70" s="154"/>
      <c r="JNQ70" s="154"/>
      <c r="JNR70" s="154"/>
      <c r="JNS70" s="154"/>
      <c r="JNT70" s="154"/>
      <c r="JNU70" s="154"/>
      <c r="JNV70" s="154"/>
      <c r="JNW70" s="154"/>
      <c r="JNX70" s="154"/>
      <c r="JNY70" s="154"/>
      <c r="JNZ70" s="154"/>
      <c r="JOA70" s="154"/>
      <c r="JOB70" s="154"/>
      <c r="JOC70" s="154"/>
      <c r="JOD70" s="154"/>
      <c r="JOE70" s="154"/>
      <c r="JOF70" s="154"/>
      <c r="JOG70" s="154"/>
      <c r="JOH70" s="154"/>
      <c r="JOI70" s="154"/>
      <c r="JOJ70" s="154"/>
      <c r="JOK70" s="154"/>
      <c r="JOL70" s="154"/>
      <c r="JOM70" s="154"/>
      <c r="JON70" s="154"/>
      <c r="JOO70" s="154"/>
      <c r="JOP70" s="154"/>
      <c r="JOQ70" s="154"/>
      <c r="JOR70" s="154"/>
      <c r="JOS70" s="154"/>
      <c r="JOT70" s="154"/>
      <c r="JOU70" s="154"/>
      <c r="JOV70" s="154"/>
      <c r="JOW70" s="154"/>
      <c r="JOX70" s="154"/>
      <c r="JOY70" s="154"/>
      <c r="JOZ70" s="154"/>
      <c r="JPA70" s="154"/>
      <c r="JPB70" s="154"/>
      <c r="JPC70" s="154"/>
      <c r="JPD70" s="154"/>
      <c r="JPE70" s="154"/>
      <c r="JPF70" s="154"/>
      <c r="JPG70" s="154"/>
      <c r="JPH70" s="154"/>
      <c r="JPI70" s="154"/>
      <c r="JPJ70" s="154"/>
      <c r="JPK70" s="154"/>
      <c r="JPL70" s="154"/>
      <c r="JPM70" s="154"/>
      <c r="JPN70" s="154"/>
      <c r="JPO70" s="154"/>
      <c r="JPP70" s="154"/>
      <c r="JPQ70" s="154"/>
      <c r="JPR70" s="154"/>
      <c r="JPS70" s="154"/>
      <c r="JPT70" s="154"/>
      <c r="JPU70" s="154"/>
      <c r="JPV70" s="154"/>
      <c r="JPW70" s="154"/>
      <c r="JPX70" s="154"/>
      <c r="JPY70" s="154"/>
      <c r="JPZ70" s="154"/>
      <c r="JQA70" s="154"/>
      <c r="JQB70" s="154"/>
      <c r="JQC70" s="154"/>
      <c r="JQD70" s="154"/>
      <c r="JQE70" s="154"/>
      <c r="JQF70" s="154"/>
      <c r="JQG70" s="154"/>
      <c r="JQH70" s="154"/>
      <c r="JQI70" s="154"/>
      <c r="JQJ70" s="154"/>
      <c r="JQK70" s="154"/>
      <c r="JQL70" s="154"/>
      <c r="JQM70" s="154"/>
      <c r="JQN70" s="154"/>
      <c r="JQO70" s="154"/>
      <c r="JQP70" s="154"/>
      <c r="JQQ70" s="154"/>
      <c r="JQR70" s="154"/>
      <c r="JQS70" s="154"/>
      <c r="JQT70" s="154"/>
      <c r="JQU70" s="154"/>
      <c r="JQV70" s="154"/>
      <c r="JQW70" s="154"/>
      <c r="JQX70" s="154"/>
      <c r="JQY70" s="154"/>
      <c r="JQZ70" s="154"/>
      <c r="JRA70" s="154"/>
      <c r="JRB70" s="154"/>
      <c r="JRC70" s="154"/>
      <c r="JRD70" s="154"/>
      <c r="JRE70" s="154"/>
      <c r="JRF70" s="154"/>
      <c r="JRG70" s="154"/>
      <c r="JRH70" s="154"/>
      <c r="JRI70" s="154"/>
      <c r="JRJ70" s="154"/>
      <c r="JRK70" s="154"/>
      <c r="JRL70" s="154"/>
      <c r="JRM70" s="154"/>
      <c r="JRN70" s="154"/>
      <c r="JRO70" s="154"/>
      <c r="JRP70" s="154"/>
      <c r="JRQ70" s="154"/>
      <c r="JRR70" s="154"/>
      <c r="JRS70" s="154"/>
      <c r="JRT70" s="154"/>
      <c r="JRU70" s="154"/>
      <c r="JRV70" s="154"/>
      <c r="JRW70" s="154"/>
      <c r="JRX70" s="154"/>
      <c r="JRY70" s="154"/>
      <c r="JRZ70" s="154"/>
      <c r="JSA70" s="154"/>
      <c r="JSB70" s="154"/>
      <c r="JSC70" s="154"/>
      <c r="JSD70" s="154"/>
      <c r="JSE70" s="154"/>
      <c r="JSF70" s="154"/>
      <c r="JSG70" s="154"/>
      <c r="JSH70" s="154"/>
      <c r="JSI70" s="154"/>
      <c r="JSJ70" s="154"/>
      <c r="JSK70" s="154"/>
      <c r="JSL70" s="154"/>
      <c r="JSM70" s="154"/>
      <c r="JSN70" s="154"/>
      <c r="JSO70" s="154"/>
      <c r="JSP70" s="154"/>
      <c r="JSQ70" s="154"/>
      <c r="JSR70" s="154"/>
      <c r="JSS70" s="154"/>
      <c r="JST70" s="154"/>
      <c r="JSU70" s="154"/>
      <c r="JSV70" s="154"/>
      <c r="JSW70" s="154"/>
      <c r="JSX70" s="154"/>
      <c r="JSY70" s="154"/>
      <c r="JSZ70" s="154"/>
      <c r="JTA70" s="154"/>
      <c r="JTB70" s="154"/>
      <c r="JTC70" s="154"/>
      <c r="JTD70" s="154"/>
      <c r="JTE70" s="154"/>
      <c r="JTF70" s="154"/>
      <c r="JTG70" s="154"/>
      <c r="JTH70" s="154"/>
      <c r="JTI70" s="154"/>
      <c r="JTJ70" s="154"/>
      <c r="JTK70" s="154"/>
      <c r="JTL70" s="154"/>
      <c r="JTM70" s="154"/>
      <c r="JTN70" s="154"/>
      <c r="JTO70" s="154"/>
      <c r="JTP70" s="154"/>
      <c r="JTQ70" s="154"/>
      <c r="JTR70" s="154"/>
      <c r="JTS70" s="154"/>
      <c r="JTT70" s="154"/>
      <c r="JTU70" s="154"/>
      <c r="JTV70" s="154"/>
      <c r="JTW70" s="154"/>
      <c r="JTX70" s="154"/>
      <c r="JTY70" s="154"/>
      <c r="JTZ70" s="154"/>
      <c r="JUA70" s="154"/>
      <c r="JUB70" s="154"/>
      <c r="JUC70" s="154"/>
      <c r="JUD70" s="154"/>
      <c r="JUE70" s="154"/>
      <c r="JUF70" s="154"/>
      <c r="JUG70" s="154"/>
      <c r="JUH70" s="154"/>
      <c r="JUI70" s="154"/>
      <c r="JUJ70" s="154"/>
      <c r="JUK70" s="154"/>
      <c r="JUL70" s="154"/>
      <c r="JUM70" s="154"/>
      <c r="JUN70" s="154"/>
      <c r="JUO70" s="154"/>
      <c r="JUP70" s="154"/>
      <c r="JUQ70" s="154"/>
      <c r="JUR70" s="154"/>
      <c r="JUS70" s="154"/>
      <c r="JUT70" s="154"/>
      <c r="JUU70" s="154"/>
      <c r="JUV70" s="154"/>
      <c r="JUW70" s="154"/>
      <c r="JUX70" s="154"/>
      <c r="JUY70" s="154"/>
      <c r="JUZ70" s="154"/>
      <c r="JVA70" s="154"/>
      <c r="JVB70" s="154"/>
      <c r="JVC70" s="154"/>
      <c r="JVD70" s="154"/>
      <c r="JVE70" s="154"/>
      <c r="JVF70" s="154"/>
      <c r="JVG70" s="154"/>
      <c r="JVH70" s="154"/>
      <c r="JVI70" s="154"/>
      <c r="JVJ70" s="154"/>
      <c r="JVK70" s="154"/>
      <c r="JVL70" s="154"/>
      <c r="JVM70" s="154"/>
      <c r="JVN70" s="154"/>
      <c r="JVO70" s="154"/>
      <c r="JVP70" s="154"/>
      <c r="JVQ70" s="154"/>
      <c r="JVR70" s="154"/>
      <c r="JVS70" s="154"/>
      <c r="JVT70" s="154"/>
      <c r="JVU70" s="154"/>
      <c r="JVV70" s="154"/>
      <c r="JVW70" s="154"/>
      <c r="JVX70" s="154"/>
      <c r="JVY70" s="154"/>
      <c r="JVZ70" s="154"/>
      <c r="JWA70" s="154"/>
      <c r="JWB70" s="154"/>
      <c r="JWC70" s="154"/>
      <c r="JWD70" s="154"/>
      <c r="JWE70" s="154"/>
      <c r="JWF70" s="154"/>
      <c r="JWG70" s="154"/>
      <c r="JWH70" s="154"/>
      <c r="JWI70" s="154"/>
      <c r="JWJ70" s="154"/>
      <c r="JWK70" s="154"/>
      <c r="JWL70" s="154"/>
      <c r="JWM70" s="154"/>
      <c r="JWN70" s="154"/>
      <c r="JWO70" s="154"/>
      <c r="JWP70" s="154"/>
      <c r="JWQ70" s="154"/>
      <c r="JWR70" s="154"/>
      <c r="JWS70" s="154"/>
      <c r="JWT70" s="154"/>
      <c r="JWU70" s="154"/>
      <c r="JWV70" s="154"/>
      <c r="JWW70" s="154"/>
      <c r="JWX70" s="154"/>
      <c r="JWY70" s="154"/>
      <c r="JWZ70" s="154"/>
      <c r="JXA70" s="154"/>
      <c r="JXB70" s="154"/>
      <c r="JXC70" s="154"/>
      <c r="JXD70" s="154"/>
      <c r="JXE70" s="154"/>
      <c r="JXF70" s="154"/>
      <c r="JXG70" s="154"/>
      <c r="JXH70" s="154"/>
      <c r="JXI70" s="154"/>
      <c r="JXJ70" s="154"/>
      <c r="JXK70" s="154"/>
      <c r="JXL70" s="154"/>
      <c r="JXM70" s="154"/>
      <c r="JXN70" s="154"/>
      <c r="JXO70" s="154"/>
      <c r="JXP70" s="154"/>
      <c r="JXQ70" s="154"/>
      <c r="JXR70" s="154"/>
      <c r="JXS70" s="154"/>
      <c r="JXT70" s="154"/>
      <c r="JXU70" s="154"/>
      <c r="JXV70" s="154"/>
      <c r="JXW70" s="154"/>
      <c r="JXX70" s="154"/>
      <c r="JXY70" s="154"/>
      <c r="JXZ70" s="154"/>
      <c r="JYA70" s="154"/>
      <c r="JYB70" s="154"/>
      <c r="JYC70" s="154"/>
      <c r="JYD70" s="154"/>
      <c r="JYE70" s="154"/>
      <c r="JYF70" s="154"/>
      <c r="JYG70" s="154"/>
      <c r="JYH70" s="154"/>
      <c r="JYI70" s="154"/>
      <c r="JYJ70" s="154"/>
      <c r="JYK70" s="154"/>
      <c r="JYL70" s="154"/>
      <c r="JYM70" s="154"/>
      <c r="JYN70" s="154"/>
      <c r="JYO70" s="154"/>
      <c r="JYP70" s="154"/>
      <c r="JYQ70" s="154"/>
      <c r="JYR70" s="154"/>
      <c r="JYS70" s="154"/>
      <c r="JYT70" s="154"/>
      <c r="JYU70" s="154"/>
      <c r="JYV70" s="154"/>
      <c r="JYW70" s="154"/>
      <c r="JYX70" s="154"/>
      <c r="JYY70" s="154"/>
      <c r="JYZ70" s="154"/>
      <c r="JZA70" s="154"/>
      <c r="JZB70" s="154"/>
      <c r="JZC70" s="154"/>
      <c r="JZD70" s="154"/>
      <c r="JZE70" s="154"/>
      <c r="JZF70" s="154"/>
      <c r="JZG70" s="154"/>
      <c r="JZH70" s="154"/>
      <c r="JZI70" s="154"/>
      <c r="JZJ70" s="154"/>
      <c r="JZK70" s="154"/>
      <c r="JZL70" s="154"/>
      <c r="JZM70" s="154"/>
      <c r="JZN70" s="154"/>
      <c r="JZO70" s="154"/>
      <c r="JZP70" s="154"/>
      <c r="JZQ70" s="154"/>
      <c r="JZR70" s="154"/>
      <c r="JZS70" s="154"/>
      <c r="JZT70" s="154"/>
      <c r="JZU70" s="154"/>
      <c r="JZV70" s="154"/>
      <c r="JZW70" s="154"/>
      <c r="JZX70" s="154"/>
      <c r="JZY70" s="154"/>
      <c r="JZZ70" s="154"/>
      <c r="KAA70" s="154"/>
      <c r="KAB70" s="154"/>
      <c r="KAC70" s="154"/>
      <c r="KAD70" s="154"/>
      <c r="KAE70" s="154"/>
      <c r="KAF70" s="154"/>
      <c r="KAG70" s="154"/>
      <c r="KAH70" s="154"/>
      <c r="KAI70" s="154"/>
      <c r="KAJ70" s="154"/>
      <c r="KAK70" s="154"/>
      <c r="KAL70" s="154"/>
      <c r="KAM70" s="154"/>
      <c r="KAN70" s="154"/>
      <c r="KAO70" s="154"/>
      <c r="KAP70" s="154"/>
      <c r="KAQ70" s="154"/>
      <c r="KAR70" s="154"/>
      <c r="KAS70" s="154"/>
      <c r="KAT70" s="154"/>
      <c r="KAU70" s="154"/>
      <c r="KAV70" s="154"/>
      <c r="KAW70" s="154"/>
      <c r="KAX70" s="154"/>
      <c r="KAY70" s="154"/>
      <c r="KAZ70" s="154"/>
      <c r="KBA70" s="154"/>
      <c r="KBB70" s="154"/>
      <c r="KBC70" s="154"/>
      <c r="KBD70" s="154"/>
      <c r="KBE70" s="154"/>
      <c r="KBF70" s="154"/>
      <c r="KBG70" s="154"/>
      <c r="KBH70" s="154"/>
      <c r="KBI70" s="154"/>
      <c r="KBJ70" s="154"/>
      <c r="KBK70" s="154"/>
      <c r="KBL70" s="154"/>
      <c r="KBM70" s="154"/>
      <c r="KBN70" s="154"/>
      <c r="KBO70" s="154"/>
      <c r="KBP70" s="154"/>
      <c r="KBQ70" s="154"/>
      <c r="KBR70" s="154"/>
      <c r="KBS70" s="154"/>
      <c r="KBT70" s="154"/>
      <c r="KBU70" s="154"/>
      <c r="KBV70" s="154"/>
      <c r="KBW70" s="154"/>
      <c r="KBX70" s="154"/>
      <c r="KBY70" s="154"/>
      <c r="KBZ70" s="154"/>
      <c r="KCA70" s="154"/>
      <c r="KCB70" s="154"/>
      <c r="KCC70" s="154"/>
      <c r="KCD70" s="154"/>
      <c r="KCE70" s="154"/>
      <c r="KCF70" s="154"/>
      <c r="KCG70" s="154"/>
      <c r="KCH70" s="154"/>
      <c r="KCI70" s="154"/>
      <c r="KCJ70" s="154"/>
      <c r="KCK70" s="154"/>
      <c r="KCL70" s="154"/>
      <c r="KCM70" s="154"/>
      <c r="KCN70" s="154"/>
      <c r="KCO70" s="154"/>
      <c r="KCP70" s="154"/>
      <c r="KCQ70" s="154"/>
      <c r="KCR70" s="154"/>
      <c r="KCS70" s="154"/>
      <c r="KCT70" s="154"/>
      <c r="KCU70" s="154"/>
      <c r="KCV70" s="154"/>
      <c r="KCW70" s="154"/>
      <c r="KCX70" s="154"/>
      <c r="KCY70" s="154"/>
      <c r="KCZ70" s="154"/>
      <c r="KDA70" s="154"/>
      <c r="KDB70" s="154"/>
      <c r="KDC70" s="154"/>
      <c r="KDD70" s="154"/>
      <c r="KDE70" s="154"/>
      <c r="KDF70" s="154"/>
      <c r="KDG70" s="154"/>
      <c r="KDH70" s="154"/>
      <c r="KDI70" s="154"/>
      <c r="KDJ70" s="154"/>
      <c r="KDK70" s="154"/>
      <c r="KDL70" s="154"/>
      <c r="KDM70" s="154"/>
      <c r="KDN70" s="154"/>
      <c r="KDO70" s="154"/>
      <c r="KDP70" s="154"/>
      <c r="KDQ70" s="154"/>
      <c r="KDR70" s="154"/>
      <c r="KDS70" s="154"/>
      <c r="KDT70" s="154"/>
      <c r="KDU70" s="154"/>
      <c r="KDV70" s="154"/>
      <c r="KDW70" s="154"/>
      <c r="KDX70" s="154"/>
      <c r="KDY70" s="154"/>
      <c r="KDZ70" s="154"/>
      <c r="KEA70" s="154"/>
      <c r="KEB70" s="154"/>
      <c r="KEC70" s="154"/>
      <c r="KED70" s="154"/>
      <c r="KEE70" s="154"/>
      <c r="KEF70" s="154"/>
      <c r="KEG70" s="154"/>
      <c r="KEH70" s="154"/>
      <c r="KEI70" s="154"/>
      <c r="KEJ70" s="154"/>
      <c r="KEK70" s="154"/>
      <c r="KEL70" s="154"/>
      <c r="KEM70" s="154"/>
      <c r="KEN70" s="154"/>
      <c r="KEO70" s="154"/>
      <c r="KEP70" s="154"/>
      <c r="KEQ70" s="154"/>
      <c r="KER70" s="154"/>
      <c r="KES70" s="154"/>
      <c r="KET70" s="154"/>
      <c r="KEU70" s="154"/>
      <c r="KEV70" s="154"/>
      <c r="KEW70" s="154"/>
      <c r="KEX70" s="154"/>
      <c r="KEY70" s="154"/>
      <c r="KEZ70" s="154"/>
      <c r="KFA70" s="154"/>
      <c r="KFB70" s="154"/>
      <c r="KFC70" s="154"/>
      <c r="KFD70" s="154"/>
      <c r="KFE70" s="154"/>
      <c r="KFF70" s="154"/>
      <c r="KFG70" s="154"/>
      <c r="KFH70" s="154"/>
      <c r="KFI70" s="154"/>
      <c r="KFJ70" s="154"/>
      <c r="KFK70" s="154"/>
      <c r="KFL70" s="154"/>
      <c r="KFM70" s="154"/>
      <c r="KFN70" s="154"/>
      <c r="KFO70" s="154"/>
      <c r="KFP70" s="154"/>
      <c r="KFQ70" s="154"/>
      <c r="KFR70" s="154"/>
      <c r="KFS70" s="154"/>
      <c r="KFT70" s="154"/>
      <c r="KFU70" s="154"/>
      <c r="KFV70" s="154"/>
      <c r="KFW70" s="154"/>
      <c r="KFX70" s="154"/>
      <c r="KFY70" s="154"/>
      <c r="KFZ70" s="154"/>
      <c r="KGA70" s="154"/>
      <c r="KGB70" s="154"/>
      <c r="KGC70" s="154"/>
      <c r="KGD70" s="154"/>
      <c r="KGE70" s="154"/>
      <c r="KGF70" s="154"/>
      <c r="KGG70" s="154"/>
      <c r="KGH70" s="154"/>
      <c r="KGI70" s="154"/>
      <c r="KGJ70" s="154"/>
      <c r="KGK70" s="154"/>
      <c r="KGL70" s="154"/>
      <c r="KGM70" s="154"/>
      <c r="KGN70" s="154"/>
      <c r="KGO70" s="154"/>
      <c r="KGP70" s="154"/>
      <c r="KGQ70" s="154"/>
      <c r="KGR70" s="154"/>
      <c r="KGS70" s="154"/>
      <c r="KGT70" s="154"/>
      <c r="KGU70" s="154"/>
      <c r="KGV70" s="154"/>
      <c r="KGW70" s="154"/>
      <c r="KGX70" s="154"/>
      <c r="KGY70" s="154"/>
      <c r="KGZ70" s="154"/>
      <c r="KHA70" s="154"/>
      <c r="KHB70" s="154"/>
      <c r="KHC70" s="154"/>
      <c r="KHD70" s="154"/>
      <c r="KHE70" s="154"/>
      <c r="KHF70" s="154"/>
      <c r="KHG70" s="154"/>
      <c r="KHH70" s="154"/>
      <c r="KHI70" s="154"/>
      <c r="KHJ70" s="154"/>
      <c r="KHK70" s="154"/>
      <c r="KHL70" s="154"/>
      <c r="KHM70" s="154"/>
      <c r="KHN70" s="154"/>
      <c r="KHO70" s="154"/>
      <c r="KHP70" s="154"/>
      <c r="KHQ70" s="154"/>
      <c r="KHR70" s="154"/>
      <c r="KHS70" s="154"/>
      <c r="KHT70" s="154"/>
      <c r="KHU70" s="154"/>
      <c r="KHV70" s="154"/>
      <c r="KHW70" s="154"/>
      <c r="KHX70" s="154"/>
      <c r="KHY70" s="154"/>
      <c r="KHZ70" s="154"/>
      <c r="KIA70" s="154"/>
      <c r="KIB70" s="154"/>
      <c r="KIC70" s="154"/>
      <c r="KID70" s="154"/>
      <c r="KIE70" s="154"/>
      <c r="KIF70" s="154"/>
      <c r="KIG70" s="154"/>
      <c r="KIH70" s="154"/>
      <c r="KII70" s="154"/>
      <c r="KIJ70" s="154"/>
      <c r="KIK70" s="154"/>
      <c r="KIL70" s="154"/>
      <c r="KIM70" s="154"/>
      <c r="KIN70" s="154"/>
      <c r="KIO70" s="154"/>
      <c r="KIP70" s="154"/>
      <c r="KIQ70" s="154"/>
      <c r="KIR70" s="154"/>
      <c r="KIS70" s="154"/>
      <c r="KIT70" s="154"/>
      <c r="KIU70" s="154"/>
      <c r="KIV70" s="154"/>
      <c r="KIW70" s="154"/>
      <c r="KIX70" s="154"/>
      <c r="KIY70" s="154"/>
      <c r="KIZ70" s="154"/>
      <c r="KJA70" s="154"/>
      <c r="KJB70" s="154"/>
      <c r="KJC70" s="154"/>
      <c r="KJD70" s="154"/>
      <c r="KJE70" s="154"/>
      <c r="KJF70" s="154"/>
      <c r="KJG70" s="154"/>
      <c r="KJH70" s="154"/>
      <c r="KJI70" s="154"/>
      <c r="KJJ70" s="154"/>
      <c r="KJK70" s="154"/>
      <c r="KJL70" s="154"/>
      <c r="KJM70" s="154"/>
      <c r="KJN70" s="154"/>
      <c r="KJO70" s="154"/>
      <c r="KJP70" s="154"/>
      <c r="KJQ70" s="154"/>
      <c r="KJR70" s="154"/>
      <c r="KJS70" s="154"/>
      <c r="KJT70" s="154"/>
      <c r="KJU70" s="154"/>
      <c r="KJV70" s="154"/>
      <c r="KJW70" s="154"/>
      <c r="KJX70" s="154"/>
      <c r="KJY70" s="154"/>
      <c r="KJZ70" s="154"/>
      <c r="KKA70" s="154"/>
      <c r="KKB70" s="154"/>
      <c r="KKC70" s="154"/>
      <c r="KKD70" s="154"/>
      <c r="KKE70" s="154"/>
      <c r="KKF70" s="154"/>
      <c r="KKG70" s="154"/>
      <c r="KKH70" s="154"/>
      <c r="KKI70" s="154"/>
      <c r="KKJ70" s="154"/>
      <c r="KKK70" s="154"/>
      <c r="KKL70" s="154"/>
      <c r="KKM70" s="154"/>
      <c r="KKN70" s="154"/>
      <c r="KKO70" s="154"/>
      <c r="KKP70" s="154"/>
      <c r="KKQ70" s="154"/>
      <c r="KKR70" s="154"/>
      <c r="KKS70" s="154"/>
      <c r="KKT70" s="154"/>
      <c r="KKU70" s="154"/>
      <c r="KKV70" s="154"/>
      <c r="KKW70" s="154"/>
      <c r="KKX70" s="154"/>
      <c r="KKY70" s="154"/>
      <c r="KKZ70" s="154"/>
      <c r="KLA70" s="154"/>
      <c r="KLB70" s="154"/>
      <c r="KLC70" s="154"/>
      <c r="KLD70" s="154"/>
      <c r="KLE70" s="154"/>
      <c r="KLF70" s="154"/>
      <c r="KLG70" s="154"/>
      <c r="KLH70" s="154"/>
      <c r="KLI70" s="154"/>
      <c r="KLJ70" s="154"/>
      <c r="KLK70" s="154"/>
      <c r="KLL70" s="154"/>
      <c r="KLM70" s="154"/>
      <c r="KLN70" s="154"/>
      <c r="KLO70" s="154"/>
      <c r="KLP70" s="154"/>
      <c r="KLQ70" s="154"/>
      <c r="KLR70" s="154"/>
      <c r="KLS70" s="154"/>
      <c r="KLT70" s="154"/>
      <c r="KLU70" s="154"/>
      <c r="KLV70" s="154"/>
      <c r="KLW70" s="154"/>
      <c r="KLX70" s="154"/>
      <c r="KLY70" s="154"/>
      <c r="KLZ70" s="154"/>
      <c r="KMA70" s="154"/>
      <c r="KMB70" s="154"/>
      <c r="KMC70" s="154"/>
      <c r="KMD70" s="154"/>
      <c r="KME70" s="154"/>
      <c r="KMF70" s="154"/>
      <c r="KMG70" s="154"/>
      <c r="KMH70" s="154"/>
      <c r="KMI70" s="154"/>
      <c r="KMJ70" s="154"/>
      <c r="KMK70" s="154"/>
      <c r="KML70" s="154"/>
      <c r="KMM70" s="154"/>
      <c r="KMN70" s="154"/>
      <c r="KMO70" s="154"/>
      <c r="KMP70" s="154"/>
      <c r="KMQ70" s="154"/>
      <c r="KMR70" s="154"/>
      <c r="KMS70" s="154"/>
      <c r="KMT70" s="154"/>
      <c r="KMU70" s="154"/>
      <c r="KMV70" s="154"/>
      <c r="KMW70" s="154"/>
      <c r="KMX70" s="154"/>
      <c r="KMY70" s="154"/>
      <c r="KMZ70" s="154"/>
      <c r="KNA70" s="154"/>
      <c r="KNB70" s="154"/>
      <c r="KNC70" s="154"/>
      <c r="KND70" s="154"/>
      <c r="KNE70" s="154"/>
      <c r="KNF70" s="154"/>
      <c r="KNG70" s="154"/>
      <c r="KNH70" s="154"/>
      <c r="KNI70" s="154"/>
      <c r="KNJ70" s="154"/>
      <c r="KNK70" s="154"/>
      <c r="KNL70" s="154"/>
      <c r="KNM70" s="154"/>
      <c r="KNN70" s="154"/>
      <c r="KNO70" s="154"/>
      <c r="KNP70" s="154"/>
      <c r="KNQ70" s="154"/>
      <c r="KNR70" s="154"/>
      <c r="KNS70" s="154"/>
      <c r="KNT70" s="154"/>
      <c r="KNU70" s="154"/>
      <c r="KNV70" s="154"/>
      <c r="KNW70" s="154"/>
      <c r="KNX70" s="154"/>
      <c r="KNY70" s="154"/>
      <c r="KNZ70" s="154"/>
      <c r="KOA70" s="154"/>
      <c r="KOB70" s="154"/>
      <c r="KOC70" s="154"/>
      <c r="KOD70" s="154"/>
      <c r="KOE70" s="154"/>
      <c r="KOF70" s="154"/>
      <c r="KOG70" s="154"/>
      <c r="KOH70" s="154"/>
      <c r="KOI70" s="154"/>
      <c r="KOJ70" s="154"/>
      <c r="KOK70" s="154"/>
      <c r="KOL70" s="154"/>
      <c r="KOM70" s="154"/>
      <c r="KON70" s="154"/>
      <c r="KOO70" s="154"/>
      <c r="KOP70" s="154"/>
      <c r="KOQ70" s="154"/>
      <c r="KOR70" s="154"/>
      <c r="KOS70" s="154"/>
      <c r="KOT70" s="154"/>
      <c r="KOU70" s="154"/>
      <c r="KOV70" s="154"/>
      <c r="KOW70" s="154"/>
      <c r="KOX70" s="154"/>
      <c r="KOY70" s="154"/>
      <c r="KOZ70" s="154"/>
      <c r="KPA70" s="154"/>
      <c r="KPB70" s="154"/>
      <c r="KPC70" s="154"/>
      <c r="KPD70" s="154"/>
      <c r="KPE70" s="154"/>
      <c r="KPF70" s="154"/>
      <c r="KPG70" s="154"/>
      <c r="KPH70" s="154"/>
      <c r="KPI70" s="154"/>
      <c r="KPJ70" s="154"/>
      <c r="KPK70" s="154"/>
      <c r="KPL70" s="154"/>
      <c r="KPM70" s="154"/>
      <c r="KPN70" s="154"/>
      <c r="KPO70" s="154"/>
      <c r="KPP70" s="154"/>
      <c r="KPQ70" s="154"/>
      <c r="KPR70" s="154"/>
      <c r="KPS70" s="154"/>
      <c r="KPT70" s="154"/>
      <c r="KPU70" s="154"/>
      <c r="KPV70" s="154"/>
      <c r="KPW70" s="154"/>
      <c r="KPX70" s="154"/>
      <c r="KPY70" s="154"/>
      <c r="KPZ70" s="154"/>
      <c r="KQA70" s="154"/>
      <c r="KQB70" s="154"/>
      <c r="KQC70" s="154"/>
      <c r="KQD70" s="154"/>
      <c r="KQE70" s="154"/>
      <c r="KQF70" s="154"/>
      <c r="KQG70" s="154"/>
      <c r="KQH70" s="154"/>
      <c r="KQI70" s="154"/>
      <c r="KQJ70" s="154"/>
      <c r="KQK70" s="154"/>
      <c r="KQL70" s="154"/>
      <c r="KQM70" s="154"/>
      <c r="KQN70" s="154"/>
      <c r="KQO70" s="154"/>
      <c r="KQP70" s="154"/>
      <c r="KQQ70" s="154"/>
      <c r="KQR70" s="154"/>
      <c r="KQS70" s="154"/>
      <c r="KQT70" s="154"/>
      <c r="KQU70" s="154"/>
      <c r="KQV70" s="154"/>
      <c r="KQW70" s="154"/>
      <c r="KQX70" s="154"/>
      <c r="KQY70" s="154"/>
      <c r="KQZ70" s="154"/>
      <c r="KRA70" s="154"/>
      <c r="KRB70" s="154"/>
      <c r="KRC70" s="154"/>
      <c r="KRD70" s="154"/>
      <c r="KRE70" s="154"/>
      <c r="KRF70" s="154"/>
      <c r="KRG70" s="154"/>
      <c r="KRH70" s="154"/>
      <c r="KRI70" s="154"/>
      <c r="KRJ70" s="154"/>
      <c r="KRK70" s="154"/>
      <c r="KRL70" s="154"/>
      <c r="KRM70" s="154"/>
      <c r="KRN70" s="154"/>
      <c r="KRO70" s="154"/>
      <c r="KRP70" s="154"/>
      <c r="KRQ70" s="154"/>
      <c r="KRR70" s="154"/>
      <c r="KRS70" s="154"/>
      <c r="KRT70" s="154"/>
      <c r="KRU70" s="154"/>
      <c r="KRV70" s="154"/>
      <c r="KRW70" s="154"/>
      <c r="KRX70" s="154"/>
      <c r="KRY70" s="154"/>
      <c r="KRZ70" s="154"/>
      <c r="KSA70" s="154"/>
      <c r="KSB70" s="154"/>
      <c r="KSC70" s="154"/>
      <c r="KSD70" s="154"/>
      <c r="KSE70" s="154"/>
      <c r="KSF70" s="154"/>
      <c r="KSG70" s="154"/>
      <c r="KSH70" s="154"/>
      <c r="KSI70" s="154"/>
      <c r="KSJ70" s="154"/>
      <c r="KSK70" s="154"/>
      <c r="KSL70" s="154"/>
      <c r="KSM70" s="154"/>
      <c r="KSN70" s="154"/>
      <c r="KSO70" s="154"/>
      <c r="KSP70" s="154"/>
      <c r="KSQ70" s="154"/>
      <c r="KSR70" s="154"/>
      <c r="KSS70" s="154"/>
      <c r="KST70" s="154"/>
      <c r="KSU70" s="154"/>
      <c r="KSV70" s="154"/>
      <c r="KSW70" s="154"/>
      <c r="KSX70" s="154"/>
      <c r="KSY70" s="154"/>
      <c r="KSZ70" s="154"/>
      <c r="KTA70" s="154"/>
      <c r="KTB70" s="154"/>
      <c r="KTC70" s="154"/>
      <c r="KTD70" s="154"/>
      <c r="KTE70" s="154"/>
      <c r="KTF70" s="154"/>
      <c r="KTG70" s="154"/>
      <c r="KTH70" s="154"/>
      <c r="KTI70" s="154"/>
      <c r="KTJ70" s="154"/>
      <c r="KTK70" s="154"/>
      <c r="KTL70" s="154"/>
      <c r="KTM70" s="154"/>
      <c r="KTN70" s="154"/>
      <c r="KTO70" s="154"/>
      <c r="KTP70" s="154"/>
      <c r="KTQ70" s="154"/>
      <c r="KTR70" s="154"/>
      <c r="KTS70" s="154"/>
      <c r="KTT70" s="154"/>
      <c r="KTU70" s="154"/>
      <c r="KTV70" s="154"/>
      <c r="KTW70" s="154"/>
      <c r="KTX70" s="154"/>
      <c r="KTY70" s="154"/>
      <c r="KTZ70" s="154"/>
      <c r="KUA70" s="154"/>
      <c r="KUB70" s="154"/>
      <c r="KUC70" s="154"/>
      <c r="KUD70" s="154"/>
      <c r="KUE70" s="154"/>
      <c r="KUF70" s="154"/>
      <c r="KUG70" s="154"/>
      <c r="KUH70" s="154"/>
      <c r="KUI70" s="154"/>
      <c r="KUJ70" s="154"/>
      <c r="KUK70" s="154"/>
      <c r="KUL70" s="154"/>
      <c r="KUM70" s="154"/>
      <c r="KUN70" s="154"/>
      <c r="KUO70" s="154"/>
      <c r="KUP70" s="154"/>
      <c r="KUQ70" s="154"/>
      <c r="KUR70" s="154"/>
      <c r="KUS70" s="154"/>
      <c r="KUT70" s="154"/>
      <c r="KUU70" s="154"/>
      <c r="KUV70" s="154"/>
      <c r="KUW70" s="154"/>
      <c r="KUX70" s="154"/>
      <c r="KUY70" s="154"/>
      <c r="KUZ70" s="154"/>
      <c r="KVA70" s="154"/>
      <c r="KVB70" s="154"/>
      <c r="KVC70" s="154"/>
      <c r="KVD70" s="154"/>
      <c r="KVE70" s="154"/>
      <c r="KVF70" s="154"/>
      <c r="KVG70" s="154"/>
      <c r="KVH70" s="154"/>
      <c r="KVI70" s="154"/>
      <c r="KVJ70" s="154"/>
      <c r="KVK70" s="154"/>
      <c r="KVL70" s="154"/>
      <c r="KVM70" s="154"/>
      <c r="KVN70" s="154"/>
      <c r="KVO70" s="154"/>
      <c r="KVP70" s="154"/>
      <c r="KVQ70" s="154"/>
      <c r="KVR70" s="154"/>
      <c r="KVS70" s="154"/>
      <c r="KVT70" s="154"/>
      <c r="KVU70" s="154"/>
      <c r="KVV70" s="154"/>
      <c r="KVW70" s="154"/>
      <c r="KVX70" s="154"/>
      <c r="KVY70" s="154"/>
      <c r="KVZ70" s="154"/>
      <c r="KWA70" s="154"/>
      <c r="KWB70" s="154"/>
      <c r="KWC70" s="154"/>
      <c r="KWD70" s="154"/>
      <c r="KWE70" s="154"/>
      <c r="KWF70" s="154"/>
      <c r="KWG70" s="154"/>
      <c r="KWH70" s="154"/>
      <c r="KWI70" s="154"/>
      <c r="KWJ70" s="154"/>
      <c r="KWK70" s="154"/>
      <c r="KWL70" s="154"/>
      <c r="KWM70" s="154"/>
      <c r="KWN70" s="154"/>
      <c r="KWO70" s="154"/>
      <c r="KWP70" s="154"/>
      <c r="KWQ70" s="154"/>
      <c r="KWR70" s="154"/>
      <c r="KWS70" s="154"/>
      <c r="KWT70" s="154"/>
      <c r="KWU70" s="154"/>
      <c r="KWV70" s="154"/>
      <c r="KWW70" s="154"/>
      <c r="KWX70" s="154"/>
      <c r="KWY70" s="154"/>
      <c r="KWZ70" s="154"/>
      <c r="KXA70" s="154"/>
      <c r="KXB70" s="154"/>
      <c r="KXC70" s="154"/>
      <c r="KXD70" s="154"/>
      <c r="KXE70" s="154"/>
      <c r="KXF70" s="154"/>
      <c r="KXG70" s="154"/>
      <c r="KXH70" s="154"/>
      <c r="KXI70" s="154"/>
      <c r="KXJ70" s="154"/>
      <c r="KXK70" s="154"/>
      <c r="KXL70" s="154"/>
      <c r="KXM70" s="154"/>
      <c r="KXN70" s="154"/>
      <c r="KXO70" s="154"/>
      <c r="KXP70" s="154"/>
      <c r="KXQ70" s="154"/>
      <c r="KXR70" s="154"/>
      <c r="KXS70" s="154"/>
      <c r="KXT70" s="154"/>
      <c r="KXU70" s="154"/>
      <c r="KXV70" s="154"/>
      <c r="KXW70" s="154"/>
      <c r="KXX70" s="154"/>
      <c r="KXY70" s="154"/>
      <c r="KXZ70" s="154"/>
      <c r="KYA70" s="154"/>
      <c r="KYB70" s="154"/>
      <c r="KYC70" s="154"/>
      <c r="KYD70" s="154"/>
      <c r="KYE70" s="154"/>
      <c r="KYF70" s="154"/>
      <c r="KYG70" s="154"/>
      <c r="KYH70" s="154"/>
      <c r="KYI70" s="154"/>
      <c r="KYJ70" s="154"/>
      <c r="KYK70" s="154"/>
      <c r="KYL70" s="154"/>
      <c r="KYM70" s="154"/>
      <c r="KYN70" s="154"/>
      <c r="KYO70" s="154"/>
      <c r="KYP70" s="154"/>
      <c r="KYQ70" s="154"/>
      <c r="KYR70" s="154"/>
      <c r="KYS70" s="154"/>
      <c r="KYT70" s="154"/>
      <c r="KYU70" s="154"/>
      <c r="KYV70" s="154"/>
      <c r="KYW70" s="154"/>
      <c r="KYX70" s="154"/>
      <c r="KYY70" s="154"/>
      <c r="KYZ70" s="154"/>
      <c r="KZA70" s="154"/>
      <c r="KZB70" s="154"/>
      <c r="KZC70" s="154"/>
      <c r="KZD70" s="154"/>
      <c r="KZE70" s="154"/>
      <c r="KZF70" s="154"/>
      <c r="KZG70" s="154"/>
      <c r="KZH70" s="154"/>
      <c r="KZI70" s="154"/>
      <c r="KZJ70" s="154"/>
      <c r="KZK70" s="154"/>
      <c r="KZL70" s="154"/>
      <c r="KZM70" s="154"/>
      <c r="KZN70" s="154"/>
      <c r="KZO70" s="154"/>
      <c r="KZP70" s="154"/>
      <c r="KZQ70" s="154"/>
      <c r="KZR70" s="154"/>
      <c r="KZS70" s="154"/>
      <c r="KZT70" s="154"/>
      <c r="KZU70" s="154"/>
      <c r="KZV70" s="154"/>
      <c r="KZW70" s="154"/>
      <c r="KZX70" s="154"/>
      <c r="KZY70" s="154"/>
      <c r="KZZ70" s="154"/>
      <c r="LAA70" s="154"/>
      <c r="LAB70" s="154"/>
      <c r="LAC70" s="154"/>
      <c r="LAD70" s="154"/>
      <c r="LAE70" s="154"/>
      <c r="LAF70" s="154"/>
      <c r="LAG70" s="154"/>
      <c r="LAH70" s="154"/>
      <c r="LAI70" s="154"/>
      <c r="LAJ70" s="154"/>
      <c r="LAK70" s="154"/>
      <c r="LAL70" s="154"/>
      <c r="LAM70" s="154"/>
      <c r="LAN70" s="154"/>
      <c r="LAO70" s="154"/>
      <c r="LAP70" s="154"/>
      <c r="LAQ70" s="154"/>
      <c r="LAR70" s="154"/>
      <c r="LAS70" s="154"/>
      <c r="LAT70" s="154"/>
      <c r="LAU70" s="154"/>
      <c r="LAV70" s="154"/>
      <c r="LAW70" s="154"/>
      <c r="LAX70" s="154"/>
      <c r="LAY70" s="154"/>
      <c r="LAZ70" s="154"/>
      <c r="LBA70" s="154"/>
      <c r="LBB70" s="154"/>
      <c r="LBC70" s="154"/>
      <c r="LBD70" s="154"/>
      <c r="LBE70" s="154"/>
      <c r="LBF70" s="154"/>
      <c r="LBG70" s="154"/>
      <c r="LBH70" s="154"/>
      <c r="LBI70" s="154"/>
      <c r="LBJ70" s="154"/>
      <c r="LBK70" s="154"/>
      <c r="LBL70" s="154"/>
      <c r="LBM70" s="154"/>
      <c r="LBN70" s="154"/>
      <c r="LBO70" s="154"/>
      <c r="LBP70" s="154"/>
      <c r="LBQ70" s="154"/>
      <c r="LBR70" s="154"/>
      <c r="LBS70" s="154"/>
      <c r="LBT70" s="154"/>
      <c r="LBU70" s="154"/>
      <c r="LBV70" s="154"/>
      <c r="LBW70" s="154"/>
      <c r="LBX70" s="154"/>
      <c r="LBY70" s="154"/>
      <c r="LBZ70" s="154"/>
      <c r="LCA70" s="154"/>
      <c r="LCB70" s="154"/>
      <c r="LCC70" s="154"/>
      <c r="LCD70" s="154"/>
      <c r="LCE70" s="154"/>
      <c r="LCF70" s="154"/>
      <c r="LCG70" s="154"/>
      <c r="LCH70" s="154"/>
      <c r="LCI70" s="154"/>
      <c r="LCJ70" s="154"/>
      <c r="LCK70" s="154"/>
      <c r="LCL70" s="154"/>
      <c r="LCM70" s="154"/>
      <c r="LCN70" s="154"/>
      <c r="LCO70" s="154"/>
      <c r="LCP70" s="154"/>
      <c r="LCQ70" s="154"/>
      <c r="LCR70" s="154"/>
      <c r="LCS70" s="154"/>
      <c r="LCT70" s="154"/>
      <c r="LCU70" s="154"/>
      <c r="LCV70" s="154"/>
      <c r="LCW70" s="154"/>
      <c r="LCX70" s="154"/>
      <c r="LCY70" s="154"/>
      <c r="LCZ70" s="154"/>
      <c r="LDA70" s="154"/>
      <c r="LDB70" s="154"/>
      <c r="LDC70" s="154"/>
      <c r="LDD70" s="154"/>
      <c r="LDE70" s="154"/>
      <c r="LDF70" s="154"/>
      <c r="LDG70" s="154"/>
      <c r="LDH70" s="154"/>
      <c r="LDI70" s="154"/>
      <c r="LDJ70" s="154"/>
      <c r="LDK70" s="154"/>
      <c r="LDL70" s="154"/>
      <c r="LDM70" s="154"/>
      <c r="LDN70" s="154"/>
      <c r="LDO70" s="154"/>
      <c r="LDP70" s="154"/>
      <c r="LDQ70" s="154"/>
      <c r="LDR70" s="154"/>
      <c r="LDS70" s="154"/>
      <c r="LDT70" s="154"/>
      <c r="LDU70" s="154"/>
      <c r="LDV70" s="154"/>
      <c r="LDW70" s="154"/>
      <c r="LDX70" s="154"/>
      <c r="LDY70" s="154"/>
      <c r="LDZ70" s="154"/>
      <c r="LEA70" s="154"/>
      <c r="LEB70" s="154"/>
      <c r="LEC70" s="154"/>
      <c r="LED70" s="154"/>
      <c r="LEE70" s="154"/>
      <c r="LEF70" s="154"/>
      <c r="LEG70" s="154"/>
      <c r="LEH70" s="154"/>
      <c r="LEI70" s="154"/>
      <c r="LEJ70" s="154"/>
      <c r="LEK70" s="154"/>
      <c r="LEL70" s="154"/>
      <c r="LEM70" s="154"/>
      <c r="LEN70" s="154"/>
      <c r="LEO70" s="154"/>
      <c r="LEP70" s="154"/>
      <c r="LEQ70" s="154"/>
      <c r="LER70" s="154"/>
      <c r="LES70" s="154"/>
      <c r="LET70" s="154"/>
      <c r="LEU70" s="154"/>
      <c r="LEV70" s="154"/>
      <c r="LEW70" s="154"/>
      <c r="LEX70" s="154"/>
      <c r="LEY70" s="154"/>
      <c r="LEZ70" s="154"/>
      <c r="LFA70" s="154"/>
      <c r="LFB70" s="154"/>
      <c r="LFC70" s="154"/>
      <c r="LFD70" s="154"/>
      <c r="LFE70" s="154"/>
      <c r="LFF70" s="154"/>
      <c r="LFG70" s="154"/>
      <c r="LFH70" s="154"/>
      <c r="LFI70" s="154"/>
      <c r="LFJ70" s="154"/>
      <c r="LFK70" s="154"/>
      <c r="LFL70" s="154"/>
      <c r="LFM70" s="154"/>
      <c r="LFN70" s="154"/>
      <c r="LFO70" s="154"/>
      <c r="LFP70" s="154"/>
      <c r="LFQ70" s="154"/>
      <c r="LFR70" s="154"/>
      <c r="LFS70" s="154"/>
      <c r="LFT70" s="154"/>
      <c r="LFU70" s="154"/>
      <c r="LFV70" s="154"/>
      <c r="LFW70" s="154"/>
      <c r="LFX70" s="154"/>
      <c r="LFY70" s="154"/>
      <c r="LFZ70" s="154"/>
      <c r="LGA70" s="154"/>
      <c r="LGB70" s="154"/>
      <c r="LGC70" s="154"/>
      <c r="LGD70" s="154"/>
      <c r="LGE70" s="154"/>
      <c r="LGF70" s="154"/>
      <c r="LGG70" s="154"/>
      <c r="LGH70" s="154"/>
      <c r="LGI70" s="154"/>
      <c r="LGJ70" s="154"/>
      <c r="LGK70" s="154"/>
      <c r="LGL70" s="154"/>
      <c r="LGM70" s="154"/>
      <c r="LGN70" s="154"/>
      <c r="LGO70" s="154"/>
      <c r="LGP70" s="154"/>
      <c r="LGQ70" s="154"/>
      <c r="LGR70" s="154"/>
      <c r="LGS70" s="154"/>
      <c r="LGT70" s="154"/>
      <c r="LGU70" s="154"/>
      <c r="LGV70" s="154"/>
      <c r="LGW70" s="154"/>
      <c r="LGX70" s="154"/>
      <c r="LGY70" s="154"/>
      <c r="LGZ70" s="154"/>
      <c r="LHA70" s="154"/>
      <c r="LHB70" s="154"/>
      <c r="LHC70" s="154"/>
      <c r="LHD70" s="154"/>
      <c r="LHE70" s="154"/>
      <c r="LHF70" s="154"/>
      <c r="LHG70" s="154"/>
      <c r="LHH70" s="154"/>
      <c r="LHI70" s="154"/>
      <c r="LHJ70" s="154"/>
      <c r="LHK70" s="154"/>
      <c r="LHL70" s="154"/>
      <c r="LHM70" s="154"/>
      <c r="LHN70" s="154"/>
      <c r="LHO70" s="154"/>
      <c r="LHP70" s="154"/>
      <c r="LHQ70" s="154"/>
      <c r="LHR70" s="154"/>
      <c r="LHS70" s="154"/>
      <c r="LHT70" s="154"/>
      <c r="LHU70" s="154"/>
      <c r="LHV70" s="154"/>
      <c r="LHW70" s="154"/>
      <c r="LHX70" s="154"/>
      <c r="LHY70" s="154"/>
      <c r="LHZ70" s="154"/>
      <c r="LIA70" s="154"/>
      <c r="LIB70" s="154"/>
      <c r="LIC70" s="154"/>
      <c r="LID70" s="154"/>
      <c r="LIE70" s="154"/>
      <c r="LIF70" s="154"/>
      <c r="LIG70" s="154"/>
      <c r="LIH70" s="154"/>
      <c r="LII70" s="154"/>
      <c r="LIJ70" s="154"/>
      <c r="LIK70" s="154"/>
      <c r="LIL70" s="154"/>
      <c r="LIM70" s="154"/>
      <c r="LIN70" s="154"/>
      <c r="LIO70" s="154"/>
      <c r="LIP70" s="154"/>
      <c r="LIQ70" s="154"/>
      <c r="LIR70" s="154"/>
      <c r="LIS70" s="154"/>
      <c r="LIT70" s="154"/>
      <c r="LIU70" s="154"/>
      <c r="LIV70" s="154"/>
      <c r="LIW70" s="154"/>
      <c r="LIX70" s="154"/>
      <c r="LIY70" s="154"/>
      <c r="LIZ70" s="154"/>
      <c r="LJA70" s="154"/>
      <c r="LJB70" s="154"/>
      <c r="LJC70" s="154"/>
      <c r="LJD70" s="154"/>
      <c r="LJE70" s="154"/>
      <c r="LJF70" s="154"/>
      <c r="LJG70" s="154"/>
      <c r="LJH70" s="154"/>
      <c r="LJI70" s="154"/>
      <c r="LJJ70" s="154"/>
      <c r="LJK70" s="154"/>
      <c r="LJL70" s="154"/>
      <c r="LJM70" s="154"/>
      <c r="LJN70" s="154"/>
      <c r="LJO70" s="154"/>
      <c r="LJP70" s="154"/>
      <c r="LJQ70" s="154"/>
      <c r="LJR70" s="154"/>
      <c r="LJS70" s="154"/>
      <c r="LJT70" s="154"/>
      <c r="LJU70" s="154"/>
      <c r="LJV70" s="154"/>
      <c r="LJW70" s="154"/>
      <c r="LJX70" s="154"/>
      <c r="LJY70" s="154"/>
      <c r="LJZ70" s="154"/>
      <c r="LKA70" s="154"/>
      <c r="LKB70" s="154"/>
      <c r="LKC70" s="154"/>
      <c r="LKD70" s="154"/>
      <c r="LKE70" s="154"/>
      <c r="LKF70" s="154"/>
      <c r="LKG70" s="154"/>
      <c r="LKH70" s="154"/>
      <c r="LKI70" s="154"/>
      <c r="LKJ70" s="154"/>
      <c r="LKK70" s="154"/>
      <c r="LKL70" s="154"/>
      <c r="LKM70" s="154"/>
      <c r="LKN70" s="154"/>
      <c r="LKO70" s="154"/>
      <c r="LKP70" s="154"/>
      <c r="LKQ70" s="154"/>
      <c r="LKR70" s="154"/>
      <c r="LKS70" s="154"/>
      <c r="LKT70" s="154"/>
      <c r="LKU70" s="154"/>
      <c r="LKV70" s="154"/>
      <c r="LKW70" s="154"/>
      <c r="LKX70" s="154"/>
      <c r="LKY70" s="154"/>
      <c r="LKZ70" s="154"/>
      <c r="LLA70" s="154"/>
      <c r="LLB70" s="154"/>
      <c r="LLC70" s="154"/>
      <c r="LLD70" s="154"/>
      <c r="LLE70" s="154"/>
      <c r="LLF70" s="154"/>
      <c r="LLG70" s="154"/>
      <c r="LLH70" s="154"/>
      <c r="LLI70" s="154"/>
      <c r="LLJ70" s="154"/>
      <c r="LLK70" s="154"/>
      <c r="LLL70" s="154"/>
      <c r="LLM70" s="154"/>
      <c r="LLN70" s="154"/>
      <c r="LLO70" s="154"/>
      <c r="LLP70" s="154"/>
      <c r="LLQ70" s="154"/>
      <c r="LLR70" s="154"/>
      <c r="LLS70" s="154"/>
      <c r="LLT70" s="154"/>
      <c r="LLU70" s="154"/>
      <c r="LLV70" s="154"/>
      <c r="LLW70" s="154"/>
      <c r="LLX70" s="154"/>
      <c r="LLY70" s="154"/>
      <c r="LLZ70" s="154"/>
      <c r="LMA70" s="154"/>
      <c r="LMB70" s="154"/>
      <c r="LMC70" s="154"/>
      <c r="LMD70" s="154"/>
      <c r="LME70" s="154"/>
      <c r="LMF70" s="154"/>
      <c r="LMG70" s="154"/>
      <c r="LMH70" s="154"/>
      <c r="LMI70" s="154"/>
      <c r="LMJ70" s="154"/>
      <c r="LMK70" s="154"/>
      <c r="LML70" s="154"/>
      <c r="LMM70" s="154"/>
      <c r="LMN70" s="154"/>
      <c r="LMO70" s="154"/>
      <c r="LMP70" s="154"/>
      <c r="LMQ70" s="154"/>
      <c r="LMR70" s="154"/>
      <c r="LMS70" s="154"/>
      <c r="LMT70" s="154"/>
      <c r="LMU70" s="154"/>
      <c r="LMV70" s="154"/>
      <c r="LMW70" s="154"/>
      <c r="LMX70" s="154"/>
      <c r="LMY70" s="154"/>
      <c r="LMZ70" s="154"/>
      <c r="LNA70" s="154"/>
      <c r="LNB70" s="154"/>
      <c r="LNC70" s="154"/>
      <c r="LND70" s="154"/>
      <c r="LNE70" s="154"/>
      <c r="LNF70" s="154"/>
      <c r="LNG70" s="154"/>
      <c r="LNH70" s="154"/>
      <c r="LNI70" s="154"/>
      <c r="LNJ70" s="154"/>
      <c r="LNK70" s="154"/>
      <c r="LNL70" s="154"/>
      <c r="LNM70" s="154"/>
      <c r="LNN70" s="154"/>
      <c r="LNO70" s="154"/>
      <c r="LNP70" s="154"/>
      <c r="LNQ70" s="154"/>
      <c r="LNR70" s="154"/>
      <c r="LNS70" s="154"/>
      <c r="LNT70" s="154"/>
      <c r="LNU70" s="154"/>
      <c r="LNV70" s="154"/>
      <c r="LNW70" s="154"/>
      <c r="LNX70" s="154"/>
      <c r="LNY70" s="154"/>
      <c r="LNZ70" s="154"/>
      <c r="LOA70" s="154"/>
      <c r="LOB70" s="154"/>
      <c r="LOC70" s="154"/>
      <c r="LOD70" s="154"/>
      <c r="LOE70" s="154"/>
      <c r="LOF70" s="154"/>
      <c r="LOG70" s="154"/>
      <c r="LOH70" s="154"/>
      <c r="LOI70" s="154"/>
      <c r="LOJ70" s="154"/>
      <c r="LOK70" s="154"/>
      <c r="LOL70" s="154"/>
      <c r="LOM70" s="154"/>
      <c r="LON70" s="154"/>
      <c r="LOO70" s="154"/>
      <c r="LOP70" s="154"/>
      <c r="LOQ70" s="154"/>
      <c r="LOR70" s="154"/>
      <c r="LOS70" s="154"/>
      <c r="LOT70" s="154"/>
      <c r="LOU70" s="154"/>
      <c r="LOV70" s="154"/>
      <c r="LOW70" s="154"/>
      <c r="LOX70" s="154"/>
      <c r="LOY70" s="154"/>
      <c r="LOZ70" s="154"/>
      <c r="LPA70" s="154"/>
      <c r="LPB70" s="154"/>
      <c r="LPC70" s="154"/>
      <c r="LPD70" s="154"/>
      <c r="LPE70" s="154"/>
      <c r="LPF70" s="154"/>
      <c r="LPG70" s="154"/>
      <c r="LPH70" s="154"/>
      <c r="LPI70" s="154"/>
      <c r="LPJ70" s="154"/>
      <c r="LPK70" s="154"/>
      <c r="LPL70" s="154"/>
      <c r="LPM70" s="154"/>
      <c r="LPN70" s="154"/>
      <c r="LPO70" s="154"/>
      <c r="LPP70" s="154"/>
      <c r="LPQ70" s="154"/>
      <c r="LPR70" s="154"/>
      <c r="LPS70" s="154"/>
      <c r="LPT70" s="154"/>
      <c r="LPU70" s="154"/>
      <c r="LPV70" s="154"/>
      <c r="LPW70" s="154"/>
      <c r="LPX70" s="154"/>
      <c r="LPY70" s="154"/>
      <c r="LPZ70" s="154"/>
      <c r="LQA70" s="154"/>
      <c r="LQB70" s="154"/>
      <c r="LQC70" s="154"/>
      <c r="LQD70" s="154"/>
      <c r="LQE70" s="154"/>
      <c r="LQF70" s="154"/>
      <c r="LQG70" s="154"/>
      <c r="LQH70" s="154"/>
      <c r="LQI70" s="154"/>
      <c r="LQJ70" s="154"/>
      <c r="LQK70" s="154"/>
      <c r="LQL70" s="154"/>
      <c r="LQM70" s="154"/>
      <c r="LQN70" s="154"/>
      <c r="LQO70" s="154"/>
      <c r="LQP70" s="154"/>
      <c r="LQQ70" s="154"/>
      <c r="LQR70" s="154"/>
      <c r="LQS70" s="154"/>
      <c r="LQT70" s="154"/>
      <c r="LQU70" s="154"/>
      <c r="LQV70" s="154"/>
      <c r="LQW70" s="154"/>
      <c r="LQX70" s="154"/>
      <c r="LQY70" s="154"/>
      <c r="LQZ70" s="154"/>
      <c r="LRA70" s="154"/>
      <c r="LRB70" s="154"/>
      <c r="LRC70" s="154"/>
      <c r="LRD70" s="154"/>
      <c r="LRE70" s="154"/>
      <c r="LRF70" s="154"/>
      <c r="LRG70" s="154"/>
      <c r="LRH70" s="154"/>
      <c r="LRI70" s="154"/>
      <c r="LRJ70" s="154"/>
      <c r="LRK70" s="154"/>
      <c r="LRL70" s="154"/>
      <c r="LRM70" s="154"/>
      <c r="LRN70" s="154"/>
      <c r="LRO70" s="154"/>
      <c r="LRP70" s="154"/>
      <c r="LRQ70" s="154"/>
      <c r="LRR70" s="154"/>
      <c r="LRS70" s="154"/>
      <c r="LRT70" s="154"/>
      <c r="LRU70" s="154"/>
      <c r="LRV70" s="154"/>
      <c r="LRW70" s="154"/>
      <c r="LRX70" s="154"/>
      <c r="LRY70" s="154"/>
      <c r="LRZ70" s="154"/>
      <c r="LSA70" s="154"/>
      <c r="LSB70" s="154"/>
      <c r="LSC70" s="154"/>
      <c r="LSD70" s="154"/>
      <c r="LSE70" s="154"/>
      <c r="LSF70" s="154"/>
      <c r="LSG70" s="154"/>
      <c r="LSH70" s="154"/>
      <c r="LSI70" s="154"/>
      <c r="LSJ70" s="154"/>
      <c r="LSK70" s="154"/>
      <c r="LSL70" s="154"/>
      <c r="LSM70" s="154"/>
      <c r="LSN70" s="154"/>
      <c r="LSO70" s="154"/>
      <c r="LSP70" s="154"/>
      <c r="LSQ70" s="154"/>
      <c r="LSR70" s="154"/>
      <c r="LSS70" s="154"/>
      <c r="LST70" s="154"/>
      <c r="LSU70" s="154"/>
      <c r="LSV70" s="154"/>
      <c r="LSW70" s="154"/>
      <c r="LSX70" s="154"/>
      <c r="LSY70" s="154"/>
      <c r="LSZ70" s="154"/>
      <c r="LTA70" s="154"/>
      <c r="LTB70" s="154"/>
      <c r="LTC70" s="154"/>
      <c r="LTD70" s="154"/>
      <c r="LTE70" s="154"/>
      <c r="LTF70" s="154"/>
      <c r="LTG70" s="154"/>
      <c r="LTH70" s="154"/>
      <c r="LTI70" s="154"/>
      <c r="LTJ70" s="154"/>
      <c r="LTK70" s="154"/>
      <c r="LTL70" s="154"/>
      <c r="LTM70" s="154"/>
      <c r="LTN70" s="154"/>
      <c r="LTO70" s="154"/>
      <c r="LTP70" s="154"/>
      <c r="LTQ70" s="154"/>
      <c r="LTR70" s="154"/>
      <c r="LTS70" s="154"/>
      <c r="LTT70" s="154"/>
      <c r="LTU70" s="154"/>
      <c r="LTV70" s="154"/>
      <c r="LTW70" s="154"/>
      <c r="LTX70" s="154"/>
      <c r="LTY70" s="154"/>
      <c r="LTZ70" s="154"/>
      <c r="LUA70" s="154"/>
      <c r="LUB70" s="154"/>
      <c r="LUC70" s="154"/>
      <c r="LUD70" s="154"/>
      <c r="LUE70" s="154"/>
      <c r="LUF70" s="154"/>
      <c r="LUG70" s="154"/>
      <c r="LUH70" s="154"/>
      <c r="LUI70" s="154"/>
      <c r="LUJ70" s="154"/>
      <c r="LUK70" s="154"/>
      <c r="LUL70" s="154"/>
      <c r="LUM70" s="154"/>
      <c r="LUN70" s="154"/>
      <c r="LUO70" s="154"/>
      <c r="LUP70" s="154"/>
      <c r="LUQ70" s="154"/>
      <c r="LUR70" s="154"/>
      <c r="LUS70" s="154"/>
      <c r="LUT70" s="154"/>
      <c r="LUU70" s="154"/>
      <c r="LUV70" s="154"/>
      <c r="LUW70" s="154"/>
      <c r="LUX70" s="154"/>
      <c r="LUY70" s="154"/>
      <c r="LUZ70" s="154"/>
      <c r="LVA70" s="154"/>
      <c r="LVB70" s="154"/>
      <c r="LVC70" s="154"/>
      <c r="LVD70" s="154"/>
      <c r="LVE70" s="154"/>
      <c r="LVF70" s="154"/>
      <c r="LVG70" s="154"/>
      <c r="LVH70" s="154"/>
      <c r="LVI70" s="154"/>
      <c r="LVJ70" s="154"/>
      <c r="LVK70" s="154"/>
      <c r="LVL70" s="154"/>
      <c r="LVM70" s="154"/>
      <c r="LVN70" s="154"/>
      <c r="LVO70" s="154"/>
      <c r="LVP70" s="154"/>
      <c r="LVQ70" s="154"/>
      <c r="LVR70" s="154"/>
      <c r="LVS70" s="154"/>
      <c r="LVT70" s="154"/>
      <c r="LVU70" s="154"/>
      <c r="LVV70" s="154"/>
      <c r="LVW70" s="154"/>
      <c r="LVX70" s="154"/>
      <c r="LVY70" s="154"/>
      <c r="LVZ70" s="154"/>
      <c r="LWA70" s="154"/>
      <c r="LWB70" s="154"/>
      <c r="LWC70" s="154"/>
      <c r="LWD70" s="154"/>
      <c r="LWE70" s="154"/>
      <c r="LWF70" s="154"/>
      <c r="LWG70" s="154"/>
      <c r="LWH70" s="154"/>
      <c r="LWI70" s="154"/>
      <c r="LWJ70" s="154"/>
      <c r="LWK70" s="154"/>
      <c r="LWL70" s="154"/>
      <c r="LWM70" s="154"/>
      <c r="LWN70" s="154"/>
      <c r="LWO70" s="154"/>
      <c r="LWP70" s="154"/>
      <c r="LWQ70" s="154"/>
      <c r="LWR70" s="154"/>
      <c r="LWS70" s="154"/>
      <c r="LWT70" s="154"/>
      <c r="LWU70" s="154"/>
      <c r="LWV70" s="154"/>
      <c r="LWW70" s="154"/>
      <c r="LWX70" s="154"/>
      <c r="LWY70" s="154"/>
      <c r="LWZ70" s="154"/>
      <c r="LXA70" s="154"/>
      <c r="LXB70" s="154"/>
      <c r="LXC70" s="154"/>
      <c r="LXD70" s="154"/>
      <c r="LXE70" s="154"/>
      <c r="LXF70" s="154"/>
      <c r="LXG70" s="154"/>
      <c r="LXH70" s="154"/>
      <c r="LXI70" s="154"/>
      <c r="LXJ70" s="154"/>
      <c r="LXK70" s="154"/>
      <c r="LXL70" s="154"/>
      <c r="LXM70" s="154"/>
      <c r="LXN70" s="154"/>
      <c r="LXO70" s="154"/>
      <c r="LXP70" s="154"/>
      <c r="LXQ70" s="154"/>
      <c r="LXR70" s="154"/>
      <c r="LXS70" s="154"/>
      <c r="LXT70" s="154"/>
      <c r="LXU70" s="154"/>
      <c r="LXV70" s="154"/>
      <c r="LXW70" s="154"/>
      <c r="LXX70" s="154"/>
      <c r="LXY70" s="154"/>
      <c r="LXZ70" s="154"/>
      <c r="LYA70" s="154"/>
      <c r="LYB70" s="154"/>
      <c r="LYC70" s="154"/>
      <c r="LYD70" s="154"/>
      <c r="LYE70" s="154"/>
      <c r="LYF70" s="154"/>
      <c r="LYG70" s="154"/>
      <c r="LYH70" s="154"/>
      <c r="LYI70" s="154"/>
      <c r="LYJ70" s="154"/>
      <c r="LYK70" s="154"/>
      <c r="LYL70" s="154"/>
      <c r="LYM70" s="154"/>
      <c r="LYN70" s="154"/>
      <c r="LYO70" s="154"/>
      <c r="LYP70" s="154"/>
      <c r="LYQ70" s="154"/>
      <c r="LYR70" s="154"/>
      <c r="LYS70" s="154"/>
      <c r="LYT70" s="154"/>
      <c r="LYU70" s="154"/>
      <c r="LYV70" s="154"/>
      <c r="LYW70" s="154"/>
      <c r="LYX70" s="154"/>
      <c r="LYY70" s="154"/>
      <c r="LYZ70" s="154"/>
      <c r="LZA70" s="154"/>
      <c r="LZB70" s="154"/>
      <c r="LZC70" s="154"/>
      <c r="LZD70" s="154"/>
      <c r="LZE70" s="154"/>
      <c r="LZF70" s="154"/>
      <c r="LZG70" s="154"/>
      <c r="LZH70" s="154"/>
      <c r="LZI70" s="154"/>
      <c r="LZJ70" s="154"/>
      <c r="LZK70" s="154"/>
      <c r="LZL70" s="154"/>
      <c r="LZM70" s="154"/>
      <c r="LZN70" s="154"/>
      <c r="LZO70" s="154"/>
      <c r="LZP70" s="154"/>
      <c r="LZQ70" s="154"/>
      <c r="LZR70" s="154"/>
      <c r="LZS70" s="154"/>
      <c r="LZT70" s="154"/>
      <c r="LZU70" s="154"/>
      <c r="LZV70" s="154"/>
      <c r="LZW70" s="154"/>
      <c r="LZX70" s="154"/>
      <c r="LZY70" s="154"/>
      <c r="LZZ70" s="154"/>
      <c r="MAA70" s="154"/>
      <c r="MAB70" s="154"/>
      <c r="MAC70" s="154"/>
      <c r="MAD70" s="154"/>
      <c r="MAE70" s="154"/>
      <c r="MAF70" s="154"/>
      <c r="MAG70" s="154"/>
      <c r="MAH70" s="154"/>
      <c r="MAI70" s="154"/>
      <c r="MAJ70" s="154"/>
      <c r="MAK70" s="154"/>
      <c r="MAL70" s="154"/>
      <c r="MAM70" s="154"/>
      <c r="MAN70" s="154"/>
      <c r="MAO70" s="154"/>
      <c r="MAP70" s="154"/>
      <c r="MAQ70" s="154"/>
      <c r="MAR70" s="154"/>
      <c r="MAS70" s="154"/>
      <c r="MAT70" s="154"/>
      <c r="MAU70" s="154"/>
      <c r="MAV70" s="154"/>
      <c r="MAW70" s="154"/>
      <c r="MAX70" s="154"/>
      <c r="MAY70" s="154"/>
      <c r="MAZ70" s="154"/>
      <c r="MBA70" s="154"/>
      <c r="MBB70" s="154"/>
      <c r="MBC70" s="154"/>
      <c r="MBD70" s="154"/>
      <c r="MBE70" s="154"/>
      <c r="MBF70" s="154"/>
      <c r="MBG70" s="154"/>
      <c r="MBH70" s="154"/>
      <c r="MBI70" s="154"/>
      <c r="MBJ70" s="154"/>
      <c r="MBK70" s="154"/>
      <c r="MBL70" s="154"/>
      <c r="MBM70" s="154"/>
      <c r="MBN70" s="154"/>
      <c r="MBO70" s="154"/>
      <c r="MBP70" s="154"/>
      <c r="MBQ70" s="154"/>
      <c r="MBR70" s="154"/>
      <c r="MBS70" s="154"/>
      <c r="MBT70" s="154"/>
      <c r="MBU70" s="154"/>
      <c r="MBV70" s="154"/>
      <c r="MBW70" s="154"/>
      <c r="MBX70" s="154"/>
      <c r="MBY70" s="154"/>
      <c r="MBZ70" s="154"/>
      <c r="MCA70" s="154"/>
      <c r="MCB70" s="154"/>
      <c r="MCC70" s="154"/>
      <c r="MCD70" s="154"/>
      <c r="MCE70" s="154"/>
      <c r="MCF70" s="154"/>
      <c r="MCG70" s="154"/>
      <c r="MCH70" s="154"/>
      <c r="MCI70" s="154"/>
      <c r="MCJ70" s="154"/>
      <c r="MCK70" s="154"/>
      <c r="MCL70" s="154"/>
      <c r="MCM70" s="154"/>
      <c r="MCN70" s="154"/>
      <c r="MCO70" s="154"/>
      <c r="MCP70" s="154"/>
      <c r="MCQ70" s="154"/>
      <c r="MCR70" s="154"/>
      <c r="MCS70" s="154"/>
      <c r="MCT70" s="154"/>
      <c r="MCU70" s="154"/>
      <c r="MCV70" s="154"/>
      <c r="MCW70" s="154"/>
      <c r="MCX70" s="154"/>
      <c r="MCY70" s="154"/>
      <c r="MCZ70" s="154"/>
      <c r="MDA70" s="154"/>
      <c r="MDB70" s="154"/>
      <c r="MDC70" s="154"/>
      <c r="MDD70" s="154"/>
      <c r="MDE70" s="154"/>
      <c r="MDF70" s="154"/>
      <c r="MDG70" s="154"/>
      <c r="MDH70" s="154"/>
      <c r="MDI70" s="154"/>
      <c r="MDJ70" s="154"/>
      <c r="MDK70" s="154"/>
      <c r="MDL70" s="154"/>
      <c r="MDM70" s="154"/>
      <c r="MDN70" s="154"/>
      <c r="MDO70" s="154"/>
      <c r="MDP70" s="154"/>
      <c r="MDQ70" s="154"/>
      <c r="MDR70" s="154"/>
      <c r="MDS70" s="154"/>
      <c r="MDT70" s="154"/>
      <c r="MDU70" s="154"/>
      <c r="MDV70" s="154"/>
      <c r="MDW70" s="154"/>
      <c r="MDX70" s="154"/>
      <c r="MDY70" s="154"/>
      <c r="MDZ70" s="154"/>
      <c r="MEA70" s="154"/>
      <c r="MEB70" s="154"/>
      <c r="MEC70" s="154"/>
      <c r="MED70" s="154"/>
      <c r="MEE70" s="154"/>
      <c r="MEF70" s="154"/>
      <c r="MEG70" s="154"/>
      <c r="MEH70" s="154"/>
      <c r="MEI70" s="154"/>
      <c r="MEJ70" s="154"/>
      <c r="MEK70" s="154"/>
      <c r="MEL70" s="154"/>
      <c r="MEM70" s="154"/>
      <c r="MEN70" s="154"/>
      <c r="MEO70" s="154"/>
      <c r="MEP70" s="154"/>
      <c r="MEQ70" s="154"/>
      <c r="MER70" s="154"/>
      <c r="MES70" s="154"/>
      <c r="MET70" s="154"/>
      <c r="MEU70" s="154"/>
      <c r="MEV70" s="154"/>
      <c r="MEW70" s="154"/>
      <c r="MEX70" s="154"/>
      <c r="MEY70" s="154"/>
      <c r="MEZ70" s="154"/>
      <c r="MFA70" s="154"/>
      <c r="MFB70" s="154"/>
      <c r="MFC70" s="154"/>
      <c r="MFD70" s="154"/>
      <c r="MFE70" s="154"/>
      <c r="MFF70" s="154"/>
      <c r="MFG70" s="154"/>
      <c r="MFH70" s="154"/>
      <c r="MFI70" s="154"/>
      <c r="MFJ70" s="154"/>
      <c r="MFK70" s="154"/>
      <c r="MFL70" s="154"/>
      <c r="MFM70" s="154"/>
      <c r="MFN70" s="154"/>
      <c r="MFO70" s="154"/>
      <c r="MFP70" s="154"/>
      <c r="MFQ70" s="154"/>
      <c r="MFR70" s="154"/>
      <c r="MFS70" s="154"/>
      <c r="MFT70" s="154"/>
      <c r="MFU70" s="154"/>
      <c r="MFV70" s="154"/>
      <c r="MFW70" s="154"/>
      <c r="MFX70" s="154"/>
      <c r="MFY70" s="154"/>
      <c r="MFZ70" s="154"/>
      <c r="MGA70" s="154"/>
      <c r="MGB70" s="154"/>
      <c r="MGC70" s="154"/>
      <c r="MGD70" s="154"/>
      <c r="MGE70" s="154"/>
      <c r="MGF70" s="154"/>
      <c r="MGG70" s="154"/>
      <c r="MGH70" s="154"/>
      <c r="MGI70" s="154"/>
      <c r="MGJ70" s="154"/>
      <c r="MGK70" s="154"/>
      <c r="MGL70" s="154"/>
      <c r="MGM70" s="154"/>
      <c r="MGN70" s="154"/>
      <c r="MGO70" s="154"/>
      <c r="MGP70" s="154"/>
      <c r="MGQ70" s="154"/>
      <c r="MGR70" s="154"/>
      <c r="MGS70" s="154"/>
      <c r="MGT70" s="154"/>
      <c r="MGU70" s="154"/>
      <c r="MGV70" s="154"/>
      <c r="MGW70" s="154"/>
      <c r="MGX70" s="154"/>
      <c r="MGY70" s="154"/>
      <c r="MGZ70" s="154"/>
      <c r="MHA70" s="154"/>
      <c r="MHB70" s="154"/>
      <c r="MHC70" s="154"/>
      <c r="MHD70" s="154"/>
      <c r="MHE70" s="154"/>
      <c r="MHF70" s="154"/>
      <c r="MHG70" s="154"/>
      <c r="MHH70" s="154"/>
      <c r="MHI70" s="154"/>
      <c r="MHJ70" s="154"/>
      <c r="MHK70" s="154"/>
      <c r="MHL70" s="154"/>
      <c r="MHM70" s="154"/>
      <c r="MHN70" s="154"/>
      <c r="MHO70" s="154"/>
      <c r="MHP70" s="154"/>
      <c r="MHQ70" s="154"/>
      <c r="MHR70" s="154"/>
      <c r="MHS70" s="154"/>
      <c r="MHT70" s="154"/>
      <c r="MHU70" s="154"/>
      <c r="MHV70" s="154"/>
      <c r="MHW70" s="154"/>
      <c r="MHX70" s="154"/>
      <c r="MHY70" s="154"/>
      <c r="MHZ70" s="154"/>
      <c r="MIA70" s="154"/>
      <c r="MIB70" s="154"/>
      <c r="MIC70" s="154"/>
      <c r="MID70" s="154"/>
      <c r="MIE70" s="154"/>
      <c r="MIF70" s="154"/>
      <c r="MIG70" s="154"/>
      <c r="MIH70" s="154"/>
      <c r="MII70" s="154"/>
      <c r="MIJ70" s="154"/>
      <c r="MIK70" s="154"/>
      <c r="MIL70" s="154"/>
      <c r="MIM70" s="154"/>
      <c r="MIN70" s="154"/>
      <c r="MIO70" s="154"/>
      <c r="MIP70" s="154"/>
      <c r="MIQ70" s="154"/>
      <c r="MIR70" s="154"/>
      <c r="MIS70" s="154"/>
      <c r="MIT70" s="154"/>
      <c r="MIU70" s="154"/>
      <c r="MIV70" s="154"/>
      <c r="MIW70" s="154"/>
      <c r="MIX70" s="154"/>
      <c r="MIY70" s="154"/>
      <c r="MIZ70" s="154"/>
      <c r="MJA70" s="154"/>
      <c r="MJB70" s="154"/>
      <c r="MJC70" s="154"/>
      <c r="MJD70" s="154"/>
      <c r="MJE70" s="154"/>
      <c r="MJF70" s="154"/>
      <c r="MJG70" s="154"/>
      <c r="MJH70" s="154"/>
      <c r="MJI70" s="154"/>
      <c r="MJJ70" s="154"/>
      <c r="MJK70" s="154"/>
      <c r="MJL70" s="154"/>
      <c r="MJM70" s="154"/>
      <c r="MJN70" s="154"/>
      <c r="MJO70" s="154"/>
      <c r="MJP70" s="154"/>
      <c r="MJQ70" s="154"/>
      <c r="MJR70" s="154"/>
      <c r="MJS70" s="154"/>
      <c r="MJT70" s="154"/>
      <c r="MJU70" s="154"/>
      <c r="MJV70" s="154"/>
      <c r="MJW70" s="154"/>
      <c r="MJX70" s="154"/>
      <c r="MJY70" s="154"/>
      <c r="MJZ70" s="154"/>
      <c r="MKA70" s="154"/>
      <c r="MKB70" s="154"/>
      <c r="MKC70" s="154"/>
      <c r="MKD70" s="154"/>
      <c r="MKE70" s="154"/>
      <c r="MKF70" s="154"/>
      <c r="MKG70" s="154"/>
      <c r="MKH70" s="154"/>
      <c r="MKI70" s="154"/>
      <c r="MKJ70" s="154"/>
      <c r="MKK70" s="154"/>
      <c r="MKL70" s="154"/>
      <c r="MKM70" s="154"/>
      <c r="MKN70" s="154"/>
      <c r="MKO70" s="154"/>
      <c r="MKP70" s="154"/>
      <c r="MKQ70" s="154"/>
      <c r="MKR70" s="154"/>
      <c r="MKS70" s="154"/>
      <c r="MKT70" s="154"/>
      <c r="MKU70" s="154"/>
      <c r="MKV70" s="154"/>
      <c r="MKW70" s="154"/>
      <c r="MKX70" s="154"/>
      <c r="MKY70" s="154"/>
      <c r="MKZ70" s="154"/>
      <c r="MLA70" s="154"/>
      <c r="MLB70" s="154"/>
      <c r="MLC70" s="154"/>
      <c r="MLD70" s="154"/>
      <c r="MLE70" s="154"/>
      <c r="MLF70" s="154"/>
      <c r="MLG70" s="154"/>
      <c r="MLH70" s="154"/>
      <c r="MLI70" s="154"/>
      <c r="MLJ70" s="154"/>
      <c r="MLK70" s="154"/>
      <c r="MLL70" s="154"/>
      <c r="MLM70" s="154"/>
      <c r="MLN70" s="154"/>
      <c r="MLO70" s="154"/>
      <c r="MLP70" s="154"/>
      <c r="MLQ70" s="154"/>
      <c r="MLR70" s="154"/>
      <c r="MLS70" s="154"/>
      <c r="MLT70" s="154"/>
      <c r="MLU70" s="154"/>
      <c r="MLV70" s="154"/>
      <c r="MLW70" s="154"/>
      <c r="MLX70" s="154"/>
      <c r="MLY70" s="154"/>
      <c r="MLZ70" s="154"/>
      <c r="MMA70" s="154"/>
      <c r="MMB70" s="154"/>
      <c r="MMC70" s="154"/>
      <c r="MMD70" s="154"/>
      <c r="MME70" s="154"/>
      <c r="MMF70" s="154"/>
      <c r="MMG70" s="154"/>
      <c r="MMH70" s="154"/>
      <c r="MMI70" s="154"/>
      <c r="MMJ70" s="154"/>
      <c r="MMK70" s="154"/>
      <c r="MML70" s="154"/>
      <c r="MMM70" s="154"/>
      <c r="MMN70" s="154"/>
      <c r="MMO70" s="154"/>
      <c r="MMP70" s="154"/>
      <c r="MMQ70" s="154"/>
      <c r="MMR70" s="154"/>
      <c r="MMS70" s="154"/>
      <c r="MMT70" s="154"/>
      <c r="MMU70" s="154"/>
      <c r="MMV70" s="154"/>
      <c r="MMW70" s="154"/>
      <c r="MMX70" s="154"/>
      <c r="MMY70" s="154"/>
      <c r="MMZ70" s="154"/>
      <c r="MNA70" s="154"/>
      <c r="MNB70" s="154"/>
      <c r="MNC70" s="154"/>
      <c r="MND70" s="154"/>
      <c r="MNE70" s="154"/>
      <c r="MNF70" s="154"/>
      <c r="MNG70" s="154"/>
      <c r="MNH70" s="154"/>
      <c r="MNI70" s="154"/>
      <c r="MNJ70" s="154"/>
      <c r="MNK70" s="154"/>
      <c r="MNL70" s="154"/>
      <c r="MNM70" s="154"/>
      <c r="MNN70" s="154"/>
      <c r="MNO70" s="154"/>
      <c r="MNP70" s="154"/>
      <c r="MNQ70" s="154"/>
      <c r="MNR70" s="154"/>
      <c r="MNS70" s="154"/>
      <c r="MNT70" s="154"/>
      <c r="MNU70" s="154"/>
      <c r="MNV70" s="154"/>
      <c r="MNW70" s="154"/>
      <c r="MNX70" s="154"/>
      <c r="MNY70" s="154"/>
      <c r="MNZ70" s="154"/>
      <c r="MOA70" s="154"/>
      <c r="MOB70" s="154"/>
      <c r="MOC70" s="154"/>
      <c r="MOD70" s="154"/>
      <c r="MOE70" s="154"/>
      <c r="MOF70" s="154"/>
      <c r="MOG70" s="154"/>
      <c r="MOH70" s="154"/>
      <c r="MOI70" s="154"/>
      <c r="MOJ70" s="154"/>
      <c r="MOK70" s="154"/>
      <c r="MOL70" s="154"/>
      <c r="MOM70" s="154"/>
      <c r="MON70" s="154"/>
      <c r="MOO70" s="154"/>
      <c r="MOP70" s="154"/>
      <c r="MOQ70" s="154"/>
      <c r="MOR70" s="154"/>
      <c r="MOS70" s="154"/>
      <c r="MOT70" s="154"/>
      <c r="MOU70" s="154"/>
      <c r="MOV70" s="154"/>
      <c r="MOW70" s="154"/>
      <c r="MOX70" s="154"/>
      <c r="MOY70" s="154"/>
      <c r="MOZ70" s="154"/>
      <c r="MPA70" s="154"/>
      <c r="MPB70" s="154"/>
      <c r="MPC70" s="154"/>
      <c r="MPD70" s="154"/>
      <c r="MPE70" s="154"/>
      <c r="MPF70" s="154"/>
      <c r="MPG70" s="154"/>
      <c r="MPH70" s="154"/>
      <c r="MPI70" s="154"/>
      <c r="MPJ70" s="154"/>
      <c r="MPK70" s="154"/>
      <c r="MPL70" s="154"/>
      <c r="MPM70" s="154"/>
      <c r="MPN70" s="154"/>
      <c r="MPO70" s="154"/>
      <c r="MPP70" s="154"/>
      <c r="MPQ70" s="154"/>
      <c r="MPR70" s="154"/>
      <c r="MPS70" s="154"/>
      <c r="MPT70" s="154"/>
      <c r="MPU70" s="154"/>
      <c r="MPV70" s="154"/>
      <c r="MPW70" s="154"/>
      <c r="MPX70" s="154"/>
      <c r="MPY70" s="154"/>
      <c r="MPZ70" s="154"/>
      <c r="MQA70" s="154"/>
      <c r="MQB70" s="154"/>
      <c r="MQC70" s="154"/>
      <c r="MQD70" s="154"/>
      <c r="MQE70" s="154"/>
      <c r="MQF70" s="154"/>
      <c r="MQG70" s="154"/>
      <c r="MQH70" s="154"/>
      <c r="MQI70" s="154"/>
      <c r="MQJ70" s="154"/>
      <c r="MQK70" s="154"/>
      <c r="MQL70" s="154"/>
      <c r="MQM70" s="154"/>
      <c r="MQN70" s="154"/>
      <c r="MQO70" s="154"/>
      <c r="MQP70" s="154"/>
      <c r="MQQ70" s="154"/>
      <c r="MQR70" s="154"/>
      <c r="MQS70" s="154"/>
      <c r="MQT70" s="154"/>
      <c r="MQU70" s="154"/>
      <c r="MQV70" s="154"/>
      <c r="MQW70" s="154"/>
      <c r="MQX70" s="154"/>
      <c r="MQY70" s="154"/>
      <c r="MQZ70" s="154"/>
      <c r="MRA70" s="154"/>
      <c r="MRB70" s="154"/>
      <c r="MRC70" s="154"/>
      <c r="MRD70" s="154"/>
      <c r="MRE70" s="154"/>
      <c r="MRF70" s="154"/>
      <c r="MRG70" s="154"/>
      <c r="MRH70" s="154"/>
      <c r="MRI70" s="154"/>
      <c r="MRJ70" s="154"/>
      <c r="MRK70" s="154"/>
      <c r="MRL70" s="154"/>
      <c r="MRM70" s="154"/>
      <c r="MRN70" s="154"/>
      <c r="MRO70" s="154"/>
      <c r="MRP70" s="154"/>
      <c r="MRQ70" s="154"/>
      <c r="MRR70" s="154"/>
      <c r="MRS70" s="154"/>
      <c r="MRT70" s="154"/>
      <c r="MRU70" s="154"/>
      <c r="MRV70" s="154"/>
      <c r="MRW70" s="154"/>
      <c r="MRX70" s="154"/>
      <c r="MRY70" s="154"/>
      <c r="MRZ70" s="154"/>
      <c r="MSA70" s="154"/>
      <c r="MSB70" s="154"/>
      <c r="MSC70" s="154"/>
      <c r="MSD70" s="154"/>
      <c r="MSE70" s="154"/>
      <c r="MSF70" s="154"/>
      <c r="MSG70" s="154"/>
      <c r="MSH70" s="154"/>
      <c r="MSI70" s="154"/>
      <c r="MSJ70" s="154"/>
      <c r="MSK70" s="154"/>
      <c r="MSL70" s="154"/>
      <c r="MSM70" s="154"/>
      <c r="MSN70" s="154"/>
      <c r="MSO70" s="154"/>
      <c r="MSP70" s="154"/>
      <c r="MSQ70" s="154"/>
      <c r="MSR70" s="154"/>
      <c r="MSS70" s="154"/>
      <c r="MST70" s="154"/>
      <c r="MSU70" s="154"/>
      <c r="MSV70" s="154"/>
      <c r="MSW70" s="154"/>
      <c r="MSX70" s="154"/>
      <c r="MSY70" s="154"/>
      <c r="MSZ70" s="154"/>
      <c r="MTA70" s="154"/>
      <c r="MTB70" s="154"/>
      <c r="MTC70" s="154"/>
      <c r="MTD70" s="154"/>
      <c r="MTE70" s="154"/>
      <c r="MTF70" s="154"/>
      <c r="MTG70" s="154"/>
      <c r="MTH70" s="154"/>
      <c r="MTI70" s="154"/>
      <c r="MTJ70" s="154"/>
      <c r="MTK70" s="154"/>
      <c r="MTL70" s="154"/>
      <c r="MTM70" s="154"/>
      <c r="MTN70" s="154"/>
      <c r="MTO70" s="154"/>
      <c r="MTP70" s="154"/>
      <c r="MTQ70" s="154"/>
      <c r="MTR70" s="154"/>
      <c r="MTS70" s="154"/>
      <c r="MTT70" s="154"/>
      <c r="MTU70" s="154"/>
      <c r="MTV70" s="154"/>
      <c r="MTW70" s="154"/>
      <c r="MTX70" s="154"/>
      <c r="MTY70" s="154"/>
      <c r="MTZ70" s="154"/>
      <c r="MUA70" s="154"/>
      <c r="MUB70" s="154"/>
      <c r="MUC70" s="154"/>
      <c r="MUD70" s="154"/>
      <c r="MUE70" s="154"/>
      <c r="MUF70" s="154"/>
      <c r="MUG70" s="154"/>
      <c r="MUH70" s="154"/>
      <c r="MUI70" s="154"/>
      <c r="MUJ70" s="154"/>
      <c r="MUK70" s="154"/>
      <c r="MUL70" s="154"/>
      <c r="MUM70" s="154"/>
      <c r="MUN70" s="154"/>
      <c r="MUO70" s="154"/>
      <c r="MUP70" s="154"/>
      <c r="MUQ70" s="154"/>
      <c r="MUR70" s="154"/>
      <c r="MUS70" s="154"/>
      <c r="MUT70" s="154"/>
      <c r="MUU70" s="154"/>
      <c r="MUV70" s="154"/>
      <c r="MUW70" s="154"/>
      <c r="MUX70" s="154"/>
      <c r="MUY70" s="154"/>
      <c r="MUZ70" s="154"/>
      <c r="MVA70" s="154"/>
      <c r="MVB70" s="154"/>
      <c r="MVC70" s="154"/>
      <c r="MVD70" s="154"/>
      <c r="MVE70" s="154"/>
      <c r="MVF70" s="154"/>
      <c r="MVG70" s="154"/>
      <c r="MVH70" s="154"/>
      <c r="MVI70" s="154"/>
      <c r="MVJ70" s="154"/>
      <c r="MVK70" s="154"/>
      <c r="MVL70" s="154"/>
      <c r="MVM70" s="154"/>
      <c r="MVN70" s="154"/>
      <c r="MVO70" s="154"/>
      <c r="MVP70" s="154"/>
      <c r="MVQ70" s="154"/>
      <c r="MVR70" s="154"/>
      <c r="MVS70" s="154"/>
      <c r="MVT70" s="154"/>
      <c r="MVU70" s="154"/>
      <c r="MVV70" s="154"/>
      <c r="MVW70" s="154"/>
      <c r="MVX70" s="154"/>
      <c r="MVY70" s="154"/>
      <c r="MVZ70" s="154"/>
      <c r="MWA70" s="154"/>
      <c r="MWB70" s="154"/>
      <c r="MWC70" s="154"/>
      <c r="MWD70" s="154"/>
      <c r="MWE70" s="154"/>
      <c r="MWF70" s="154"/>
      <c r="MWG70" s="154"/>
      <c r="MWH70" s="154"/>
      <c r="MWI70" s="154"/>
      <c r="MWJ70" s="154"/>
      <c r="MWK70" s="154"/>
      <c r="MWL70" s="154"/>
      <c r="MWM70" s="154"/>
      <c r="MWN70" s="154"/>
      <c r="MWO70" s="154"/>
      <c r="MWP70" s="154"/>
      <c r="MWQ70" s="154"/>
      <c r="MWR70" s="154"/>
      <c r="MWS70" s="154"/>
      <c r="MWT70" s="154"/>
      <c r="MWU70" s="154"/>
      <c r="MWV70" s="154"/>
      <c r="MWW70" s="154"/>
      <c r="MWX70" s="154"/>
      <c r="MWY70" s="154"/>
      <c r="MWZ70" s="154"/>
      <c r="MXA70" s="154"/>
      <c r="MXB70" s="154"/>
      <c r="MXC70" s="154"/>
      <c r="MXD70" s="154"/>
      <c r="MXE70" s="154"/>
      <c r="MXF70" s="154"/>
      <c r="MXG70" s="154"/>
      <c r="MXH70" s="154"/>
      <c r="MXI70" s="154"/>
      <c r="MXJ70" s="154"/>
      <c r="MXK70" s="154"/>
      <c r="MXL70" s="154"/>
      <c r="MXM70" s="154"/>
      <c r="MXN70" s="154"/>
      <c r="MXO70" s="154"/>
      <c r="MXP70" s="154"/>
      <c r="MXQ70" s="154"/>
      <c r="MXR70" s="154"/>
      <c r="MXS70" s="154"/>
      <c r="MXT70" s="154"/>
      <c r="MXU70" s="154"/>
      <c r="MXV70" s="154"/>
      <c r="MXW70" s="154"/>
      <c r="MXX70" s="154"/>
      <c r="MXY70" s="154"/>
      <c r="MXZ70" s="154"/>
      <c r="MYA70" s="154"/>
      <c r="MYB70" s="154"/>
      <c r="MYC70" s="154"/>
      <c r="MYD70" s="154"/>
      <c r="MYE70" s="154"/>
      <c r="MYF70" s="154"/>
      <c r="MYG70" s="154"/>
      <c r="MYH70" s="154"/>
      <c r="MYI70" s="154"/>
      <c r="MYJ70" s="154"/>
      <c r="MYK70" s="154"/>
      <c r="MYL70" s="154"/>
      <c r="MYM70" s="154"/>
      <c r="MYN70" s="154"/>
      <c r="MYO70" s="154"/>
      <c r="MYP70" s="154"/>
      <c r="MYQ70" s="154"/>
      <c r="MYR70" s="154"/>
      <c r="MYS70" s="154"/>
      <c r="MYT70" s="154"/>
      <c r="MYU70" s="154"/>
      <c r="MYV70" s="154"/>
      <c r="MYW70" s="154"/>
      <c r="MYX70" s="154"/>
      <c r="MYY70" s="154"/>
      <c r="MYZ70" s="154"/>
      <c r="MZA70" s="154"/>
      <c r="MZB70" s="154"/>
      <c r="MZC70" s="154"/>
      <c r="MZD70" s="154"/>
      <c r="MZE70" s="154"/>
      <c r="MZF70" s="154"/>
      <c r="MZG70" s="154"/>
      <c r="MZH70" s="154"/>
      <c r="MZI70" s="154"/>
      <c r="MZJ70" s="154"/>
      <c r="MZK70" s="154"/>
      <c r="MZL70" s="154"/>
      <c r="MZM70" s="154"/>
      <c r="MZN70" s="154"/>
      <c r="MZO70" s="154"/>
      <c r="MZP70" s="154"/>
      <c r="MZQ70" s="154"/>
      <c r="MZR70" s="154"/>
      <c r="MZS70" s="154"/>
      <c r="MZT70" s="154"/>
      <c r="MZU70" s="154"/>
      <c r="MZV70" s="154"/>
      <c r="MZW70" s="154"/>
      <c r="MZX70" s="154"/>
      <c r="MZY70" s="154"/>
      <c r="MZZ70" s="154"/>
      <c r="NAA70" s="154"/>
      <c r="NAB70" s="154"/>
      <c r="NAC70" s="154"/>
      <c r="NAD70" s="154"/>
      <c r="NAE70" s="154"/>
      <c r="NAF70" s="154"/>
      <c r="NAG70" s="154"/>
      <c r="NAH70" s="154"/>
      <c r="NAI70" s="154"/>
      <c r="NAJ70" s="154"/>
      <c r="NAK70" s="154"/>
      <c r="NAL70" s="154"/>
      <c r="NAM70" s="154"/>
      <c r="NAN70" s="154"/>
      <c r="NAO70" s="154"/>
      <c r="NAP70" s="154"/>
      <c r="NAQ70" s="154"/>
      <c r="NAR70" s="154"/>
      <c r="NAS70" s="154"/>
      <c r="NAT70" s="154"/>
      <c r="NAU70" s="154"/>
      <c r="NAV70" s="154"/>
      <c r="NAW70" s="154"/>
      <c r="NAX70" s="154"/>
      <c r="NAY70" s="154"/>
      <c r="NAZ70" s="154"/>
      <c r="NBA70" s="154"/>
      <c r="NBB70" s="154"/>
      <c r="NBC70" s="154"/>
      <c r="NBD70" s="154"/>
      <c r="NBE70" s="154"/>
      <c r="NBF70" s="154"/>
      <c r="NBG70" s="154"/>
      <c r="NBH70" s="154"/>
      <c r="NBI70" s="154"/>
      <c r="NBJ70" s="154"/>
      <c r="NBK70" s="154"/>
      <c r="NBL70" s="154"/>
      <c r="NBM70" s="154"/>
      <c r="NBN70" s="154"/>
      <c r="NBO70" s="154"/>
      <c r="NBP70" s="154"/>
      <c r="NBQ70" s="154"/>
      <c r="NBR70" s="154"/>
      <c r="NBS70" s="154"/>
      <c r="NBT70" s="154"/>
      <c r="NBU70" s="154"/>
      <c r="NBV70" s="154"/>
      <c r="NBW70" s="154"/>
      <c r="NBX70" s="154"/>
      <c r="NBY70" s="154"/>
      <c r="NBZ70" s="154"/>
      <c r="NCA70" s="154"/>
      <c r="NCB70" s="154"/>
      <c r="NCC70" s="154"/>
      <c r="NCD70" s="154"/>
      <c r="NCE70" s="154"/>
      <c r="NCF70" s="154"/>
      <c r="NCG70" s="154"/>
      <c r="NCH70" s="154"/>
      <c r="NCI70" s="154"/>
      <c r="NCJ70" s="154"/>
      <c r="NCK70" s="154"/>
      <c r="NCL70" s="154"/>
      <c r="NCM70" s="154"/>
      <c r="NCN70" s="154"/>
      <c r="NCO70" s="154"/>
      <c r="NCP70" s="154"/>
      <c r="NCQ70" s="154"/>
      <c r="NCR70" s="154"/>
      <c r="NCS70" s="154"/>
      <c r="NCT70" s="154"/>
      <c r="NCU70" s="154"/>
      <c r="NCV70" s="154"/>
      <c r="NCW70" s="154"/>
      <c r="NCX70" s="154"/>
      <c r="NCY70" s="154"/>
      <c r="NCZ70" s="154"/>
      <c r="NDA70" s="154"/>
      <c r="NDB70" s="154"/>
      <c r="NDC70" s="154"/>
      <c r="NDD70" s="154"/>
      <c r="NDE70" s="154"/>
      <c r="NDF70" s="154"/>
      <c r="NDG70" s="154"/>
      <c r="NDH70" s="154"/>
      <c r="NDI70" s="154"/>
      <c r="NDJ70" s="154"/>
      <c r="NDK70" s="154"/>
      <c r="NDL70" s="154"/>
      <c r="NDM70" s="154"/>
      <c r="NDN70" s="154"/>
      <c r="NDO70" s="154"/>
      <c r="NDP70" s="154"/>
      <c r="NDQ70" s="154"/>
      <c r="NDR70" s="154"/>
      <c r="NDS70" s="154"/>
      <c r="NDT70" s="154"/>
      <c r="NDU70" s="154"/>
      <c r="NDV70" s="154"/>
      <c r="NDW70" s="154"/>
      <c r="NDX70" s="154"/>
      <c r="NDY70" s="154"/>
      <c r="NDZ70" s="154"/>
      <c r="NEA70" s="154"/>
      <c r="NEB70" s="154"/>
      <c r="NEC70" s="154"/>
      <c r="NED70" s="154"/>
      <c r="NEE70" s="154"/>
      <c r="NEF70" s="154"/>
      <c r="NEG70" s="154"/>
      <c r="NEH70" s="154"/>
      <c r="NEI70" s="154"/>
      <c r="NEJ70" s="154"/>
      <c r="NEK70" s="154"/>
      <c r="NEL70" s="154"/>
      <c r="NEM70" s="154"/>
      <c r="NEN70" s="154"/>
      <c r="NEO70" s="154"/>
      <c r="NEP70" s="154"/>
      <c r="NEQ70" s="154"/>
      <c r="NER70" s="154"/>
      <c r="NES70" s="154"/>
      <c r="NET70" s="154"/>
      <c r="NEU70" s="154"/>
      <c r="NEV70" s="154"/>
      <c r="NEW70" s="154"/>
      <c r="NEX70" s="154"/>
      <c r="NEY70" s="154"/>
      <c r="NEZ70" s="154"/>
      <c r="NFA70" s="154"/>
      <c r="NFB70" s="154"/>
      <c r="NFC70" s="154"/>
      <c r="NFD70" s="154"/>
      <c r="NFE70" s="154"/>
      <c r="NFF70" s="154"/>
      <c r="NFG70" s="154"/>
      <c r="NFH70" s="154"/>
      <c r="NFI70" s="154"/>
      <c r="NFJ70" s="154"/>
      <c r="NFK70" s="154"/>
      <c r="NFL70" s="154"/>
      <c r="NFM70" s="154"/>
      <c r="NFN70" s="154"/>
      <c r="NFO70" s="154"/>
      <c r="NFP70" s="154"/>
      <c r="NFQ70" s="154"/>
      <c r="NFR70" s="154"/>
      <c r="NFS70" s="154"/>
      <c r="NFT70" s="154"/>
      <c r="NFU70" s="154"/>
      <c r="NFV70" s="154"/>
      <c r="NFW70" s="154"/>
      <c r="NFX70" s="154"/>
      <c r="NFY70" s="154"/>
      <c r="NFZ70" s="154"/>
      <c r="NGA70" s="154"/>
      <c r="NGB70" s="154"/>
      <c r="NGC70" s="154"/>
      <c r="NGD70" s="154"/>
      <c r="NGE70" s="154"/>
      <c r="NGF70" s="154"/>
      <c r="NGG70" s="154"/>
      <c r="NGH70" s="154"/>
      <c r="NGI70" s="154"/>
      <c r="NGJ70" s="154"/>
      <c r="NGK70" s="154"/>
      <c r="NGL70" s="154"/>
      <c r="NGM70" s="154"/>
      <c r="NGN70" s="154"/>
      <c r="NGO70" s="154"/>
      <c r="NGP70" s="154"/>
      <c r="NGQ70" s="154"/>
      <c r="NGR70" s="154"/>
      <c r="NGS70" s="154"/>
      <c r="NGT70" s="154"/>
      <c r="NGU70" s="154"/>
      <c r="NGV70" s="154"/>
      <c r="NGW70" s="154"/>
      <c r="NGX70" s="154"/>
      <c r="NGY70" s="154"/>
      <c r="NGZ70" s="154"/>
      <c r="NHA70" s="154"/>
      <c r="NHB70" s="154"/>
      <c r="NHC70" s="154"/>
      <c r="NHD70" s="154"/>
      <c r="NHE70" s="154"/>
      <c r="NHF70" s="154"/>
      <c r="NHG70" s="154"/>
      <c r="NHH70" s="154"/>
      <c r="NHI70" s="154"/>
      <c r="NHJ70" s="154"/>
      <c r="NHK70" s="154"/>
      <c r="NHL70" s="154"/>
      <c r="NHM70" s="154"/>
      <c r="NHN70" s="154"/>
      <c r="NHO70" s="154"/>
      <c r="NHP70" s="154"/>
      <c r="NHQ70" s="154"/>
      <c r="NHR70" s="154"/>
      <c r="NHS70" s="154"/>
      <c r="NHT70" s="154"/>
      <c r="NHU70" s="154"/>
      <c r="NHV70" s="154"/>
      <c r="NHW70" s="154"/>
      <c r="NHX70" s="154"/>
      <c r="NHY70" s="154"/>
      <c r="NHZ70" s="154"/>
      <c r="NIA70" s="154"/>
      <c r="NIB70" s="154"/>
      <c r="NIC70" s="154"/>
      <c r="NID70" s="154"/>
      <c r="NIE70" s="154"/>
      <c r="NIF70" s="154"/>
      <c r="NIG70" s="154"/>
      <c r="NIH70" s="154"/>
      <c r="NII70" s="154"/>
      <c r="NIJ70" s="154"/>
      <c r="NIK70" s="154"/>
      <c r="NIL70" s="154"/>
      <c r="NIM70" s="154"/>
      <c r="NIN70" s="154"/>
      <c r="NIO70" s="154"/>
      <c r="NIP70" s="154"/>
      <c r="NIQ70" s="154"/>
      <c r="NIR70" s="154"/>
      <c r="NIS70" s="154"/>
      <c r="NIT70" s="154"/>
      <c r="NIU70" s="154"/>
      <c r="NIV70" s="154"/>
      <c r="NIW70" s="154"/>
      <c r="NIX70" s="154"/>
      <c r="NIY70" s="154"/>
      <c r="NIZ70" s="154"/>
      <c r="NJA70" s="154"/>
      <c r="NJB70" s="154"/>
      <c r="NJC70" s="154"/>
      <c r="NJD70" s="154"/>
      <c r="NJE70" s="154"/>
      <c r="NJF70" s="154"/>
      <c r="NJG70" s="154"/>
      <c r="NJH70" s="154"/>
      <c r="NJI70" s="154"/>
      <c r="NJJ70" s="154"/>
      <c r="NJK70" s="154"/>
      <c r="NJL70" s="154"/>
      <c r="NJM70" s="154"/>
      <c r="NJN70" s="154"/>
      <c r="NJO70" s="154"/>
      <c r="NJP70" s="154"/>
      <c r="NJQ70" s="154"/>
      <c r="NJR70" s="154"/>
      <c r="NJS70" s="154"/>
      <c r="NJT70" s="154"/>
      <c r="NJU70" s="154"/>
      <c r="NJV70" s="154"/>
      <c r="NJW70" s="154"/>
      <c r="NJX70" s="154"/>
      <c r="NJY70" s="154"/>
      <c r="NJZ70" s="154"/>
      <c r="NKA70" s="154"/>
      <c r="NKB70" s="154"/>
      <c r="NKC70" s="154"/>
      <c r="NKD70" s="154"/>
      <c r="NKE70" s="154"/>
      <c r="NKF70" s="154"/>
      <c r="NKG70" s="154"/>
      <c r="NKH70" s="154"/>
      <c r="NKI70" s="154"/>
      <c r="NKJ70" s="154"/>
      <c r="NKK70" s="154"/>
      <c r="NKL70" s="154"/>
      <c r="NKM70" s="154"/>
      <c r="NKN70" s="154"/>
      <c r="NKO70" s="154"/>
      <c r="NKP70" s="154"/>
      <c r="NKQ70" s="154"/>
      <c r="NKR70" s="154"/>
      <c r="NKS70" s="154"/>
      <c r="NKT70" s="154"/>
      <c r="NKU70" s="154"/>
      <c r="NKV70" s="154"/>
      <c r="NKW70" s="154"/>
      <c r="NKX70" s="154"/>
      <c r="NKY70" s="154"/>
      <c r="NKZ70" s="154"/>
      <c r="NLA70" s="154"/>
      <c r="NLB70" s="154"/>
      <c r="NLC70" s="154"/>
      <c r="NLD70" s="154"/>
      <c r="NLE70" s="154"/>
      <c r="NLF70" s="154"/>
      <c r="NLG70" s="154"/>
      <c r="NLH70" s="154"/>
      <c r="NLI70" s="154"/>
      <c r="NLJ70" s="154"/>
      <c r="NLK70" s="154"/>
      <c r="NLL70" s="154"/>
      <c r="NLM70" s="154"/>
      <c r="NLN70" s="154"/>
      <c r="NLO70" s="154"/>
      <c r="NLP70" s="154"/>
      <c r="NLQ70" s="154"/>
      <c r="NLR70" s="154"/>
      <c r="NLS70" s="154"/>
      <c r="NLT70" s="154"/>
      <c r="NLU70" s="154"/>
      <c r="NLV70" s="154"/>
      <c r="NLW70" s="154"/>
      <c r="NLX70" s="154"/>
      <c r="NLY70" s="154"/>
      <c r="NLZ70" s="154"/>
      <c r="NMA70" s="154"/>
      <c r="NMB70" s="154"/>
      <c r="NMC70" s="154"/>
      <c r="NMD70" s="154"/>
      <c r="NME70" s="154"/>
      <c r="NMF70" s="154"/>
      <c r="NMG70" s="154"/>
      <c r="NMH70" s="154"/>
      <c r="NMI70" s="154"/>
      <c r="NMJ70" s="154"/>
      <c r="NMK70" s="154"/>
      <c r="NML70" s="154"/>
      <c r="NMM70" s="154"/>
      <c r="NMN70" s="154"/>
      <c r="NMO70" s="154"/>
      <c r="NMP70" s="154"/>
      <c r="NMQ70" s="154"/>
      <c r="NMR70" s="154"/>
      <c r="NMS70" s="154"/>
      <c r="NMT70" s="154"/>
      <c r="NMU70" s="154"/>
      <c r="NMV70" s="154"/>
      <c r="NMW70" s="154"/>
      <c r="NMX70" s="154"/>
      <c r="NMY70" s="154"/>
      <c r="NMZ70" s="154"/>
      <c r="NNA70" s="154"/>
      <c r="NNB70" s="154"/>
      <c r="NNC70" s="154"/>
      <c r="NND70" s="154"/>
      <c r="NNE70" s="154"/>
      <c r="NNF70" s="154"/>
      <c r="NNG70" s="154"/>
      <c r="NNH70" s="154"/>
      <c r="NNI70" s="154"/>
      <c r="NNJ70" s="154"/>
      <c r="NNK70" s="154"/>
      <c r="NNL70" s="154"/>
      <c r="NNM70" s="154"/>
      <c r="NNN70" s="154"/>
      <c r="NNO70" s="154"/>
      <c r="NNP70" s="154"/>
      <c r="NNQ70" s="154"/>
      <c r="NNR70" s="154"/>
      <c r="NNS70" s="154"/>
      <c r="NNT70" s="154"/>
      <c r="NNU70" s="154"/>
      <c r="NNV70" s="154"/>
      <c r="NNW70" s="154"/>
      <c r="NNX70" s="154"/>
      <c r="NNY70" s="154"/>
      <c r="NNZ70" s="154"/>
      <c r="NOA70" s="154"/>
      <c r="NOB70" s="154"/>
      <c r="NOC70" s="154"/>
      <c r="NOD70" s="154"/>
      <c r="NOE70" s="154"/>
      <c r="NOF70" s="154"/>
      <c r="NOG70" s="154"/>
      <c r="NOH70" s="154"/>
      <c r="NOI70" s="154"/>
      <c r="NOJ70" s="154"/>
      <c r="NOK70" s="154"/>
      <c r="NOL70" s="154"/>
      <c r="NOM70" s="154"/>
      <c r="NON70" s="154"/>
      <c r="NOO70" s="154"/>
      <c r="NOP70" s="154"/>
      <c r="NOQ70" s="154"/>
      <c r="NOR70" s="154"/>
      <c r="NOS70" s="154"/>
      <c r="NOT70" s="154"/>
      <c r="NOU70" s="154"/>
      <c r="NOV70" s="154"/>
      <c r="NOW70" s="154"/>
      <c r="NOX70" s="154"/>
      <c r="NOY70" s="154"/>
      <c r="NOZ70" s="154"/>
      <c r="NPA70" s="154"/>
      <c r="NPB70" s="154"/>
      <c r="NPC70" s="154"/>
      <c r="NPD70" s="154"/>
      <c r="NPE70" s="154"/>
      <c r="NPF70" s="154"/>
      <c r="NPG70" s="154"/>
      <c r="NPH70" s="154"/>
      <c r="NPI70" s="154"/>
      <c r="NPJ70" s="154"/>
      <c r="NPK70" s="154"/>
      <c r="NPL70" s="154"/>
      <c r="NPM70" s="154"/>
      <c r="NPN70" s="154"/>
      <c r="NPO70" s="154"/>
      <c r="NPP70" s="154"/>
      <c r="NPQ70" s="154"/>
      <c r="NPR70" s="154"/>
      <c r="NPS70" s="154"/>
      <c r="NPT70" s="154"/>
      <c r="NPU70" s="154"/>
      <c r="NPV70" s="154"/>
      <c r="NPW70" s="154"/>
      <c r="NPX70" s="154"/>
      <c r="NPY70" s="154"/>
      <c r="NPZ70" s="154"/>
      <c r="NQA70" s="154"/>
      <c r="NQB70" s="154"/>
      <c r="NQC70" s="154"/>
      <c r="NQD70" s="154"/>
      <c r="NQE70" s="154"/>
      <c r="NQF70" s="154"/>
      <c r="NQG70" s="154"/>
      <c r="NQH70" s="154"/>
      <c r="NQI70" s="154"/>
      <c r="NQJ70" s="154"/>
      <c r="NQK70" s="154"/>
      <c r="NQL70" s="154"/>
      <c r="NQM70" s="154"/>
      <c r="NQN70" s="154"/>
      <c r="NQO70" s="154"/>
      <c r="NQP70" s="154"/>
      <c r="NQQ70" s="154"/>
      <c r="NQR70" s="154"/>
      <c r="NQS70" s="154"/>
      <c r="NQT70" s="154"/>
      <c r="NQU70" s="154"/>
      <c r="NQV70" s="154"/>
      <c r="NQW70" s="154"/>
      <c r="NQX70" s="154"/>
      <c r="NQY70" s="154"/>
      <c r="NQZ70" s="154"/>
      <c r="NRA70" s="154"/>
      <c r="NRB70" s="154"/>
      <c r="NRC70" s="154"/>
      <c r="NRD70" s="154"/>
      <c r="NRE70" s="154"/>
      <c r="NRF70" s="154"/>
      <c r="NRG70" s="154"/>
      <c r="NRH70" s="154"/>
      <c r="NRI70" s="154"/>
      <c r="NRJ70" s="154"/>
      <c r="NRK70" s="154"/>
      <c r="NRL70" s="154"/>
      <c r="NRM70" s="154"/>
      <c r="NRN70" s="154"/>
      <c r="NRO70" s="154"/>
      <c r="NRP70" s="154"/>
      <c r="NRQ70" s="154"/>
      <c r="NRR70" s="154"/>
      <c r="NRS70" s="154"/>
      <c r="NRT70" s="154"/>
      <c r="NRU70" s="154"/>
      <c r="NRV70" s="154"/>
      <c r="NRW70" s="154"/>
      <c r="NRX70" s="154"/>
      <c r="NRY70" s="154"/>
      <c r="NRZ70" s="154"/>
      <c r="NSA70" s="154"/>
      <c r="NSB70" s="154"/>
      <c r="NSC70" s="154"/>
      <c r="NSD70" s="154"/>
      <c r="NSE70" s="154"/>
      <c r="NSF70" s="154"/>
      <c r="NSG70" s="154"/>
      <c r="NSH70" s="154"/>
      <c r="NSI70" s="154"/>
      <c r="NSJ70" s="154"/>
      <c r="NSK70" s="154"/>
      <c r="NSL70" s="154"/>
      <c r="NSM70" s="154"/>
      <c r="NSN70" s="154"/>
      <c r="NSO70" s="154"/>
      <c r="NSP70" s="154"/>
      <c r="NSQ70" s="154"/>
      <c r="NSR70" s="154"/>
      <c r="NSS70" s="154"/>
      <c r="NST70" s="154"/>
      <c r="NSU70" s="154"/>
      <c r="NSV70" s="154"/>
      <c r="NSW70" s="154"/>
      <c r="NSX70" s="154"/>
      <c r="NSY70" s="154"/>
      <c r="NSZ70" s="154"/>
      <c r="NTA70" s="154"/>
      <c r="NTB70" s="154"/>
      <c r="NTC70" s="154"/>
      <c r="NTD70" s="154"/>
      <c r="NTE70" s="154"/>
      <c r="NTF70" s="154"/>
      <c r="NTG70" s="154"/>
      <c r="NTH70" s="154"/>
      <c r="NTI70" s="154"/>
      <c r="NTJ70" s="154"/>
      <c r="NTK70" s="154"/>
      <c r="NTL70" s="154"/>
      <c r="NTM70" s="154"/>
      <c r="NTN70" s="154"/>
      <c r="NTO70" s="154"/>
      <c r="NTP70" s="154"/>
      <c r="NTQ70" s="154"/>
      <c r="NTR70" s="154"/>
      <c r="NTS70" s="154"/>
      <c r="NTT70" s="154"/>
      <c r="NTU70" s="154"/>
      <c r="NTV70" s="154"/>
      <c r="NTW70" s="154"/>
      <c r="NTX70" s="154"/>
      <c r="NTY70" s="154"/>
      <c r="NTZ70" s="154"/>
      <c r="NUA70" s="154"/>
      <c r="NUB70" s="154"/>
      <c r="NUC70" s="154"/>
      <c r="NUD70" s="154"/>
      <c r="NUE70" s="154"/>
      <c r="NUF70" s="154"/>
      <c r="NUG70" s="154"/>
      <c r="NUH70" s="154"/>
      <c r="NUI70" s="154"/>
      <c r="NUJ70" s="154"/>
      <c r="NUK70" s="154"/>
      <c r="NUL70" s="154"/>
      <c r="NUM70" s="154"/>
      <c r="NUN70" s="154"/>
      <c r="NUO70" s="154"/>
      <c r="NUP70" s="154"/>
      <c r="NUQ70" s="154"/>
      <c r="NUR70" s="154"/>
      <c r="NUS70" s="154"/>
      <c r="NUT70" s="154"/>
      <c r="NUU70" s="154"/>
      <c r="NUV70" s="154"/>
      <c r="NUW70" s="154"/>
      <c r="NUX70" s="154"/>
      <c r="NUY70" s="154"/>
      <c r="NUZ70" s="154"/>
      <c r="NVA70" s="154"/>
      <c r="NVB70" s="154"/>
      <c r="NVC70" s="154"/>
      <c r="NVD70" s="154"/>
      <c r="NVE70" s="154"/>
      <c r="NVF70" s="154"/>
      <c r="NVG70" s="154"/>
      <c r="NVH70" s="154"/>
      <c r="NVI70" s="154"/>
      <c r="NVJ70" s="154"/>
      <c r="NVK70" s="154"/>
      <c r="NVL70" s="154"/>
      <c r="NVM70" s="154"/>
      <c r="NVN70" s="154"/>
      <c r="NVO70" s="154"/>
      <c r="NVP70" s="154"/>
      <c r="NVQ70" s="154"/>
      <c r="NVR70" s="154"/>
      <c r="NVS70" s="154"/>
      <c r="NVT70" s="154"/>
      <c r="NVU70" s="154"/>
      <c r="NVV70" s="154"/>
      <c r="NVW70" s="154"/>
      <c r="NVX70" s="154"/>
      <c r="NVY70" s="154"/>
      <c r="NVZ70" s="154"/>
      <c r="NWA70" s="154"/>
      <c r="NWB70" s="154"/>
      <c r="NWC70" s="154"/>
      <c r="NWD70" s="154"/>
      <c r="NWE70" s="154"/>
      <c r="NWF70" s="154"/>
      <c r="NWG70" s="154"/>
      <c r="NWH70" s="154"/>
      <c r="NWI70" s="154"/>
      <c r="NWJ70" s="154"/>
      <c r="NWK70" s="154"/>
      <c r="NWL70" s="154"/>
      <c r="NWM70" s="154"/>
      <c r="NWN70" s="154"/>
      <c r="NWO70" s="154"/>
      <c r="NWP70" s="154"/>
      <c r="NWQ70" s="154"/>
      <c r="NWR70" s="154"/>
      <c r="NWS70" s="154"/>
      <c r="NWT70" s="154"/>
      <c r="NWU70" s="154"/>
      <c r="NWV70" s="154"/>
      <c r="NWW70" s="154"/>
      <c r="NWX70" s="154"/>
      <c r="NWY70" s="154"/>
      <c r="NWZ70" s="154"/>
      <c r="NXA70" s="154"/>
      <c r="NXB70" s="154"/>
      <c r="NXC70" s="154"/>
      <c r="NXD70" s="154"/>
      <c r="NXE70" s="154"/>
      <c r="NXF70" s="154"/>
      <c r="NXG70" s="154"/>
      <c r="NXH70" s="154"/>
      <c r="NXI70" s="154"/>
      <c r="NXJ70" s="154"/>
      <c r="NXK70" s="154"/>
      <c r="NXL70" s="154"/>
      <c r="NXM70" s="154"/>
      <c r="NXN70" s="154"/>
      <c r="NXO70" s="154"/>
      <c r="NXP70" s="154"/>
      <c r="NXQ70" s="154"/>
      <c r="NXR70" s="154"/>
      <c r="NXS70" s="154"/>
      <c r="NXT70" s="154"/>
      <c r="NXU70" s="154"/>
      <c r="NXV70" s="154"/>
      <c r="NXW70" s="154"/>
      <c r="NXX70" s="154"/>
      <c r="NXY70" s="154"/>
      <c r="NXZ70" s="154"/>
      <c r="NYA70" s="154"/>
      <c r="NYB70" s="154"/>
      <c r="NYC70" s="154"/>
      <c r="NYD70" s="154"/>
      <c r="NYE70" s="154"/>
      <c r="NYF70" s="154"/>
      <c r="NYG70" s="154"/>
      <c r="NYH70" s="154"/>
      <c r="NYI70" s="154"/>
      <c r="NYJ70" s="154"/>
      <c r="NYK70" s="154"/>
      <c r="NYL70" s="154"/>
      <c r="NYM70" s="154"/>
      <c r="NYN70" s="154"/>
      <c r="NYO70" s="154"/>
      <c r="NYP70" s="154"/>
      <c r="NYQ70" s="154"/>
      <c r="NYR70" s="154"/>
      <c r="NYS70" s="154"/>
      <c r="NYT70" s="154"/>
      <c r="NYU70" s="154"/>
      <c r="NYV70" s="154"/>
      <c r="NYW70" s="154"/>
      <c r="NYX70" s="154"/>
      <c r="NYY70" s="154"/>
      <c r="NYZ70" s="154"/>
      <c r="NZA70" s="154"/>
      <c r="NZB70" s="154"/>
      <c r="NZC70" s="154"/>
      <c r="NZD70" s="154"/>
      <c r="NZE70" s="154"/>
      <c r="NZF70" s="154"/>
      <c r="NZG70" s="154"/>
      <c r="NZH70" s="154"/>
      <c r="NZI70" s="154"/>
      <c r="NZJ70" s="154"/>
      <c r="NZK70" s="154"/>
      <c r="NZL70" s="154"/>
      <c r="NZM70" s="154"/>
      <c r="NZN70" s="154"/>
      <c r="NZO70" s="154"/>
      <c r="NZP70" s="154"/>
      <c r="NZQ70" s="154"/>
      <c r="NZR70" s="154"/>
      <c r="NZS70" s="154"/>
      <c r="NZT70" s="154"/>
      <c r="NZU70" s="154"/>
      <c r="NZV70" s="154"/>
      <c r="NZW70" s="154"/>
      <c r="NZX70" s="154"/>
      <c r="NZY70" s="154"/>
      <c r="NZZ70" s="154"/>
      <c r="OAA70" s="154"/>
      <c r="OAB70" s="154"/>
      <c r="OAC70" s="154"/>
      <c r="OAD70" s="154"/>
      <c r="OAE70" s="154"/>
      <c r="OAF70" s="154"/>
      <c r="OAG70" s="154"/>
      <c r="OAH70" s="154"/>
      <c r="OAI70" s="154"/>
      <c r="OAJ70" s="154"/>
      <c r="OAK70" s="154"/>
      <c r="OAL70" s="154"/>
      <c r="OAM70" s="154"/>
      <c r="OAN70" s="154"/>
      <c r="OAO70" s="154"/>
      <c r="OAP70" s="154"/>
      <c r="OAQ70" s="154"/>
      <c r="OAR70" s="154"/>
      <c r="OAS70" s="154"/>
      <c r="OAT70" s="154"/>
      <c r="OAU70" s="154"/>
      <c r="OAV70" s="154"/>
      <c r="OAW70" s="154"/>
      <c r="OAX70" s="154"/>
      <c r="OAY70" s="154"/>
      <c r="OAZ70" s="154"/>
      <c r="OBA70" s="154"/>
      <c r="OBB70" s="154"/>
      <c r="OBC70" s="154"/>
      <c r="OBD70" s="154"/>
      <c r="OBE70" s="154"/>
      <c r="OBF70" s="154"/>
      <c r="OBG70" s="154"/>
      <c r="OBH70" s="154"/>
      <c r="OBI70" s="154"/>
      <c r="OBJ70" s="154"/>
      <c r="OBK70" s="154"/>
      <c r="OBL70" s="154"/>
      <c r="OBM70" s="154"/>
      <c r="OBN70" s="154"/>
      <c r="OBO70" s="154"/>
      <c r="OBP70" s="154"/>
      <c r="OBQ70" s="154"/>
      <c r="OBR70" s="154"/>
      <c r="OBS70" s="154"/>
      <c r="OBT70" s="154"/>
      <c r="OBU70" s="154"/>
      <c r="OBV70" s="154"/>
      <c r="OBW70" s="154"/>
      <c r="OBX70" s="154"/>
      <c r="OBY70" s="154"/>
      <c r="OBZ70" s="154"/>
      <c r="OCA70" s="154"/>
      <c r="OCB70" s="154"/>
      <c r="OCC70" s="154"/>
      <c r="OCD70" s="154"/>
      <c r="OCE70" s="154"/>
      <c r="OCF70" s="154"/>
      <c r="OCG70" s="154"/>
      <c r="OCH70" s="154"/>
      <c r="OCI70" s="154"/>
      <c r="OCJ70" s="154"/>
      <c r="OCK70" s="154"/>
      <c r="OCL70" s="154"/>
      <c r="OCM70" s="154"/>
      <c r="OCN70" s="154"/>
      <c r="OCO70" s="154"/>
      <c r="OCP70" s="154"/>
      <c r="OCQ70" s="154"/>
      <c r="OCR70" s="154"/>
      <c r="OCS70" s="154"/>
      <c r="OCT70" s="154"/>
      <c r="OCU70" s="154"/>
      <c r="OCV70" s="154"/>
      <c r="OCW70" s="154"/>
      <c r="OCX70" s="154"/>
      <c r="OCY70" s="154"/>
      <c r="OCZ70" s="154"/>
      <c r="ODA70" s="154"/>
      <c r="ODB70" s="154"/>
      <c r="ODC70" s="154"/>
      <c r="ODD70" s="154"/>
      <c r="ODE70" s="154"/>
      <c r="ODF70" s="154"/>
      <c r="ODG70" s="154"/>
      <c r="ODH70" s="154"/>
      <c r="ODI70" s="154"/>
      <c r="ODJ70" s="154"/>
      <c r="ODK70" s="154"/>
      <c r="ODL70" s="154"/>
      <c r="ODM70" s="154"/>
      <c r="ODN70" s="154"/>
      <c r="ODO70" s="154"/>
      <c r="ODP70" s="154"/>
      <c r="ODQ70" s="154"/>
      <c r="ODR70" s="154"/>
      <c r="ODS70" s="154"/>
      <c r="ODT70" s="154"/>
      <c r="ODU70" s="154"/>
      <c r="ODV70" s="154"/>
      <c r="ODW70" s="154"/>
      <c r="ODX70" s="154"/>
      <c r="ODY70" s="154"/>
      <c r="ODZ70" s="154"/>
      <c r="OEA70" s="154"/>
      <c r="OEB70" s="154"/>
      <c r="OEC70" s="154"/>
      <c r="OED70" s="154"/>
      <c r="OEE70" s="154"/>
      <c r="OEF70" s="154"/>
      <c r="OEG70" s="154"/>
      <c r="OEH70" s="154"/>
      <c r="OEI70" s="154"/>
      <c r="OEJ70" s="154"/>
      <c r="OEK70" s="154"/>
      <c r="OEL70" s="154"/>
      <c r="OEM70" s="154"/>
      <c r="OEN70" s="154"/>
      <c r="OEO70" s="154"/>
      <c r="OEP70" s="154"/>
      <c r="OEQ70" s="154"/>
      <c r="OER70" s="154"/>
      <c r="OES70" s="154"/>
      <c r="OET70" s="154"/>
      <c r="OEU70" s="154"/>
      <c r="OEV70" s="154"/>
      <c r="OEW70" s="154"/>
      <c r="OEX70" s="154"/>
      <c r="OEY70" s="154"/>
      <c r="OEZ70" s="154"/>
      <c r="OFA70" s="154"/>
      <c r="OFB70" s="154"/>
      <c r="OFC70" s="154"/>
      <c r="OFD70" s="154"/>
      <c r="OFE70" s="154"/>
      <c r="OFF70" s="154"/>
      <c r="OFG70" s="154"/>
      <c r="OFH70" s="154"/>
      <c r="OFI70" s="154"/>
      <c r="OFJ70" s="154"/>
      <c r="OFK70" s="154"/>
      <c r="OFL70" s="154"/>
      <c r="OFM70" s="154"/>
      <c r="OFN70" s="154"/>
      <c r="OFO70" s="154"/>
      <c r="OFP70" s="154"/>
      <c r="OFQ70" s="154"/>
      <c r="OFR70" s="154"/>
      <c r="OFS70" s="154"/>
      <c r="OFT70" s="154"/>
      <c r="OFU70" s="154"/>
      <c r="OFV70" s="154"/>
      <c r="OFW70" s="154"/>
      <c r="OFX70" s="154"/>
      <c r="OFY70" s="154"/>
      <c r="OFZ70" s="154"/>
      <c r="OGA70" s="154"/>
      <c r="OGB70" s="154"/>
      <c r="OGC70" s="154"/>
      <c r="OGD70" s="154"/>
      <c r="OGE70" s="154"/>
      <c r="OGF70" s="154"/>
      <c r="OGG70" s="154"/>
      <c r="OGH70" s="154"/>
      <c r="OGI70" s="154"/>
      <c r="OGJ70" s="154"/>
      <c r="OGK70" s="154"/>
      <c r="OGL70" s="154"/>
      <c r="OGM70" s="154"/>
      <c r="OGN70" s="154"/>
      <c r="OGO70" s="154"/>
      <c r="OGP70" s="154"/>
      <c r="OGQ70" s="154"/>
      <c r="OGR70" s="154"/>
      <c r="OGS70" s="154"/>
      <c r="OGT70" s="154"/>
      <c r="OGU70" s="154"/>
      <c r="OGV70" s="154"/>
      <c r="OGW70" s="154"/>
      <c r="OGX70" s="154"/>
      <c r="OGY70" s="154"/>
      <c r="OGZ70" s="154"/>
      <c r="OHA70" s="154"/>
      <c r="OHB70" s="154"/>
      <c r="OHC70" s="154"/>
      <c r="OHD70" s="154"/>
      <c r="OHE70" s="154"/>
      <c r="OHF70" s="154"/>
      <c r="OHG70" s="154"/>
      <c r="OHH70" s="154"/>
      <c r="OHI70" s="154"/>
      <c r="OHJ70" s="154"/>
      <c r="OHK70" s="154"/>
      <c r="OHL70" s="154"/>
      <c r="OHM70" s="154"/>
      <c r="OHN70" s="154"/>
      <c r="OHO70" s="154"/>
      <c r="OHP70" s="154"/>
      <c r="OHQ70" s="154"/>
      <c r="OHR70" s="154"/>
      <c r="OHS70" s="154"/>
      <c r="OHT70" s="154"/>
      <c r="OHU70" s="154"/>
      <c r="OHV70" s="154"/>
      <c r="OHW70" s="154"/>
      <c r="OHX70" s="154"/>
      <c r="OHY70" s="154"/>
      <c r="OHZ70" s="154"/>
      <c r="OIA70" s="154"/>
      <c r="OIB70" s="154"/>
      <c r="OIC70" s="154"/>
      <c r="OID70" s="154"/>
      <c r="OIE70" s="154"/>
      <c r="OIF70" s="154"/>
      <c r="OIG70" s="154"/>
      <c r="OIH70" s="154"/>
      <c r="OII70" s="154"/>
      <c r="OIJ70" s="154"/>
      <c r="OIK70" s="154"/>
      <c r="OIL70" s="154"/>
      <c r="OIM70" s="154"/>
      <c r="OIN70" s="154"/>
      <c r="OIO70" s="154"/>
      <c r="OIP70" s="154"/>
      <c r="OIQ70" s="154"/>
      <c r="OIR70" s="154"/>
      <c r="OIS70" s="154"/>
      <c r="OIT70" s="154"/>
      <c r="OIU70" s="154"/>
      <c r="OIV70" s="154"/>
      <c r="OIW70" s="154"/>
      <c r="OIX70" s="154"/>
      <c r="OIY70" s="154"/>
      <c r="OIZ70" s="154"/>
      <c r="OJA70" s="154"/>
      <c r="OJB70" s="154"/>
      <c r="OJC70" s="154"/>
      <c r="OJD70" s="154"/>
      <c r="OJE70" s="154"/>
      <c r="OJF70" s="154"/>
      <c r="OJG70" s="154"/>
      <c r="OJH70" s="154"/>
      <c r="OJI70" s="154"/>
      <c r="OJJ70" s="154"/>
      <c r="OJK70" s="154"/>
      <c r="OJL70" s="154"/>
      <c r="OJM70" s="154"/>
      <c r="OJN70" s="154"/>
      <c r="OJO70" s="154"/>
      <c r="OJP70" s="154"/>
      <c r="OJQ70" s="154"/>
      <c r="OJR70" s="154"/>
      <c r="OJS70" s="154"/>
      <c r="OJT70" s="154"/>
      <c r="OJU70" s="154"/>
      <c r="OJV70" s="154"/>
      <c r="OJW70" s="154"/>
      <c r="OJX70" s="154"/>
      <c r="OJY70" s="154"/>
      <c r="OJZ70" s="154"/>
      <c r="OKA70" s="154"/>
      <c r="OKB70" s="154"/>
      <c r="OKC70" s="154"/>
      <c r="OKD70" s="154"/>
      <c r="OKE70" s="154"/>
      <c r="OKF70" s="154"/>
      <c r="OKG70" s="154"/>
      <c r="OKH70" s="154"/>
      <c r="OKI70" s="154"/>
      <c r="OKJ70" s="154"/>
      <c r="OKK70" s="154"/>
      <c r="OKL70" s="154"/>
      <c r="OKM70" s="154"/>
      <c r="OKN70" s="154"/>
      <c r="OKO70" s="154"/>
      <c r="OKP70" s="154"/>
      <c r="OKQ70" s="154"/>
      <c r="OKR70" s="154"/>
      <c r="OKS70" s="154"/>
      <c r="OKT70" s="154"/>
      <c r="OKU70" s="154"/>
      <c r="OKV70" s="154"/>
      <c r="OKW70" s="154"/>
      <c r="OKX70" s="154"/>
      <c r="OKY70" s="154"/>
      <c r="OKZ70" s="154"/>
      <c r="OLA70" s="154"/>
      <c r="OLB70" s="154"/>
      <c r="OLC70" s="154"/>
      <c r="OLD70" s="154"/>
      <c r="OLE70" s="154"/>
      <c r="OLF70" s="154"/>
      <c r="OLG70" s="154"/>
      <c r="OLH70" s="154"/>
      <c r="OLI70" s="154"/>
      <c r="OLJ70" s="154"/>
      <c r="OLK70" s="154"/>
      <c r="OLL70" s="154"/>
      <c r="OLM70" s="154"/>
      <c r="OLN70" s="154"/>
      <c r="OLO70" s="154"/>
      <c r="OLP70" s="154"/>
      <c r="OLQ70" s="154"/>
      <c r="OLR70" s="154"/>
      <c r="OLS70" s="154"/>
      <c r="OLT70" s="154"/>
      <c r="OLU70" s="154"/>
      <c r="OLV70" s="154"/>
      <c r="OLW70" s="154"/>
      <c r="OLX70" s="154"/>
      <c r="OLY70" s="154"/>
      <c r="OLZ70" s="154"/>
      <c r="OMA70" s="154"/>
      <c r="OMB70" s="154"/>
      <c r="OMC70" s="154"/>
      <c r="OMD70" s="154"/>
      <c r="OME70" s="154"/>
      <c r="OMF70" s="154"/>
      <c r="OMG70" s="154"/>
      <c r="OMH70" s="154"/>
      <c r="OMI70" s="154"/>
      <c r="OMJ70" s="154"/>
      <c r="OMK70" s="154"/>
      <c r="OML70" s="154"/>
      <c r="OMM70" s="154"/>
      <c r="OMN70" s="154"/>
      <c r="OMO70" s="154"/>
      <c r="OMP70" s="154"/>
      <c r="OMQ70" s="154"/>
      <c r="OMR70" s="154"/>
      <c r="OMS70" s="154"/>
      <c r="OMT70" s="154"/>
      <c r="OMU70" s="154"/>
      <c r="OMV70" s="154"/>
      <c r="OMW70" s="154"/>
      <c r="OMX70" s="154"/>
      <c r="OMY70" s="154"/>
      <c r="OMZ70" s="154"/>
      <c r="ONA70" s="154"/>
      <c r="ONB70" s="154"/>
      <c r="ONC70" s="154"/>
      <c r="OND70" s="154"/>
      <c r="ONE70" s="154"/>
      <c r="ONF70" s="154"/>
      <c r="ONG70" s="154"/>
      <c r="ONH70" s="154"/>
      <c r="ONI70" s="154"/>
      <c r="ONJ70" s="154"/>
      <c r="ONK70" s="154"/>
      <c r="ONL70" s="154"/>
      <c r="ONM70" s="154"/>
      <c r="ONN70" s="154"/>
      <c r="ONO70" s="154"/>
      <c r="ONP70" s="154"/>
      <c r="ONQ70" s="154"/>
      <c r="ONR70" s="154"/>
      <c r="ONS70" s="154"/>
      <c r="ONT70" s="154"/>
      <c r="ONU70" s="154"/>
      <c r="ONV70" s="154"/>
      <c r="ONW70" s="154"/>
      <c r="ONX70" s="154"/>
      <c r="ONY70" s="154"/>
      <c r="ONZ70" s="154"/>
      <c r="OOA70" s="154"/>
      <c r="OOB70" s="154"/>
      <c r="OOC70" s="154"/>
      <c r="OOD70" s="154"/>
      <c r="OOE70" s="154"/>
      <c r="OOF70" s="154"/>
      <c r="OOG70" s="154"/>
      <c r="OOH70" s="154"/>
      <c r="OOI70" s="154"/>
      <c r="OOJ70" s="154"/>
      <c r="OOK70" s="154"/>
      <c r="OOL70" s="154"/>
      <c r="OOM70" s="154"/>
      <c r="OON70" s="154"/>
      <c r="OOO70" s="154"/>
      <c r="OOP70" s="154"/>
      <c r="OOQ70" s="154"/>
      <c r="OOR70" s="154"/>
      <c r="OOS70" s="154"/>
      <c r="OOT70" s="154"/>
      <c r="OOU70" s="154"/>
      <c r="OOV70" s="154"/>
      <c r="OOW70" s="154"/>
      <c r="OOX70" s="154"/>
      <c r="OOY70" s="154"/>
      <c r="OOZ70" s="154"/>
      <c r="OPA70" s="154"/>
      <c r="OPB70" s="154"/>
      <c r="OPC70" s="154"/>
      <c r="OPD70" s="154"/>
      <c r="OPE70" s="154"/>
      <c r="OPF70" s="154"/>
      <c r="OPG70" s="154"/>
      <c r="OPH70" s="154"/>
      <c r="OPI70" s="154"/>
      <c r="OPJ70" s="154"/>
      <c r="OPK70" s="154"/>
      <c r="OPL70" s="154"/>
      <c r="OPM70" s="154"/>
      <c r="OPN70" s="154"/>
      <c r="OPO70" s="154"/>
      <c r="OPP70" s="154"/>
      <c r="OPQ70" s="154"/>
      <c r="OPR70" s="154"/>
      <c r="OPS70" s="154"/>
      <c r="OPT70" s="154"/>
      <c r="OPU70" s="154"/>
      <c r="OPV70" s="154"/>
      <c r="OPW70" s="154"/>
      <c r="OPX70" s="154"/>
      <c r="OPY70" s="154"/>
      <c r="OPZ70" s="154"/>
      <c r="OQA70" s="154"/>
      <c r="OQB70" s="154"/>
      <c r="OQC70" s="154"/>
      <c r="OQD70" s="154"/>
      <c r="OQE70" s="154"/>
      <c r="OQF70" s="154"/>
      <c r="OQG70" s="154"/>
      <c r="OQH70" s="154"/>
      <c r="OQI70" s="154"/>
      <c r="OQJ70" s="154"/>
      <c r="OQK70" s="154"/>
      <c r="OQL70" s="154"/>
      <c r="OQM70" s="154"/>
      <c r="OQN70" s="154"/>
      <c r="OQO70" s="154"/>
      <c r="OQP70" s="154"/>
      <c r="OQQ70" s="154"/>
      <c r="OQR70" s="154"/>
      <c r="OQS70" s="154"/>
      <c r="OQT70" s="154"/>
      <c r="OQU70" s="154"/>
      <c r="OQV70" s="154"/>
      <c r="OQW70" s="154"/>
      <c r="OQX70" s="154"/>
      <c r="OQY70" s="154"/>
      <c r="OQZ70" s="154"/>
      <c r="ORA70" s="154"/>
      <c r="ORB70" s="154"/>
      <c r="ORC70" s="154"/>
      <c r="ORD70" s="154"/>
      <c r="ORE70" s="154"/>
      <c r="ORF70" s="154"/>
      <c r="ORG70" s="154"/>
      <c r="ORH70" s="154"/>
      <c r="ORI70" s="154"/>
      <c r="ORJ70" s="154"/>
      <c r="ORK70" s="154"/>
      <c r="ORL70" s="154"/>
      <c r="ORM70" s="154"/>
      <c r="ORN70" s="154"/>
      <c r="ORO70" s="154"/>
      <c r="ORP70" s="154"/>
      <c r="ORQ70" s="154"/>
      <c r="ORR70" s="154"/>
      <c r="ORS70" s="154"/>
      <c r="ORT70" s="154"/>
      <c r="ORU70" s="154"/>
      <c r="ORV70" s="154"/>
      <c r="ORW70" s="154"/>
      <c r="ORX70" s="154"/>
      <c r="ORY70" s="154"/>
      <c r="ORZ70" s="154"/>
      <c r="OSA70" s="154"/>
      <c r="OSB70" s="154"/>
      <c r="OSC70" s="154"/>
      <c r="OSD70" s="154"/>
      <c r="OSE70" s="154"/>
      <c r="OSF70" s="154"/>
      <c r="OSG70" s="154"/>
      <c r="OSH70" s="154"/>
      <c r="OSI70" s="154"/>
      <c r="OSJ70" s="154"/>
      <c r="OSK70" s="154"/>
      <c r="OSL70" s="154"/>
      <c r="OSM70" s="154"/>
      <c r="OSN70" s="154"/>
      <c r="OSO70" s="154"/>
      <c r="OSP70" s="154"/>
      <c r="OSQ70" s="154"/>
      <c r="OSR70" s="154"/>
      <c r="OSS70" s="154"/>
      <c r="OST70" s="154"/>
      <c r="OSU70" s="154"/>
      <c r="OSV70" s="154"/>
      <c r="OSW70" s="154"/>
      <c r="OSX70" s="154"/>
      <c r="OSY70" s="154"/>
      <c r="OSZ70" s="154"/>
      <c r="OTA70" s="154"/>
      <c r="OTB70" s="154"/>
      <c r="OTC70" s="154"/>
      <c r="OTD70" s="154"/>
      <c r="OTE70" s="154"/>
      <c r="OTF70" s="154"/>
      <c r="OTG70" s="154"/>
      <c r="OTH70" s="154"/>
      <c r="OTI70" s="154"/>
      <c r="OTJ70" s="154"/>
      <c r="OTK70" s="154"/>
      <c r="OTL70" s="154"/>
      <c r="OTM70" s="154"/>
      <c r="OTN70" s="154"/>
      <c r="OTO70" s="154"/>
      <c r="OTP70" s="154"/>
      <c r="OTQ70" s="154"/>
      <c r="OTR70" s="154"/>
      <c r="OTS70" s="154"/>
      <c r="OTT70" s="154"/>
      <c r="OTU70" s="154"/>
      <c r="OTV70" s="154"/>
      <c r="OTW70" s="154"/>
      <c r="OTX70" s="154"/>
      <c r="OTY70" s="154"/>
      <c r="OTZ70" s="154"/>
      <c r="OUA70" s="154"/>
      <c r="OUB70" s="154"/>
      <c r="OUC70" s="154"/>
      <c r="OUD70" s="154"/>
      <c r="OUE70" s="154"/>
      <c r="OUF70" s="154"/>
      <c r="OUG70" s="154"/>
      <c r="OUH70" s="154"/>
      <c r="OUI70" s="154"/>
      <c r="OUJ70" s="154"/>
      <c r="OUK70" s="154"/>
      <c r="OUL70" s="154"/>
      <c r="OUM70" s="154"/>
      <c r="OUN70" s="154"/>
      <c r="OUO70" s="154"/>
      <c r="OUP70" s="154"/>
      <c r="OUQ70" s="154"/>
      <c r="OUR70" s="154"/>
      <c r="OUS70" s="154"/>
      <c r="OUT70" s="154"/>
      <c r="OUU70" s="154"/>
      <c r="OUV70" s="154"/>
      <c r="OUW70" s="154"/>
      <c r="OUX70" s="154"/>
      <c r="OUY70" s="154"/>
      <c r="OUZ70" s="154"/>
      <c r="OVA70" s="154"/>
      <c r="OVB70" s="154"/>
      <c r="OVC70" s="154"/>
      <c r="OVD70" s="154"/>
      <c r="OVE70" s="154"/>
      <c r="OVF70" s="154"/>
      <c r="OVG70" s="154"/>
      <c r="OVH70" s="154"/>
      <c r="OVI70" s="154"/>
      <c r="OVJ70" s="154"/>
      <c r="OVK70" s="154"/>
      <c r="OVL70" s="154"/>
      <c r="OVM70" s="154"/>
      <c r="OVN70" s="154"/>
      <c r="OVO70" s="154"/>
      <c r="OVP70" s="154"/>
      <c r="OVQ70" s="154"/>
      <c r="OVR70" s="154"/>
      <c r="OVS70" s="154"/>
      <c r="OVT70" s="154"/>
      <c r="OVU70" s="154"/>
      <c r="OVV70" s="154"/>
      <c r="OVW70" s="154"/>
      <c r="OVX70" s="154"/>
      <c r="OVY70" s="154"/>
      <c r="OVZ70" s="154"/>
      <c r="OWA70" s="154"/>
      <c r="OWB70" s="154"/>
      <c r="OWC70" s="154"/>
      <c r="OWD70" s="154"/>
      <c r="OWE70" s="154"/>
      <c r="OWF70" s="154"/>
      <c r="OWG70" s="154"/>
      <c r="OWH70" s="154"/>
      <c r="OWI70" s="154"/>
      <c r="OWJ70" s="154"/>
      <c r="OWK70" s="154"/>
      <c r="OWL70" s="154"/>
      <c r="OWM70" s="154"/>
      <c r="OWN70" s="154"/>
      <c r="OWO70" s="154"/>
      <c r="OWP70" s="154"/>
      <c r="OWQ70" s="154"/>
      <c r="OWR70" s="154"/>
      <c r="OWS70" s="154"/>
      <c r="OWT70" s="154"/>
      <c r="OWU70" s="154"/>
      <c r="OWV70" s="154"/>
      <c r="OWW70" s="154"/>
      <c r="OWX70" s="154"/>
      <c r="OWY70" s="154"/>
      <c r="OWZ70" s="154"/>
      <c r="OXA70" s="154"/>
      <c r="OXB70" s="154"/>
      <c r="OXC70" s="154"/>
      <c r="OXD70" s="154"/>
      <c r="OXE70" s="154"/>
      <c r="OXF70" s="154"/>
      <c r="OXG70" s="154"/>
      <c r="OXH70" s="154"/>
      <c r="OXI70" s="154"/>
      <c r="OXJ70" s="154"/>
      <c r="OXK70" s="154"/>
      <c r="OXL70" s="154"/>
      <c r="OXM70" s="154"/>
      <c r="OXN70" s="154"/>
      <c r="OXO70" s="154"/>
      <c r="OXP70" s="154"/>
      <c r="OXQ70" s="154"/>
      <c r="OXR70" s="154"/>
      <c r="OXS70" s="154"/>
      <c r="OXT70" s="154"/>
      <c r="OXU70" s="154"/>
      <c r="OXV70" s="154"/>
      <c r="OXW70" s="154"/>
      <c r="OXX70" s="154"/>
      <c r="OXY70" s="154"/>
      <c r="OXZ70" s="154"/>
      <c r="OYA70" s="154"/>
      <c r="OYB70" s="154"/>
      <c r="OYC70" s="154"/>
      <c r="OYD70" s="154"/>
      <c r="OYE70" s="154"/>
      <c r="OYF70" s="154"/>
      <c r="OYG70" s="154"/>
      <c r="OYH70" s="154"/>
      <c r="OYI70" s="154"/>
      <c r="OYJ70" s="154"/>
      <c r="OYK70" s="154"/>
      <c r="OYL70" s="154"/>
      <c r="OYM70" s="154"/>
      <c r="OYN70" s="154"/>
      <c r="OYO70" s="154"/>
      <c r="OYP70" s="154"/>
      <c r="OYQ70" s="154"/>
      <c r="OYR70" s="154"/>
      <c r="OYS70" s="154"/>
      <c r="OYT70" s="154"/>
      <c r="OYU70" s="154"/>
      <c r="OYV70" s="154"/>
      <c r="OYW70" s="154"/>
      <c r="OYX70" s="154"/>
      <c r="OYY70" s="154"/>
      <c r="OYZ70" s="154"/>
      <c r="OZA70" s="154"/>
      <c r="OZB70" s="154"/>
      <c r="OZC70" s="154"/>
      <c r="OZD70" s="154"/>
      <c r="OZE70" s="154"/>
      <c r="OZF70" s="154"/>
      <c r="OZG70" s="154"/>
      <c r="OZH70" s="154"/>
      <c r="OZI70" s="154"/>
      <c r="OZJ70" s="154"/>
      <c r="OZK70" s="154"/>
      <c r="OZL70" s="154"/>
      <c r="OZM70" s="154"/>
      <c r="OZN70" s="154"/>
      <c r="OZO70" s="154"/>
      <c r="OZP70" s="154"/>
      <c r="OZQ70" s="154"/>
      <c r="OZR70" s="154"/>
      <c r="OZS70" s="154"/>
      <c r="OZT70" s="154"/>
      <c r="OZU70" s="154"/>
      <c r="OZV70" s="154"/>
      <c r="OZW70" s="154"/>
      <c r="OZX70" s="154"/>
      <c r="OZY70" s="154"/>
      <c r="OZZ70" s="154"/>
      <c r="PAA70" s="154"/>
      <c r="PAB70" s="154"/>
      <c r="PAC70" s="154"/>
      <c r="PAD70" s="154"/>
      <c r="PAE70" s="154"/>
      <c r="PAF70" s="154"/>
      <c r="PAG70" s="154"/>
      <c r="PAH70" s="154"/>
      <c r="PAI70" s="154"/>
      <c r="PAJ70" s="154"/>
      <c r="PAK70" s="154"/>
      <c r="PAL70" s="154"/>
      <c r="PAM70" s="154"/>
      <c r="PAN70" s="154"/>
      <c r="PAO70" s="154"/>
      <c r="PAP70" s="154"/>
      <c r="PAQ70" s="154"/>
      <c r="PAR70" s="154"/>
      <c r="PAS70" s="154"/>
      <c r="PAT70" s="154"/>
      <c r="PAU70" s="154"/>
      <c r="PAV70" s="154"/>
      <c r="PAW70" s="154"/>
      <c r="PAX70" s="154"/>
      <c r="PAY70" s="154"/>
      <c r="PAZ70" s="154"/>
      <c r="PBA70" s="154"/>
      <c r="PBB70" s="154"/>
      <c r="PBC70" s="154"/>
      <c r="PBD70" s="154"/>
      <c r="PBE70" s="154"/>
      <c r="PBF70" s="154"/>
      <c r="PBG70" s="154"/>
      <c r="PBH70" s="154"/>
      <c r="PBI70" s="154"/>
      <c r="PBJ70" s="154"/>
      <c r="PBK70" s="154"/>
      <c r="PBL70" s="154"/>
      <c r="PBM70" s="154"/>
      <c r="PBN70" s="154"/>
      <c r="PBO70" s="154"/>
      <c r="PBP70" s="154"/>
      <c r="PBQ70" s="154"/>
      <c r="PBR70" s="154"/>
      <c r="PBS70" s="154"/>
      <c r="PBT70" s="154"/>
      <c r="PBU70" s="154"/>
      <c r="PBV70" s="154"/>
      <c r="PBW70" s="154"/>
      <c r="PBX70" s="154"/>
      <c r="PBY70" s="154"/>
      <c r="PBZ70" s="154"/>
      <c r="PCA70" s="154"/>
      <c r="PCB70" s="154"/>
      <c r="PCC70" s="154"/>
      <c r="PCD70" s="154"/>
      <c r="PCE70" s="154"/>
      <c r="PCF70" s="154"/>
      <c r="PCG70" s="154"/>
      <c r="PCH70" s="154"/>
      <c r="PCI70" s="154"/>
      <c r="PCJ70" s="154"/>
      <c r="PCK70" s="154"/>
      <c r="PCL70" s="154"/>
      <c r="PCM70" s="154"/>
      <c r="PCN70" s="154"/>
      <c r="PCO70" s="154"/>
      <c r="PCP70" s="154"/>
      <c r="PCQ70" s="154"/>
      <c r="PCR70" s="154"/>
      <c r="PCS70" s="154"/>
      <c r="PCT70" s="154"/>
      <c r="PCU70" s="154"/>
      <c r="PCV70" s="154"/>
      <c r="PCW70" s="154"/>
      <c r="PCX70" s="154"/>
      <c r="PCY70" s="154"/>
      <c r="PCZ70" s="154"/>
      <c r="PDA70" s="154"/>
      <c r="PDB70" s="154"/>
      <c r="PDC70" s="154"/>
      <c r="PDD70" s="154"/>
      <c r="PDE70" s="154"/>
      <c r="PDF70" s="154"/>
      <c r="PDG70" s="154"/>
      <c r="PDH70" s="154"/>
      <c r="PDI70" s="154"/>
      <c r="PDJ70" s="154"/>
      <c r="PDK70" s="154"/>
      <c r="PDL70" s="154"/>
      <c r="PDM70" s="154"/>
      <c r="PDN70" s="154"/>
      <c r="PDO70" s="154"/>
      <c r="PDP70" s="154"/>
      <c r="PDQ70" s="154"/>
      <c r="PDR70" s="154"/>
      <c r="PDS70" s="154"/>
      <c r="PDT70" s="154"/>
      <c r="PDU70" s="154"/>
      <c r="PDV70" s="154"/>
      <c r="PDW70" s="154"/>
      <c r="PDX70" s="154"/>
      <c r="PDY70" s="154"/>
      <c r="PDZ70" s="154"/>
      <c r="PEA70" s="154"/>
      <c r="PEB70" s="154"/>
      <c r="PEC70" s="154"/>
      <c r="PED70" s="154"/>
      <c r="PEE70" s="154"/>
      <c r="PEF70" s="154"/>
      <c r="PEG70" s="154"/>
      <c r="PEH70" s="154"/>
      <c r="PEI70" s="154"/>
      <c r="PEJ70" s="154"/>
      <c r="PEK70" s="154"/>
      <c r="PEL70" s="154"/>
      <c r="PEM70" s="154"/>
      <c r="PEN70" s="154"/>
      <c r="PEO70" s="154"/>
      <c r="PEP70" s="154"/>
      <c r="PEQ70" s="154"/>
      <c r="PER70" s="154"/>
      <c r="PES70" s="154"/>
      <c r="PET70" s="154"/>
      <c r="PEU70" s="154"/>
      <c r="PEV70" s="154"/>
      <c r="PEW70" s="154"/>
      <c r="PEX70" s="154"/>
      <c r="PEY70" s="154"/>
      <c r="PEZ70" s="154"/>
      <c r="PFA70" s="154"/>
      <c r="PFB70" s="154"/>
      <c r="PFC70" s="154"/>
      <c r="PFD70" s="154"/>
      <c r="PFE70" s="154"/>
      <c r="PFF70" s="154"/>
      <c r="PFG70" s="154"/>
      <c r="PFH70" s="154"/>
      <c r="PFI70" s="154"/>
      <c r="PFJ70" s="154"/>
      <c r="PFK70" s="154"/>
      <c r="PFL70" s="154"/>
      <c r="PFM70" s="154"/>
      <c r="PFN70" s="154"/>
      <c r="PFO70" s="154"/>
      <c r="PFP70" s="154"/>
      <c r="PFQ70" s="154"/>
      <c r="PFR70" s="154"/>
      <c r="PFS70" s="154"/>
      <c r="PFT70" s="154"/>
      <c r="PFU70" s="154"/>
      <c r="PFV70" s="154"/>
      <c r="PFW70" s="154"/>
      <c r="PFX70" s="154"/>
      <c r="PFY70" s="154"/>
      <c r="PFZ70" s="154"/>
      <c r="PGA70" s="154"/>
      <c r="PGB70" s="154"/>
      <c r="PGC70" s="154"/>
      <c r="PGD70" s="154"/>
      <c r="PGE70" s="154"/>
      <c r="PGF70" s="154"/>
      <c r="PGG70" s="154"/>
      <c r="PGH70" s="154"/>
      <c r="PGI70" s="154"/>
      <c r="PGJ70" s="154"/>
      <c r="PGK70" s="154"/>
      <c r="PGL70" s="154"/>
      <c r="PGM70" s="154"/>
      <c r="PGN70" s="154"/>
      <c r="PGO70" s="154"/>
      <c r="PGP70" s="154"/>
      <c r="PGQ70" s="154"/>
      <c r="PGR70" s="154"/>
      <c r="PGS70" s="154"/>
      <c r="PGT70" s="154"/>
      <c r="PGU70" s="154"/>
      <c r="PGV70" s="154"/>
      <c r="PGW70" s="154"/>
      <c r="PGX70" s="154"/>
      <c r="PGY70" s="154"/>
      <c r="PGZ70" s="154"/>
      <c r="PHA70" s="154"/>
      <c r="PHB70" s="154"/>
      <c r="PHC70" s="154"/>
      <c r="PHD70" s="154"/>
      <c r="PHE70" s="154"/>
      <c r="PHF70" s="154"/>
      <c r="PHG70" s="154"/>
      <c r="PHH70" s="154"/>
      <c r="PHI70" s="154"/>
      <c r="PHJ70" s="154"/>
      <c r="PHK70" s="154"/>
      <c r="PHL70" s="154"/>
      <c r="PHM70" s="154"/>
      <c r="PHN70" s="154"/>
      <c r="PHO70" s="154"/>
      <c r="PHP70" s="154"/>
      <c r="PHQ70" s="154"/>
      <c r="PHR70" s="154"/>
      <c r="PHS70" s="154"/>
      <c r="PHT70" s="154"/>
      <c r="PHU70" s="154"/>
      <c r="PHV70" s="154"/>
      <c r="PHW70" s="154"/>
      <c r="PHX70" s="154"/>
      <c r="PHY70" s="154"/>
      <c r="PHZ70" s="154"/>
      <c r="PIA70" s="154"/>
      <c r="PIB70" s="154"/>
      <c r="PIC70" s="154"/>
      <c r="PID70" s="154"/>
      <c r="PIE70" s="154"/>
      <c r="PIF70" s="154"/>
      <c r="PIG70" s="154"/>
      <c r="PIH70" s="154"/>
      <c r="PII70" s="154"/>
      <c r="PIJ70" s="154"/>
      <c r="PIK70" s="154"/>
      <c r="PIL70" s="154"/>
      <c r="PIM70" s="154"/>
      <c r="PIN70" s="154"/>
      <c r="PIO70" s="154"/>
      <c r="PIP70" s="154"/>
      <c r="PIQ70" s="154"/>
      <c r="PIR70" s="154"/>
      <c r="PIS70" s="154"/>
      <c r="PIT70" s="154"/>
      <c r="PIU70" s="154"/>
      <c r="PIV70" s="154"/>
      <c r="PIW70" s="154"/>
      <c r="PIX70" s="154"/>
      <c r="PIY70" s="154"/>
      <c r="PIZ70" s="154"/>
      <c r="PJA70" s="154"/>
      <c r="PJB70" s="154"/>
      <c r="PJC70" s="154"/>
      <c r="PJD70" s="154"/>
      <c r="PJE70" s="154"/>
      <c r="PJF70" s="154"/>
      <c r="PJG70" s="154"/>
      <c r="PJH70" s="154"/>
      <c r="PJI70" s="154"/>
      <c r="PJJ70" s="154"/>
      <c r="PJK70" s="154"/>
      <c r="PJL70" s="154"/>
      <c r="PJM70" s="154"/>
      <c r="PJN70" s="154"/>
      <c r="PJO70" s="154"/>
      <c r="PJP70" s="154"/>
      <c r="PJQ70" s="154"/>
      <c r="PJR70" s="154"/>
      <c r="PJS70" s="154"/>
      <c r="PJT70" s="154"/>
      <c r="PJU70" s="154"/>
      <c r="PJV70" s="154"/>
      <c r="PJW70" s="154"/>
      <c r="PJX70" s="154"/>
      <c r="PJY70" s="154"/>
      <c r="PJZ70" s="154"/>
      <c r="PKA70" s="154"/>
      <c r="PKB70" s="154"/>
      <c r="PKC70" s="154"/>
      <c r="PKD70" s="154"/>
      <c r="PKE70" s="154"/>
      <c r="PKF70" s="154"/>
      <c r="PKG70" s="154"/>
      <c r="PKH70" s="154"/>
      <c r="PKI70" s="154"/>
      <c r="PKJ70" s="154"/>
      <c r="PKK70" s="154"/>
      <c r="PKL70" s="154"/>
      <c r="PKM70" s="154"/>
      <c r="PKN70" s="154"/>
      <c r="PKO70" s="154"/>
      <c r="PKP70" s="154"/>
      <c r="PKQ70" s="154"/>
      <c r="PKR70" s="154"/>
      <c r="PKS70" s="154"/>
      <c r="PKT70" s="154"/>
      <c r="PKU70" s="154"/>
      <c r="PKV70" s="154"/>
      <c r="PKW70" s="154"/>
      <c r="PKX70" s="154"/>
      <c r="PKY70" s="154"/>
      <c r="PKZ70" s="154"/>
      <c r="PLA70" s="154"/>
      <c r="PLB70" s="154"/>
      <c r="PLC70" s="154"/>
      <c r="PLD70" s="154"/>
      <c r="PLE70" s="154"/>
      <c r="PLF70" s="154"/>
      <c r="PLG70" s="154"/>
      <c r="PLH70" s="154"/>
      <c r="PLI70" s="154"/>
      <c r="PLJ70" s="154"/>
      <c r="PLK70" s="154"/>
      <c r="PLL70" s="154"/>
      <c r="PLM70" s="154"/>
      <c r="PLN70" s="154"/>
      <c r="PLO70" s="154"/>
      <c r="PLP70" s="154"/>
      <c r="PLQ70" s="154"/>
      <c r="PLR70" s="154"/>
      <c r="PLS70" s="154"/>
      <c r="PLT70" s="154"/>
      <c r="PLU70" s="154"/>
      <c r="PLV70" s="154"/>
      <c r="PLW70" s="154"/>
      <c r="PLX70" s="154"/>
      <c r="PLY70" s="154"/>
      <c r="PLZ70" s="154"/>
      <c r="PMA70" s="154"/>
      <c r="PMB70" s="154"/>
      <c r="PMC70" s="154"/>
      <c r="PMD70" s="154"/>
      <c r="PME70" s="154"/>
      <c r="PMF70" s="154"/>
      <c r="PMG70" s="154"/>
      <c r="PMH70" s="154"/>
      <c r="PMI70" s="154"/>
      <c r="PMJ70" s="154"/>
      <c r="PMK70" s="154"/>
      <c r="PML70" s="154"/>
      <c r="PMM70" s="154"/>
      <c r="PMN70" s="154"/>
      <c r="PMO70" s="154"/>
      <c r="PMP70" s="154"/>
      <c r="PMQ70" s="154"/>
      <c r="PMR70" s="154"/>
      <c r="PMS70" s="154"/>
      <c r="PMT70" s="154"/>
      <c r="PMU70" s="154"/>
      <c r="PMV70" s="154"/>
      <c r="PMW70" s="154"/>
      <c r="PMX70" s="154"/>
      <c r="PMY70" s="154"/>
      <c r="PMZ70" s="154"/>
      <c r="PNA70" s="154"/>
      <c r="PNB70" s="154"/>
      <c r="PNC70" s="154"/>
      <c r="PND70" s="154"/>
      <c r="PNE70" s="154"/>
      <c r="PNF70" s="154"/>
      <c r="PNG70" s="154"/>
      <c r="PNH70" s="154"/>
      <c r="PNI70" s="154"/>
      <c r="PNJ70" s="154"/>
      <c r="PNK70" s="154"/>
      <c r="PNL70" s="154"/>
      <c r="PNM70" s="154"/>
      <c r="PNN70" s="154"/>
      <c r="PNO70" s="154"/>
      <c r="PNP70" s="154"/>
      <c r="PNQ70" s="154"/>
      <c r="PNR70" s="154"/>
      <c r="PNS70" s="154"/>
      <c r="PNT70" s="154"/>
      <c r="PNU70" s="154"/>
      <c r="PNV70" s="154"/>
      <c r="PNW70" s="154"/>
      <c r="PNX70" s="154"/>
      <c r="PNY70" s="154"/>
      <c r="PNZ70" s="154"/>
      <c r="POA70" s="154"/>
      <c r="POB70" s="154"/>
      <c r="POC70" s="154"/>
      <c r="POD70" s="154"/>
      <c r="POE70" s="154"/>
      <c r="POF70" s="154"/>
      <c r="POG70" s="154"/>
      <c r="POH70" s="154"/>
      <c r="POI70" s="154"/>
      <c r="POJ70" s="154"/>
      <c r="POK70" s="154"/>
      <c r="POL70" s="154"/>
      <c r="POM70" s="154"/>
      <c r="PON70" s="154"/>
      <c r="POO70" s="154"/>
      <c r="POP70" s="154"/>
      <c r="POQ70" s="154"/>
      <c r="POR70" s="154"/>
      <c r="POS70" s="154"/>
      <c r="POT70" s="154"/>
      <c r="POU70" s="154"/>
      <c r="POV70" s="154"/>
      <c r="POW70" s="154"/>
      <c r="POX70" s="154"/>
      <c r="POY70" s="154"/>
      <c r="POZ70" s="154"/>
      <c r="PPA70" s="154"/>
      <c r="PPB70" s="154"/>
      <c r="PPC70" s="154"/>
      <c r="PPD70" s="154"/>
      <c r="PPE70" s="154"/>
      <c r="PPF70" s="154"/>
      <c r="PPG70" s="154"/>
      <c r="PPH70" s="154"/>
      <c r="PPI70" s="154"/>
      <c r="PPJ70" s="154"/>
      <c r="PPK70" s="154"/>
      <c r="PPL70" s="154"/>
      <c r="PPM70" s="154"/>
      <c r="PPN70" s="154"/>
      <c r="PPO70" s="154"/>
      <c r="PPP70" s="154"/>
      <c r="PPQ70" s="154"/>
      <c r="PPR70" s="154"/>
      <c r="PPS70" s="154"/>
      <c r="PPT70" s="154"/>
      <c r="PPU70" s="154"/>
      <c r="PPV70" s="154"/>
      <c r="PPW70" s="154"/>
      <c r="PPX70" s="154"/>
      <c r="PPY70" s="154"/>
      <c r="PPZ70" s="154"/>
      <c r="PQA70" s="154"/>
      <c r="PQB70" s="154"/>
      <c r="PQC70" s="154"/>
      <c r="PQD70" s="154"/>
      <c r="PQE70" s="154"/>
      <c r="PQF70" s="154"/>
      <c r="PQG70" s="154"/>
      <c r="PQH70" s="154"/>
      <c r="PQI70" s="154"/>
      <c r="PQJ70" s="154"/>
      <c r="PQK70" s="154"/>
      <c r="PQL70" s="154"/>
      <c r="PQM70" s="154"/>
      <c r="PQN70" s="154"/>
      <c r="PQO70" s="154"/>
      <c r="PQP70" s="154"/>
      <c r="PQQ70" s="154"/>
      <c r="PQR70" s="154"/>
      <c r="PQS70" s="154"/>
      <c r="PQT70" s="154"/>
      <c r="PQU70" s="154"/>
      <c r="PQV70" s="154"/>
      <c r="PQW70" s="154"/>
      <c r="PQX70" s="154"/>
      <c r="PQY70" s="154"/>
      <c r="PQZ70" s="154"/>
      <c r="PRA70" s="154"/>
      <c r="PRB70" s="154"/>
      <c r="PRC70" s="154"/>
      <c r="PRD70" s="154"/>
      <c r="PRE70" s="154"/>
      <c r="PRF70" s="154"/>
      <c r="PRG70" s="154"/>
      <c r="PRH70" s="154"/>
      <c r="PRI70" s="154"/>
      <c r="PRJ70" s="154"/>
      <c r="PRK70" s="154"/>
      <c r="PRL70" s="154"/>
      <c r="PRM70" s="154"/>
      <c r="PRN70" s="154"/>
      <c r="PRO70" s="154"/>
      <c r="PRP70" s="154"/>
      <c r="PRQ70" s="154"/>
      <c r="PRR70" s="154"/>
      <c r="PRS70" s="154"/>
      <c r="PRT70" s="154"/>
      <c r="PRU70" s="154"/>
      <c r="PRV70" s="154"/>
      <c r="PRW70" s="154"/>
      <c r="PRX70" s="154"/>
      <c r="PRY70" s="154"/>
      <c r="PRZ70" s="154"/>
      <c r="PSA70" s="154"/>
      <c r="PSB70" s="154"/>
      <c r="PSC70" s="154"/>
      <c r="PSD70" s="154"/>
      <c r="PSE70" s="154"/>
      <c r="PSF70" s="154"/>
      <c r="PSG70" s="154"/>
      <c r="PSH70" s="154"/>
      <c r="PSI70" s="154"/>
      <c r="PSJ70" s="154"/>
      <c r="PSK70" s="154"/>
      <c r="PSL70" s="154"/>
      <c r="PSM70" s="154"/>
      <c r="PSN70" s="154"/>
      <c r="PSO70" s="154"/>
      <c r="PSP70" s="154"/>
      <c r="PSQ70" s="154"/>
      <c r="PSR70" s="154"/>
      <c r="PSS70" s="154"/>
      <c r="PST70" s="154"/>
      <c r="PSU70" s="154"/>
      <c r="PSV70" s="154"/>
      <c r="PSW70" s="154"/>
      <c r="PSX70" s="154"/>
      <c r="PSY70" s="154"/>
      <c r="PSZ70" s="154"/>
      <c r="PTA70" s="154"/>
      <c r="PTB70" s="154"/>
      <c r="PTC70" s="154"/>
      <c r="PTD70" s="154"/>
      <c r="PTE70" s="154"/>
      <c r="PTF70" s="154"/>
      <c r="PTG70" s="154"/>
      <c r="PTH70" s="154"/>
      <c r="PTI70" s="154"/>
      <c r="PTJ70" s="154"/>
      <c r="PTK70" s="154"/>
      <c r="PTL70" s="154"/>
      <c r="PTM70" s="154"/>
      <c r="PTN70" s="154"/>
      <c r="PTO70" s="154"/>
      <c r="PTP70" s="154"/>
      <c r="PTQ70" s="154"/>
      <c r="PTR70" s="154"/>
      <c r="PTS70" s="154"/>
      <c r="PTT70" s="154"/>
      <c r="PTU70" s="154"/>
      <c r="PTV70" s="154"/>
      <c r="PTW70" s="154"/>
      <c r="PTX70" s="154"/>
      <c r="PTY70" s="154"/>
      <c r="PTZ70" s="154"/>
      <c r="PUA70" s="154"/>
      <c r="PUB70" s="154"/>
      <c r="PUC70" s="154"/>
      <c r="PUD70" s="154"/>
      <c r="PUE70" s="154"/>
      <c r="PUF70" s="154"/>
      <c r="PUG70" s="154"/>
      <c r="PUH70" s="154"/>
      <c r="PUI70" s="154"/>
      <c r="PUJ70" s="154"/>
      <c r="PUK70" s="154"/>
      <c r="PUL70" s="154"/>
      <c r="PUM70" s="154"/>
      <c r="PUN70" s="154"/>
      <c r="PUO70" s="154"/>
      <c r="PUP70" s="154"/>
      <c r="PUQ70" s="154"/>
      <c r="PUR70" s="154"/>
      <c r="PUS70" s="154"/>
      <c r="PUT70" s="154"/>
      <c r="PUU70" s="154"/>
      <c r="PUV70" s="154"/>
      <c r="PUW70" s="154"/>
      <c r="PUX70" s="154"/>
      <c r="PUY70" s="154"/>
      <c r="PUZ70" s="154"/>
      <c r="PVA70" s="154"/>
      <c r="PVB70" s="154"/>
      <c r="PVC70" s="154"/>
      <c r="PVD70" s="154"/>
      <c r="PVE70" s="154"/>
      <c r="PVF70" s="154"/>
      <c r="PVG70" s="154"/>
      <c r="PVH70" s="154"/>
      <c r="PVI70" s="154"/>
      <c r="PVJ70" s="154"/>
      <c r="PVK70" s="154"/>
      <c r="PVL70" s="154"/>
      <c r="PVM70" s="154"/>
      <c r="PVN70" s="154"/>
      <c r="PVO70" s="154"/>
      <c r="PVP70" s="154"/>
      <c r="PVQ70" s="154"/>
      <c r="PVR70" s="154"/>
      <c r="PVS70" s="154"/>
      <c r="PVT70" s="154"/>
      <c r="PVU70" s="154"/>
      <c r="PVV70" s="154"/>
      <c r="PVW70" s="154"/>
      <c r="PVX70" s="154"/>
      <c r="PVY70" s="154"/>
      <c r="PVZ70" s="154"/>
      <c r="PWA70" s="154"/>
      <c r="PWB70" s="154"/>
      <c r="PWC70" s="154"/>
      <c r="PWD70" s="154"/>
      <c r="PWE70" s="154"/>
      <c r="PWF70" s="154"/>
      <c r="PWG70" s="154"/>
      <c r="PWH70" s="154"/>
      <c r="PWI70" s="154"/>
      <c r="PWJ70" s="154"/>
      <c r="PWK70" s="154"/>
      <c r="PWL70" s="154"/>
      <c r="PWM70" s="154"/>
      <c r="PWN70" s="154"/>
      <c r="PWO70" s="154"/>
      <c r="PWP70" s="154"/>
      <c r="PWQ70" s="154"/>
      <c r="PWR70" s="154"/>
      <c r="PWS70" s="154"/>
      <c r="PWT70" s="154"/>
      <c r="PWU70" s="154"/>
      <c r="PWV70" s="154"/>
      <c r="PWW70" s="154"/>
      <c r="PWX70" s="154"/>
      <c r="PWY70" s="154"/>
      <c r="PWZ70" s="154"/>
      <c r="PXA70" s="154"/>
      <c r="PXB70" s="154"/>
      <c r="PXC70" s="154"/>
      <c r="PXD70" s="154"/>
      <c r="PXE70" s="154"/>
      <c r="PXF70" s="154"/>
      <c r="PXG70" s="154"/>
      <c r="PXH70" s="154"/>
      <c r="PXI70" s="154"/>
      <c r="PXJ70" s="154"/>
      <c r="PXK70" s="154"/>
      <c r="PXL70" s="154"/>
      <c r="PXM70" s="154"/>
      <c r="PXN70" s="154"/>
      <c r="PXO70" s="154"/>
      <c r="PXP70" s="154"/>
      <c r="PXQ70" s="154"/>
      <c r="PXR70" s="154"/>
      <c r="PXS70" s="154"/>
      <c r="PXT70" s="154"/>
      <c r="PXU70" s="154"/>
      <c r="PXV70" s="154"/>
      <c r="PXW70" s="154"/>
      <c r="PXX70" s="154"/>
      <c r="PXY70" s="154"/>
      <c r="PXZ70" s="154"/>
      <c r="PYA70" s="154"/>
      <c r="PYB70" s="154"/>
      <c r="PYC70" s="154"/>
      <c r="PYD70" s="154"/>
      <c r="PYE70" s="154"/>
      <c r="PYF70" s="154"/>
      <c r="PYG70" s="154"/>
      <c r="PYH70" s="154"/>
      <c r="PYI70" s="154"/>
      <c r="PYJ70" s="154"/>
      <c r="PYK70" s="154"/>
      <c r="PYL70" s="154"/>
      <c r="PYM70" s="154"/>
      <c r="PYN70" s="154"/>
      <c r="PYO70" s="154"/>
      <c r="PYP70" s="154"/>
      <c r="PYQ70" s="154"/>
      <c r="PYR70" s="154"/>
      <c r="PYS70" s="154"/>
      <c r="PYT70" s="154"/>
      <c r="PYU70" s="154"/>
      <c r="PYV70" s="154"/>
      <c r="PYW70" s="154"/>
      <c r="PYX70" s="154"/>
      <c r="PYY70" s="154"/>
      <c r="PYZ70" s="154"/>
      <c r="PZA70" s="154"/>
      <c r="PZB70" s="154"/>
      <c r="PZC70" s="154"/>
      <c r="PZD70" s="154"/>
      <c r="PZE70" s="154"/>
      <c r="PZF70" s="154"/>
      <c r="PZG70" s="154"/>
      <c r="PZH70" s="154"/>
      <c r="PZI70" s="154"/>
      <c r="PZJ70" s="154"/>
      <c r="PZK70" s="154"/>
      <c r="PZL70" s="154"/>
      <c r="PZM70" s="154"/>
      <c r="PZN70" s="154"/>
      <c r="PZO70" s="154"/>
      <c r="PZP70" s="154"/>
      <c r="PZQ70" s="154"/>
      <c r="PZR70" s="154"/>
      <c r="PZS70" s="154"/>
      <c r="PZT70" s="154"/>
      <c r="PZU70" s="154"/>
      <c r="PZV70" s="154"/>
      <c r="PZW70" s="154"/>
      <c r="PZX70" s="154"/>
      <c r="PZY70" s="154"/>
      <c r="PZZ70" s="154"/>
      <c r="QAA70" s="154"/>
      <c r="QAB70" s="154"/>
      <c r="QAC70" s="154"/>
      <c r="QAD70" s="154"/>
      <c r="QAE70" s="154"/>
      <c r="QAF70" s="154"/>
      <c r="QAG70" s="154"/>
      <c r="QAH70" s="154"/>
      <c r="QAI70" s="154"/>
      <c r="QAJ70" s="154"/>
      <c r="QAK70" s="154"/>
      <c r="QAL70" s="154"/>
      <c r="QAM70" s="154"/>
      <c r="QAN70" s="154"/>
      <c r="QAO70" s="154"/>
      <c r="QAP70" s="154"/>
      <c r="QAQ70" s="154"/>
      <c r="QAR70" s="154"/>
      <c r="QAS70" s="154"/>
      <c r="QAT70" s="154"/>
      <c r="QAU70" s="154"/>
      <c r="QAV70" s="154"/>
      <c r="QAW70" s="154"/>
      <c r="QAX70" s="154"/>
      <c r="QAY70" s="154"/>
      <c r="QAZ70" s="154"/>
      <c r="QBA70" s="154"/>
      <c r="QBB70" s="154"/>
      <c r="QBC70" s="154"/>
      <c r="QBD70" s="154"/>
      <c r="QBE70" s="154"/>
      <c r="QBF70" s="154"/>
      <c r="QBG70" s="154"/>
      <c r="QBH70" s="154"/>
      <c r="QBI70" s="154"/>
      <c r="QBJ70" s="154"/>
      <c r="QBK70" s="154"/>
      <c r="QBL70" s="154"/>
      <c r="QBM70" s="154"/>
      <c r="QBN70" s="154"/>
      <c r="QBO70" s="154"/>
      <c r="QBP70" s="154"/>
      <c r="QBQ70" s="154"/>
      <c r="QBR70" s="154"/>
      <c r="QBS70" s="154"/>
      <c r="QBT70" s="154"/>
      <c r="QBU70" s="154"/>
      <c r="QBV70" s="154"/>
      <c r="QBW70" s="154"/>
      <c r="QBX70" s="154"/>
      <c r="QBY70" s="154"/>
      <c r="QBZ70" s="154"/>
      <c r="QCA70" s="154"/>
      <c r="QCB70" s="154"/>
      <c r="QCC70" s="154"/>
      <c r="QCD70" s="154"/>
      <c r="QCE70" s="154"/>
      <c r="QCF70" s="154"/>
      <c r="QCG70" s="154"/>
      <c r="QCH70" s="154"/>
      <c r="QCI70" s="154"/>
      <c r="QCJ70" s="154"/>
      <c r="QCK70" s="154"/>
      <c r="QCL70" s="154"/>
      <c r="QCM70" s="154"/>
      <c r="QCN70" s="154"/>
      <c r="QCO70" s="154"/>
      <c r="QCP70" s="154"/>
      <c r="QCQ70" s="154"/>
      <c r="QCR70" s="154"/>
      <c r="QCS70" s="154"/>
      <c r="QCT70" s="154"/>
      <c r="QCU70" s="154"/>
      <c r="QCV70" s="154"/>
      <c r="QCW70" s="154"/>
      <c r="QCX70" s="154"/>
      <c r="QCY70" s="154"/>
      <c r="QCZ70" s="154"/>
      <c r="QDA70" s="154"/>
      <c r="QDB70" s="154"/>
      <c r="QDC70" s="154"/>
      <c r="QDD70" s="154"/>
      <c r="QDE70" s="154"/>
      <c r="QDF70" s="154"/>
      <c r="QDG70" s="154"/>
      <c r="QDH70" s="154"/>
      <c r="QDI70" s="154"/>
      <c r="QDJ70" s="154"/>
      <c r="QDK70" s="154"/>
      <c r="QDL70" s="154"/>
      <c r="QDM70" s="154"/>
      <c r="QDN70" s="154"/>
      <c r="QDO70" s="154"/>
      <c r="QDP70" s="154"/>
      <c r="QDQ70" s="154"/>
      <c r="QDR70" s="154"/>
      <c r="QDS70" s="154"/>
      <c r="QDT70" s="154"/>
      <c r="QDU70" s="154"/>
      <c r="QDV70" s="154"/>
      <c r="QDW70" s="154"/>
      <c r="QDX70" s="154"/>
      <c r="QDY70" s="154"/>
      <c r="QDZ70" s="154"/>
      <c r="QEA70" s="154"/>
      <c r="QEB70" s="154"/>
      <c r="QEC70" s="154"/>
      <c r="QED70" s="154"/>
      <c r="QEE70" s="154"/>
      <c r="QEF70" s="154"/>
      <c r="QEG70" s="154"/>
      <c r="QEH70" s="154"/>
      <c r="QEI70" s="154"/>
      <c r="QEJ70" s="154"/>
      <c r="QEK70" s="154"/>
      <c r="QEL70" s="154"/>
      <c r="QEM70" s="154"/>
      <c r="QEN70" s="154"/>
      <c r="QEO70" s="154"/>
      <c r="QEP70" s="154"/>
      <c r="QEQ70" s="154"/>
      <c r="QER70" s="154"/>
      <c r="QES70" s="154"/>
      <c r="QET70" s="154"/>
      <c r="QEU70" s="154"/>
      <c r="QEV70" s="154"/>
      <c r="QEW70" s="154"/>
      <c r="QEX70" s="154"/>
      <c r="QEY70" s="154"/>
      <c r="QEZ70" s="154"/>
      <c r="QFA70" s="154"/>
      <c r="QFB70" s="154"/>
      <c r="QFC70" s="154"/>
      <c r="QFD70" s="154"/>
      <c r="QFE70" s="154"/>
      <c r="QFF70" s="154"/>
      <c r="QFG70" s="154"/>
      <c r="QFH70" s="154"/>
      <c r="QFI70" s="154"/>
      <c r="QFJ70" s="154"/>
      <c r="QFK70" s="154"/>
      <c r="QFL70" s="154"/>
      <c r="QFM70" s="154"/>
      <c r="QFN70" s="154"/>
      <c r="QFO70" s="154"/>
      <c r="QFP70" s="154"/>
      <c r="QFQ70" s="154"/>
      <c r="QFR70" s="154"/>
      <c r="QFS70" s="154"/>
      <c r="QFT70" s="154"/>
      <c r="QFU70" s="154"/>
      <c r="QFV70" s="154"/>
      <c r="QFW70" s="154"/>
      <c r="QFX70" s="154"/>
      <c r="QFY70" s="154"/>
      <c r="QFZ70" s="154"/>
      <c r="QGA70" s="154"/>
      <c r="QGB70" s="154"/>
      <c r="QGC70" s="154"/>
      <c r="QGD70" s="154"/>
      <c r="QGE70" s="154"/>
      <c r="QGF70" s="154"/>
      <c r="QGG70" s="154"/>
      <c r="QGH70" s="154"/>
      <c r="QGI70" s="154"/>
      <c r="QGJ70" s="154"/>
      <c r="QGK70" s="154"/>
      <c r="QGL70" s="154"/>
      <c r="QGM70" s="154"/>
      <c r="QGN70" s="154"/>
      <c r="QGO70" s="154"/>
      <c r="QGP70" s="154"/>
      <c r="QGQ70" s="154"/>
      <c r="QGR70" s="154"/>
      <c r="QGS70" s="154"/>
      <c r="QGT70" s="154"/>
      <c r="QGU70" s="154"/>
      <c r="QGV70" s="154"/>
      <c r="QGW70" s="154"/>
      <c r="QGX70" s="154"/>
      <c r="QGY70" s="154"/>
      <c r="QGZ70" s="154"/>
      <c r="QHA70" s="154"/>
      <c r="QHB70" s="154"/>
      <c r="QHC70" s="154"/>
      <c r="QHD70" s="154"/>
      <c r="QHE70" s="154"/>
      <c r="QHF70" s="154"/>
      <c r="QHG70" s="154"/>
      <c r="QHH70" s="154"/>
      <c r="QHI70" s="154"/>
      <c r="QHJ70" s="154"/>
      <c r="QHK70" s="154"/>
      <c r="QHL70" s="154"/>
      <c r="QHM70" s="154"/>
      <c r="QHN70" s="154"/>
      <c r="QHO70" s="154"/>
      <c r="QHP70" s="154"/>
      <c r="QHQ70" s="154"/>
      <c r="QHR70" s="154"/>
      <c r="QHS70" s="154"/>
      <c r="QHT70" s="154"/>
      <c r="QHU70" s="154"/>
      <c r="QHV70" s="154"/>
      <c r="QHW70" s="154"/>
      <c r="QHX70" s="154"/>
      <c r="QHY70" s="154"/>
      <c r="QHZ70" s="154"/>
      <c r="QIA70" s="154"/>
      <c r="QIB70" s="154"/>
      <c r="QIC70" s="154"/>
      <c r="QID70" s="154"/>
      <c r="QIE70" s="154"/>
      <c r="QIF70" s="154"/>
      <c r="QIG70" s="154"/>
      <c r="QIH70" s="154"/>
      <c r="QII70" s="154"/>
      <c r="QIJ70" s="154"/>
      <c r="QIK70" s="154"/>
      <c r="QIL70" s="154"/>
      <c r="QIM70" s="154"/>
      <c r="QIN70" s="154"/>
      <c r="QIO70" s="154"/>
      <c r="QIP70" s="154"/>
      <c r="QIQ70" s="154"/>
      <c r="QIR70" s="154"/>
      <c r="QIS70" s="154"/>
      <c r="QIT70" s="154"/>
      <c r="QIU70" s="154"/>
      <c r="QIV70" s="154"/>
      <c r="QIW70" s="154"/>
      <c r="QIX70" s="154"/>
      <c r="QIY70" s="154"/>
      <c r="QIZ70" s="154"/>
      <c r="QJA70" s="154"/>
      <c r="QJB70" s="154"/>
      <c r="QJC70" s="154"/>
      <c r="QJD70" s="154"/>
      <c r="QJE70" s="154"/>
      <c r="QJF70" s="154"/>
      <c r="QJG70" s="154"/>
      <c r="QJH70" s="154"/>
      <c r="QJI70" s="154"/>
      <c r="QJJ70" s="154"/>
      <c r="QJK70" s="154"/>
      <c r="QJL70" s="154"/>
      <c r="QJM70" s="154"/>
      <c r="QJN70" s="154"/>
      <c r="QJO70" s="154"/>
      <c r="QJP70" s="154"/>
      <c r="QJQ70" s="154"/>
      <c r="QJR70" s="154"/>
      <c r="QJS70" s="154"/>
      <c r="QJT70" s="154"/>
      <c r="QJU70" s="154"/>
      <c r="QJV70" s="154"/>
      <c r="QJW70" s="154"/>
      <c r="QJX70" s="154"/>
      <c r="QJY70" s="154"/>
      <c r="QJZ70" s="154"/>
      <c r="QKA70" s="154"/>
      <c r="QKB70" s="154"/>
      <c r="QKC70" s="154"/>
      <c r="QKD70" s="154"/>
      <c r="QKE70" s="154"/>
      <c r="QKF70" s="154"/>
      <c r="QKG70" s="154"/>
      <c r="QKH70" s="154"/>
      <c r="QKI70" s="154"/>
      <c r="QKJ70" s="154"/>
      <c r="QKK70" s="154"/>
      <c r="QKL70" s="154"/>
      <c r="QKM70" s="154"/>
      <c r="QKN70" s="154"/>
      <c r="QKO70" s="154"/>
      <c r="QKP70" s="154"/>
      <c r="QKQ70" s="154"/>
      <c r="QKR70" s="154"/>
      <c r="QKS70" s="154"/>
      <c r="QKT70" s="154"/>
      <c r="QKU70" s="154"/>
      <c r="QKV70" s="154"/>
      <c r="QKW70" s="154"/>
      <c r="QKX70" s="154"/>
      <c r="QKY70" s="154"/>
      <c r="QKZ70" s="154"/>
      <c r="QLA70" s="154"/>
      <c r="QLB70" s="154"/>
      <c r="QLC70" s="154"/>
      <c r="QLD70" s="154"/>
      <c r="QLE70" s="154"/>
      <c r="QLF70" s="154"/>
      <c r="QLG70" s="154"/>
      <c r="QLH70" s="154"/>
      <c r="QLI70" s="154"/>
      <c r="QLJ70" s="154"/>
      <c r="QLK70" s="154"/>
      <c r="QLL70" s="154"/>
      <c r="QLM70" s="154"/>
      <c r="QLN70" s="154"/>
      <c r="QLO70" s="154"/>
      <c r="QLP70" s="154"/>
      <c r="QLQ70" s="154"/>
      <c r="QLR70" s="154"/>
      <c r="QLS70" s="154"/>
      <c r="QLT70" s="154"/>
      <c r="QLU70" s="154"/>
      <c r="QLV70" s="154"/>
      <c r="QLW70" s="154"/>
      <c r="QLX70" s="154"/>
      <c r="QLY70" s="154"/>
      <c r="QLZ70" s="154"/>
      <c r="QMA70" s="154"/>
      <c r="QMB70" s="154"/>
      <c r="QMC70" s="154"/>
      <c r="QMD70" s="154"/>
      <c r="QME70" s="154"/>
      <c r="QMF70" s="154"/>
      <c r="QMG70" s="154"/>
      <c r="QMH70" s="154"/>
      <c r="QMI70" s="154"/>
      <c r="QMJ70" s="154"/>
      <c r="QMK70" s="154"/>
      <c r="QML70" s="154"/>
      <c r="QMM70" s="154"/>
      <c r="QMN70" s="154"/>
      <c r="QMO70" s="154"/>
      <c r="QMP70" s="154"/>
      <c r="QMQ70" s="154"/>
      <c r="QMR70" s="154"/>
      <c r="QMS70" s="154"/>
      <c r="QMT70" s="154"/>
      <c r="QMU70" s="154"/>
      <c r="QMV70" s="154"/>
      <c r="QMW70" s="154"/>
      <c r="QMX70" s="154"/>
      <c r="QMY70" s="154"/>
      <c r="QMZ70" s="154"/>
      <c r="QNA70" s="154"/>
      <c r="QNB70" s="154"/>
      <c r="QNC70" s="154"/>
      <c r="QND70" s="154"/>
      <c r="QNE70" s="154"/>
      <c r="QNF70" s="154"/>
      <c r="QNG70" s="154"/>
      <c r="QNH70" s="154"/>
      <c r="QNI70" s="154"/>
      <c r="QNJ70" s="154"/>
      <c r="QNK70" s="154"/>
      <c r="QNL70" s="154"/>
      <c r="QNM70" s="154"/>
      <c r="QNN70" s="154"/>
      <c r="QNO70" s="154"/>
      <c r="QNP70" s="154"/>
      <c r="QNQ70" s="154"/>
      <c r="QNR70" s="154"/>
      <c r="QNS70" s="154"/>
      <c r="QNT70" s="154"/>
      <c r="QNU70" s="154"/>
      <c r="QNV70" s="154"/>
      <c r="QNW70" s="154"/>
      <c r="QNX70" s="154"/>
      <c r="QNY70" s="154"/>
      <c r="QNZ70" s="154"/>
      <c r="QOA70" s="154"/>
      <c r="QOB70" s="154"/>
      <c r="QOC70" s="154"/>
      <c r="QOD70" s="154"/>
      <c r="QOE70" s="154"/>
      <c r="QOF70" s="154"/>
      <c r="QOG70" s="154"/>
      <c r="QOH70" s="154"/>
      <c r="QOI70" s="154"/>
      <c r="QOJ70" s="154"/>
      <c r="QOK70" s="154"/>
      <c r="QOL70" s="154"/>
      <c r="QOM70" s="154"/>
      <c r="QON70" s="154"/>
      <c r="QOO70" s="154"/>
      <c r="QOP70" s="154"/>
      <c r="QOQ70" s="154"/>
      <c r="QOR70" s="154"/>
      <c r="QOS70" s="154"/>
      <c r="QOT70" s="154"/>
      <c r="QOU70" s="154"/>
      <c r="QOV70" s="154"/>
      <c r="QOW70" s="154"/>
      <c r="QOX70" s="154"/>
      <c r="QOY70" s="154"/>
      <c r="QOZ70" s="154"/>
      <c r="QPA70" s="154"/>
      <c r="QPB70" s="154"/>
      <c r="QPC70" s="154"/>
      <c r="QPD70" s="154"/>
      <c r="QPE70" s="154"/>
      <c r="QPF70" s="154"/>
      <c r="QPG70" s="154"/>
      <c r="QPH70" s="154"/>
      <c r="QPI70" s="154"/>
      <c r="QPJ70" s="154"/>
      <c r="QPK70" s="154"/>
      <c r="QPL70" s="154"/>
      <c r="QPM70" s="154"/>
      <c r="QPN70" s="154"/>
      <c r="QPO70" s="154"/>
      <c r="QPP70" s="154"/>
      <c r="QPQ70" s="154"/>
      <c r="QPR70" s="154"/>
      <c r="QPS70" s="154"/>
      <c r="QPT70" s="154"/>
      <c r="QPU70" s="154"/>
      <c r="QPV70" s="154"/>
      <c r="QPW70" s="154"/>
      <c r="QPX70" s="154"/>
      <c r="QPY70" s="154"/>
      <c r="QPZ70" s="154"/>
      <c r="QQA70" s="154"/>
      <c r="QQB70" s="154"/>
      <c r="QQC70" s="154"/>
      <c r="QQD70" s="154"/>
      <c r="QQE70" s="154"/>
      <c r="QQF70" s="154"/>
      <c r="QQG70" s="154"/>
      <c r="QQH70" s="154"/>
      <c r="QQI70" s="154"/>
      <c r="QQJ70" s="154"/>
      <c r="QQK70" s="154"/>
      <c r="QQL70" s="154"/>
      <c r="QQM70" s="154"/>
      <c r="QQN70" s="154"/>
      <c r="QQO70" s="154"/>
      <c r="QQP70" s="154"/>
      <c r="QQQ70" s="154"/>
      <c r="QQR70" s="154"/>
      <c r="QQS70" s="154"/>
      <c r="QQT70" s="154"/>
      <c r="QQU70" s="154"/>
      <c r="QQV70" s="154"/>
      <c r="QQW70" s="154"/>
      <c r="QQX70" s="154"/>
      <c r="QQY70" s="154"/>
      <c r="QQZ70" s="154"/>
      <c r="QRA70" s="154"/>
      <c r="QRB70" s="154"/>
      <c r="QRC70" s="154"/>
      <c r="QRD70" s="154"/>
      <c r="QRE70" s="154"/>
      <c r="QRF70" s="154"/>
      <c r="QRG70" s="154"/>
      <c r="QRH70" s="154"/>
      <c r="QRI70" s="154"/>
      <c r="QRJ70" s="154"/>
      <c r="QRK70" s="154"/>
      <c r="QRL70" s="154"/>
      <c r="QRM70" s="154"/>
      <c r="QRN70" s="154"/>
      <c r="QRO70" s="154"/>
      <c r="QRP70" s="154"/>
      <c r="QRQ70" s="154"/>
      <c r="QRR70" s="154"/>
      <c r="QRS70" s="154"/>
      <c r="QRT70" s="154"/>
      <c r="QRU70" s="154"/>
      <c r="QRV70" s="154"/>
      <c r="QRW70" s="154"/>
      <c r="QRX70" s="154"/>
      <c r="QRY70" s="154"/>
      <c r="QRZ70" s="154"/>
      <c r="QSA70" s="154"/>
      <c r="QSB70" s="154"/>
      <c r="QSC70" s="154"/>
      <c r="QSD70" s="154"/>
      <c r="QSE70" s="154"/>
      <c r="QSF70" s="154"/>
      <c r="QSG70" s="154"/>
      <c r="QSH70" s="154"/>
      <c r="QSI70" s="154"/>
      <c r="QSJ70" s="154"/>
      <c r="QSK70" s="154"/>
      <c r="QSL70" s="154"/>
      <c r="QSM70" s="154"/>
      <c r="QSN70" s="154"/>
      <c r="QSO70" s="154"/>
      <c r="QSP70" s="154"/>
      <c r="QSQ70" s="154"/>
      <c r="QSR70" s="154"/>
      <c r="QSS70" s="154"/>
      <c r="QST70" s="154"/>
      <c r="QSU70" s="154"/>
      <c r="QSV70" s="154"/>
      <c r="QSW70" s="154"/>
      <c r="QSX70" s="154"/>
      <c r="QSY70" s="154"/>
      <c r="QSZ70" s="154"/>
      <c r="QTA70" s="154"/>
      <c r="QTB70" s="154"/>
      <c r="QTC70" s="154"/>
      <c r="QTD70" s="154"/>
      <c r="QTE70" s="154"/>
      <c r="QTF70" s="154"/>
      <c r="QTG70" s="154"/>
      <c r="QTH70" s="154"/>
      <c r="QTI70" s="154"/>
      <c r="QTJ70" s="154"/>
      <c r="QTK70" s="154"/>
      <c r="QTL70" s="154"/>
      <c r="QTM70" s="154"/>
      <c r="QTN70" s="154"/>
      <c r="QTO70" s="154"/>
      <c r="QTP70" s="154"/>
      <c r="QTQ70" s="154"/>
      <c r="QTR70" s="154"/>
      <c r="QTS70" s="154"/>
      <c r="QTT70" s="154"/>
      <c r="QTU70" s="154"/>
      <c r="QTV70" s="154"/>
      <c r="QTW70" s="154"/>
      <c r="QTX70" s="154"/>
      <c r="QTY70" s="154"/>
      <c r="QTZ70" s="154"/>
      <c r="QUA70" s="154"/>
      <c r="QUB70" s="154"/>
      <c r="QUC70" s="154"/>
      <c r="QUD70" s="154"/>
      <c r="QUE70" s="154"/>
      <c r="QUF70" s="154"/>
      <c r="QUG70" s="154"/>
      <c r="QUH70" s="154"/>
      <c r="QUI70" s="154"/>
      <c r="QUJ70" s="154"/>
      <c r="QUK70" s="154"/>
      <c r="QUL70" s="154"/>
      <c r="QUM70" s="154"/>
      <c r="QUN70" s="154"/>
      <c r="QUO70" s="154"/>
      <c r="QUP70" s="154"/>
      <c r="QUQ70" s="154"/>
      <c r="QUR70" s="154"/>
      <c r="QUS70" s="154"/>
      <c r="QUT70" s="154"/>
      <c r="QUU70" s="154"/>
      <c r="QUV70" s="154"/>
      <c r="QUW70" s="154"/>
      <c r="QUX70" s="154"/>
      <c r="QUY70" s="154"/>
      <c r="QUZ70" s="154"/>
      <c r="QVA70" s="154"/>
      <c r="QVB70" s="154"/>
      <c r="QVC70" s="154"/>
      <c r="QVD70" s="154"/>
      <c r="QVE70" s="154"/>
      <c r="QVF70" s="154"/>
      <c r="QVG70" s="154"/>
      <c r="QVH70" s="154"/>
      <c r="QVI70" s="154"/>
      <c r="QVJ70" s="154"/>
      <c r="QVK70" s="154"/>
      <c r="QVL70" s="154"/>
      <c r="QVM70" s="154"/>
      <c r="QVN70" s="154"/>
      <c r="QVO70" s="154"/>
      <c r="QVP70" s="154"/>
      <c r="QVQ70" s="154"/>
      <c r="QVR70" s="154"/>
      <c r="QVS70" s="154"/>
      <c r="QVT70" s="154"/>
      <c r="QVU70" s="154"/>
      <c r="QVV70" s="154"/>
      <c r="QVW70" s="154"/>
      <c r="QVX70" s="154"/>
      <c r="QVY70" s="154"/>
      <c r="QVZ70" s="154"/>
      <c r="QWA70" s="154"/>
      <c r="QWB70" s="154"/>
      <c r="QWC70" s="154"/>
      <c r="QWD70" s="154"/>
      <c r="QWE70" s="154"/>
      <c r="QWF70" s="154"/>
      <c r="QWG70" s="154"/>
      <c r="QWH70" s="154"/>
      <c r="QWI70" s="154"/>
      <c r="QWJ70" s="154"/>
      <c r="QWK70" s="154"/>
      <c r="QWL70" s="154"/>
      <c r="QWM70" s="154"/>
      <c r="QWN70" s="154"/>
      <c r="QWO70" s="154"/>
      <c r="QWP70" s="154"/>
      <c r="QWQ70" s="154"/>
      <c r="QWR70" s="154"/>
      <c r="QWS70" s="154"/>
      <c r="QWT70" s="154"/>
      <c r="QWU70" s="154"/>
      <c r="QWV70" s="154"/>
      <c r="QWW70" s="154"/>
      <c r="QWX70" s="154"/>
      <c r="QWY70" s="154"/>
      <c r="QWZ70" s="154"/>
      <c r="QXA70" s="154"/>
      <c r="QXB70" s="154"/>
      <c r="QXC70" s="154"/>
      <c r="QXD70" s="154"/>
      <c r="QXE70" s="154"/>
      <c r="QXF70" s="154"/>
      <c r="QXG70" s="154"/>
      <c r="QXH70" s="154"/>
      <c r="QXI70" s="154"/>
      <c r="QXJ70" s="154"/>
      <c r="QXK70" s="154"/>
      <c r="QXL70" s="154"/>
      <c r="QXM70" s="154"/>
      <c r="QXN70" s="154"/>
      <c r="QXO70" s="154"/>
      <c r="QXP70" s="154"/>
      <c r="QXQ70" s="154"/>
      <c r="QXR70" s="154"/>
      <c r="QXS70" s="154"/>
      <c r="QXT70" s="154"/>
      <c r="QXU70" s="154"/>
      <c r="QXV70" s="154"/>
      <c r="QXW70" s="154"/>
      <c r="QXX70" s="154"/>
      <c r="QXY70" s="154"/>
      <c r="QXZ70" s="154"/>
      <c r="QYA70" s="154"/>
      <c r="QYB70" s="154"/>
      <c r="QYC70" s="154"/>
      <c r="QYD70" s="154"/>
      <c r="QYE70" s="154"/>
      <c r="QYF70" s="154"/>
      <c r="QYG70" s="154"/>
      <c r="QYH70" s="154"/>
      <c r="QYI70" s="154"/>
      <c r="QYJ70" s="154"/>
      <c r="QYK70" s="154"/>
      <c r="QYL70" s="154"/>
      <c r="QYM70" s="154"/>
      <c r="QYN70" s="154"/>
      <c r="QYO70" s="154"/>
      <c r="QYP70" s="154"/>
      <c r="QYQ70" s="154"/>
      <c r="QYR70" s="154"/>
      <c r="QYS70" s="154"/>
      <c r="QYT70" s="154"/>
      <c r="QYU70" s="154"/>
      <c r="QYV70" s="154"/>
      <c r="QYW70" s="154"/>
      <c r="QYX70" s="154"/>
      <c r="QYY70" s="154"/>
      <c r="QYZ70" s="154"/>
      <c r="QZA70" s="154"/>
      <c r="QZB70" s="154"/>
      <c r="QZC70" s="154"/>
      <c r="QZD70" s="154"/>
      <c r="QZE70" s="154"/>
      <c r="QZF70" s="154"/>
      <c r="QZG70" s="154"/>
      <c r="QZH70" s="154"/>
      <c r="QZI70" s="154"/>
      <c r="QZJ70" s="154"/>
      <c r="QZK70" s="154"/>
      <c r="QZL70" s="154"/>
      <c r="QZM70" s="154"/>
      <c r="QZN70" s="154"/>
      <c r="QZO70" s="154"/>
      <c r="QZP70" s="154"/>
      <c r="QZQ70" s="154"/>
      <c r="QZR70" s="154"/>
      <c r="QZS70" s="154"/>
      <c r="QZT70" s="154"/>
      <c r="QZU70" s="154"/>
      <c r="QZV70" s="154"/>
      <c r="QZW70" s="154"/>
      <c r="QZX70" s="154"/>
      <c r="QZY70" s="154"/>
      <c r="QZZ70" s="154"/>
      <c r="RAA70" s="154"/>
      <c r="RAB70" s="154"/>
      <c r="RAC70" s="154"/>
      <c r="RAD70" s="154"/>
      <c r="RAE70" s="154"/>
      <c r="RAF70" s="154"/>
      <c r="RAG70" s="154"/>
      <c r="RAH70" s="154"/>
      <c r="RAI70" s="154"/>
      <c r="RAJ70" s="154"/>
      <c r="RAK70" s="154"/>
      <c r="RAL70" s="154"/>
      <c r="RAM70" s="154"/>
      <c r="RAN70" s="154"/>
      <c r="RAO70" s="154"/>
      <c r="RAP70" s="154"/>
      <c r="RAQ70" s="154"/>
      <c r="RAR70" s="154"/>
      <c r="RAS70" s="154"/>
      <c r="RAT70" s="154"/>
      <c r="RAU70" s="154"/>
      <c r="RAV70" s="154"/>
      <c r="RAW70" s="154"/>
      <c r="RAX70" s="154"/>
      <c r="RAY70" s="154"/>
      <c r="RAZ70" s="154"/>
      <c r="RBA70" s="154"/>
      <c r="RBB70" s="154"/>
      <c r="RBC70" s="154"/>
      <c r="RBD70" s="154"/>
      <c r="RBE70" s="154"/>
      <c r="RBF70" s="154"/>
      <c r="RBG70" s="154"/>
      <c r="RBH70" s="154"/>
      <c r="RBI70" s="154"/>
      <c r="RBJ70" s="154"/>
      <c r="RBK70" s="154"/>
      <c r="RBL70" s="154"/>
      <c r="RBM70" s="154"/>
      <c r="RBN70" s="154"/>
      <c r="RBO70" s="154"/>
      <c r="RBP70" s="154"/>
      <c r="RBQ70" s="154"/>
      <c r="RBR70" s="154"/>
      <c r="RBS70" s="154"/>
      <c r="RBT70" s="154"/>
      <c r="RBU70" s="154"/>
      <c r="RBV70" s="154"/>
      <c r="RBW70" s="154"/>
      <c r="RBX70" s="154"/>
      <c r="RBY70" s="154"/>
      <c r="RBZ70" s="154"/>
      <c r="RCA70" s="154"/>
      <c r="RCB70" s="154"/>
      <c r="RCC70" s="154"/>
      <c r="RCD70" s="154"/>
      <c r="RCE70" s="154"/>
      <c r="RCF70" s="154"/>
      <c r="RCG70" s="154"/>
      <c r="RCH70" s="154"/>
      <c r="RCI70" s="154"/>
      <c r="RCJ70" s="154"/>
      <c r="RCK70" s="154"/>
      <c r="RCL70" s="154"/>
      <c r="RCM70" s="154"/>
      <c r="RCN70" s="154"/>
      <c r="RCO70" s="154"/>
      <c r="RCP70" s="154"/>
      <c r="RCQ70" s="154"/>
      <c r="RCR70" s="154"/>
      <c r="RCS70" s="154"/>
      <c r="RCT70" s="154"/>
      <c r="RCU70" s="154"/>
      <c r="RCV70" s="154"/>
      <c r="RCW70" s="154"/>
      <c r="RCX70" s="154"/>
      <c r="RCY70" s="154"/>
      <c r="RCZ70" s="154"/>
      <c r="RDA70" s="154"/>
      <c r="RDB70" s="154"/>
      <c r="RDC70" s="154"/>
      <c r="RDD70" s="154"/>
      <c r="RDE70" s="154"/>
      <c r="RDF70" s="154"/>
      <c r="RDG70" s="154"/>
      <c r="RDH70" s="154"/>
      <c r="RDI70" s="154"/>
      <c r="RDJ70" s="154"/>
      <c r="RDK70" s="154"/>
      <c r="RDL70" s="154"/>
      <c r="RDM70" s="154"/>
      <c r="RDN70" s="154"/>
      <c r="RDO70" s="154"/>
      <c r="RDP70" s="154"/>
      <c r="RDQ70" s="154"/>
      <c r="RDR70" s="154"/>
      <c r="RDS70" s="154"/>
      <c r="RDT70" s="154"/>
      <c r="RDU70" s="154"/>
      <c r="RDV70" s="154"/>
      <c r="RDW70" s="154"/>
      <c r="RDX70" s="154"/>
      <c r="RDY70" s="154"/>
      <c r="RDZ70" s="154"/>
      <c r="REA70" s="154"/>
      <c r="REB70" s="154"/>
      <c r="REC70" s="154"/>
      <c r="RED70" s="154"/>
      <c r="REE70" s="154"/>
      <c r="REF70" s="154"/>
      <c r="REG70" s="154"/>
      <c r="REH70" s="154"/>
      <c r="REI70" s="154"/>
      <c r="REJ70" s="154"/>
      <c r="REK70" s="154"/>
      <c r="REL70" s="154"/>
      <c r="REM70" s="154"/>
      <c r="REN70" s="154"/>
      <c r="REO70" s="154"/>
      <c r="REP70" s="154"/>
      <c r="REQ70" s="154"/>
      <c r="RER70" s="154"/>
      <c r="RES70" s="154"/>
      <c r="RET70" s="154"/>
      <c r="REU70" s="154"/>
      <c r="REV70" s="154"/>
      <c r="REW70" s="154"/>
      <c r="REX70" s="154"/>
      <c r="REY70" s="154"/>
      <c r="REZ70" s="154"/>
      <c r="RFA70" s="154"/>
      <c r="RFB70" s="154"/>
      <c r="RFC70" s="154"/>
      <c r="RFD70" s="154"/>
      <c r="RFE70" s="154"/>
      <c r="RFF70" s="154"/>
      <c r="RFG70" s="154"/>
      <c r="RFH70" s="154"/>
      <c r="RFI70" s="154"/>
      <c r="RFJ70" s="154"/>
      <c r="RFK70" s="154"/>
      <c r="RFL70" s="154"/>
      <c r="RFM70" s="154"/>
      <c r="RFN70" s="154"/>
      <c r="RFO70" s="154"/>
      <c r="RFP70" s="154"/>
      <c r="RFQ70" s="154"/>
      <c r="RFR70" s="154"/>
      <c r="RFS70" s="154"/>
      <c r="RFT70" s="154"/>
      <c r="RFU70" s="154"/>
      <c r="RFV70" s="154"/>
      <c r="RFW70" s="154"/>
      <c r="RFX70" s="154"/>
      <c r="RFY70" s="154"/>
      <c r="RFZ70" s="154"/>
      <c r="RGA70" s="154"/>
      <c r="RGB70" s="154"/>
      <c r="RGC70" s="154"/>
      <c r="RGD70" s="154"/>
      <c r="RGE70" s="154"/>
      <c r="RGF70" s="154"/>
      <c r="RGG70" s="154"/>
      <c r="RGH70" s="154"/>
      <c r="RGI70" s="154"/>
      <c r="RGJ70" s="154"/>
      <c r="RGK70" s="154"/>
      <c r="RGL70" s="154"/>
      <c r="RGM70" s="154"/>
      <c r="RGN70" s="154"/>
      <c r="RGO70" s="154"/>
      <c r="RGP70" s="154"/>
      <c r="RGQ70" s="154"/>
      <c r="RGR70" s="154"/>
      <c r="RGS70" s="154"/>
      <c r="RGT70" s="154"/>
      <c r="RGU70" s="154"/>
      <c r="RGV70" s="154"/>
      <c r="RGW70" s="154"/>
      <c r="RGX70" s="154"/>
      <c r="RGY70" s="154"/>
      <c r="RGZ70" s="154"/>
      <c r="RHA70" s="154"/>
      <c r="RHB70" s="154"/>
      <c r="RHC70" s="154"/>
      <c r="RHD70" s="154"/>
      <c r="RHE70" s="154"/>
      <c r="RHF70" s="154"/>
      <c r="RHG70" s="154"/>
      <c r="RHH70" s="154"/>
      <c r="RHI70" s="154"/>
      <c r="RHJ70" s="154"/>
      <c r="RHK70" s="154"/>
      <c r="RHL70" s="154"/>
      <c r="RHM70" s="154"/>
      <c r="RHN70" s="154"/>
      <c r="RHO70" s="154"/>
      <c r="RHP70" s="154"/>
      <c r="RHQ70" s="154"/>
      <c r="RHR70" s="154"/>
      <c r="RHS70" s="154"/>
      <c r="RHT70" s="154"/>
      <c r="RHU70" s="154"/>
      <c r="RHV70" s="154"/>
      <c r="RHW70" s="154"/>
      <c r="RHX70" s="154"/>
      <c r="RHY70" s="154"/>
      <c r="RHZ70" s="154"/>
      <c r="RIA70" s="154"/>
      <c r="RIB70" s="154"/>
      <c r="RIC70" s="154"/>
      <c r="RID70" s="154"/>
      <c r="RIE70" s="154"/>
      <c r="RIF70" s="154"/>
      <c r="RIG70" s="154"/>
      <c r="RIH70" s="154"/>
      <c r="RII70" s="154"/>
      <c r="RIJ70" s="154"/>
      <c r="RIK70" s="154"/>
      <c r="RIL70" s="154"/>
      <c r="RIM70" s="154"/>
      <c r="RIN70" s="154"/>
      <c r="RIO70" s="154"/>
      <c r="RIP70" s="154"/>
      <c r="RIQ70" s="154"/>
      <c r="RIR70" s="154"/>
      <c r="RIS70" s="154"/>
      <c r="RIT70" s="154"/>
      <c r="RIU70" s="154"/>
      <c r="RIV70" s="154"/>
      <c r="RIW70" s="154"/>
      <c r="RIX70" s="154"/>
      <c r="RIY70" s="154"/>
      <c r="RIZ70" s="154"/>
      <c r="RJA70" s="154"/>
      <c r="RJB70" s="154"/>
      <c r="RJC70" s="154"/>
      <c r="RJD70" s="154"/>
      <c r="RJE70" s="154"/>
      <c r="RJF70" s="154"/>
      <c r="RJG70" s="154"/>
      <c r="RJH70" s="154"/>
      <c r="RJI70" s="154"/>
      <c r="RJJ70" s="154"/>
      <c r="RJK70" s="154"/>
      <c r="RJL70" s="154"/>
      <c r="RJM70" s="154"/>
      <c r="RJN70" s="154"/>
      <c r="RJO70" s="154"/>
      <c r="RJP70" s="154"/>
      <c r="RJQ70" s="154"/>
      <c r="RJR70" s="154"/>
      <c r="RJS70" s="154"/>
      <c r="RJT70" s="154"/>
      <c r="RJU70" s="154"/>
      <c r="RJV70" s="154"/>
      <c r="RJW70" s="154"/>
      <c r="RJX70" s="154"/>
      <c r="RJY70" s="154"/>
      <c r="RJZ70" s="154"/>
      <c r="RKA70" s="154"/>
      <c r="RKB70" s="154"/>
      <c r="RKC70" s="154"/>
      <c r="RKD70" s="154"/>
      <c r="RKE70" s="154"/>
      <c r="RKF70" s="154"/>
      <c r="RKG70" s="154"/>
      <c r="RKH70" s="154"/>
      <c r="RKI70" s="154"/>
      <c r="RKJ70" s="154"/>
      <c r="RKK70" s="154"/>
      <c r="RKL70" s="154"/>
      <c r="RKM70" s="154"/>
      <c r="RKN70" s="154"/>
      <c r="RKO70" s="154"/>
      <c r="RKP70" s="154"/>
      <c r="RKQ70" s="154"/>
      <c r="RKR70" s="154"/>
      <c r="RKS70" s="154"/>
      <c r="RKT70" s="154"/>
      <c r="RKU70" s="154"/>
      <c r="RKV70" s="154"/>
      <c r="RKW70" s="154"/>
      <c r="RKX70" s="154"/>
      <c r="RKY70" s="154"/>
      <c r="RKZ70" s="154"/>
      <c r="RLA70" s="154"/>
      <c r="RLB70" s="154"/>
      <c r="RLC70" s="154"/>
      <c r="RLD70" s="154"/>
      <c r="RLE70" s="154"/>
      <c r="RLF70" s="154"/>
      <c r="RLG70" s="154"/>
      <c r="RLH70" s="154"/>
      <c r="RLI70" s="154"/>
      <c r="RLJ70" s="154"/>
      <c r="RLK70" s="154"/>
      <c r="RLL70" s="154"/>
      <c r="RLM70" s="154"/>
      <c r="RLN70" s="154"/>
      <c r="RLO70" s="154"/>
      <c r="RLP70" s="154"/>
      <c r="RLQ70" s="154"/>
      <c r="RLR70" s="154"/>
      <c r="RLS70" s="154"/>
      <c r="RLT70" s="154"/>
      <c r="RLU70" s="154"/>
      <c r="RLV70" s="154"/>
      <c r="RLW70" s="154"/>
      <c r="RLX70" s="154"/>
      <c r="RLY70" s="154"/>
      <c r="RLZ70" s="154"/>
      <c r="RMA70" s="154"/>
      <c r="RMB70" s="154"/>
      <c r="RMC70" s="154"/>
      <c r="RMD70" s="154"/>
      <c r="RME70" s="154"/>
      <c r="RMF70" s="154"/>
      <c r="RMG70" s="154"/>
      <c r="RMH70" s="154"/>
      <c r="RMI70" s="154"/>
      <c r="RMJ70" s="154"/>
      <c r="RMK70" s="154"/>
      <c r="RML70" s="154"/>
      <c r="RMM70" s="154"/>
      <c r="RMN70" s="154"/>
      <c r="RMO70" s="154"/>
      <c r="RMP70" s="154"/>
      <c r="RMQ70" s="154"/>
      <c r="RMR70" s="154"/>
      <c r="RMS70" s="154"/>
      <c r="RMT70" s="154"/>
      <c r="RMU70" s="154"/>
      <c r="RMV70" s="154"/>
      <c r="RMW70" s="154"/>
      <c r="RMX70" s="154"/>
      <c r="RMY70" s="154"/>
      <c r="RMZ70" s="154"/>
      <c r="RNA70" s="154"/>
      <c r="RNB70" s="154"/>
      <c r="RNC70" s="154"/>
      <c r="RND70" s="154"/>
      <c r="RNE70" s="154"/>
      <c r="RNF70" s="154"/>
      <c r="RNG70" s="154"/>
      <c r="RNH70" s="154"/>
      <c r="RNI70" s="154"/>
      <c r="RNJ70" s="154"/>
      <c r="RNK70" s="154"/>
      <c r="RNL70" s="154"/>
      <c r="RNM70" s="154"/>
      <c r="RNN70" s="154"/>
      <c r="RNO70" s="154"/>
      <c r="RNP70" s="154"/>
      <c r="RNQ70" s="154"/>
      <c r="RNR70" s="154"/>
      <c r="RNS70" s="154"/>
      <c r="RNT70" s="154"/>
      <c r="RNU70" s="154"/>
      <c r="RNV70" s="154"/>
      <c r="RNW70" s="154"/>
      <c r="RNX70" s="154"/>
      <c r="RNY70" s="154"/>
      <c r="RNZ70" s="154"/>
      <c r="ROA70" s="154"/>
      <c r="ROB70" s="154"/>
      <c r="ROC70" s="154"/>
      <c r="ROD70" s="154"/>
      <c r="ROE70" s="154"/>
      <c r="ROF70" s="154"/>
      <c r="ROG70" s="154"/>
      <c r="ROH70" s="154"/>
      <c r="ROI70" s="154"/>
      <c r="ROJ70" s="154"/>
      <c r="ROK70" s="154"/>
      <c r="ROL70" s="154"/>
      <c r="ROM70" s="154"/>
      <c r="RON70" s="154"/>
      <c r="ROO70" s="154"/>
      <c r="ROP70" s="154"/>
      <c r="ROQ70" s="154"/>
      <c r="ROR70" s="154"/>
      <c r="ROS70" s="154"/>
      <c r="ROT70" s="154"/>
      <c r="ROU70" s="154"/>
      <c r="ROV70" s="154"/>
      <c r="ROW70" s="154"/>
      <c r="ROX70" s="154"/>
      <c r="ROY70" s="154"/>
      <c r="ROZ70" s="154"/>
      <c r="RPA70" s="154"/>
      <c r="RPB70" s="154"/>
      <c r="RPC70" s="154"/>
      <c r="RPD70" s="154"/>
      <c r="RPE70" s="154"/>
      <c r="RPF70" s="154"/>
      <c r="RPG70" s="154"/>
      <c r="RPH70" s="154"/>
      <c r="RPI70" s="154"/>
      <c r="RPJ70" s="154"/>
      <c r="RPK70" s="154"/>
      <c r="RPL70" s="154"/>
      <c r="RPM70" s="154"/>
      <c r="RPN70" s="154"/>
      <c r="RPO70" s="154"/>
      <c r="RPP70" s="154"/>
      <c r="RPQ70" s="154"/>
      <c r="RPR70" s="154"/>
      <c r="RPS70" s="154"/>
      <c r="RPT70" s="154"/>
      <c r="RPU70" s="154"/>
      <c r="RPV70" s="154"/>
      <c r="RPW70" s="154"/>
      <c r="RPX70" s="154"/>
      <c r="RPY70" s="154"/>
      <c r="RPZ70" s="154"/>
      <c r="RQA70" s="154"/>
      <c r="RQB70" s="154"/>
      <c r="RQC70" s="154"/>
      <c r="RQD70" s="154"/>
      <c r="RQE70" s="154"/>
      <c r="RQF70" s="154"/>
      <c r="RQG70" s="154"/>
      <c r="RQH70" s="154"/>
      <c r="RQI70" s="154"/>
      <c r="RQJ70" s="154"/>
      <c r="RQK70" s="154"/>
      <c r="RQL70" s="154"/>
      <c r="RQM70" s="154"/>
      <c r="RQN70" s="154"/>
      <c r="RQO70" s="154"/>
      <c r="RQP70" s="154"/>
      <c r="RQQ70" s="154"/>
      <c r="RQR70" s="154"/>
      <c r="RQS70" s="154"/>
      <c r="RQT70" s="154"/>
      <c r="RQU70" s="154"/>
      <c r="RQV70" s="154"/>
      <c r="RQW70" s="154"/>
      <c r="RQX70" s="154"/>
      <c r="RQY70" s="154"/>
      <c r="RQZ70" s="154"/>
      <c r="RRA70" s="154"/>
      <c r="RRB70" s="154"/>
      <c r="RRC70" s="154"/>
      <c r="RRD70" s="154"/>
      <c r="RRE70" s="154"/>
      <c r="RRF70" s="154"/>
      <c r="RRG70" s="154"/>
      <c r="RRH70" s="154"/>
      <c r="RRI70" s="154"/>
      <c r="RRJ70" s="154"/>
      <c r="RRK70" s="154"/>
      <c r="RRL70" s="154"/>
      <c r="RRM70" s="154"/>
      <c r="RRN70" s="154"/>
      <c r="RRO70" s="154"/>
      <c r="RRP70" s="154"/>
      <c r="RRQ70" s="154"/>
      <c r="RRR70" s="154"/>
      <c r="RRS70" s="154"/>
      <c r="RRT70" s="154"/>
      <c r="RRU70" s="154"/>
      <c r="RRV70" s="154"/>
      <c r="RRW70" s="154"/>
      <c r="RRX70" s="154"/>
      <c r="RRY70" s="154"/>
      <c r="RRZ70" s="154"/>
      <c r="RSA70" s="154"/>
      <c r="RSB70" s="154"/>
      <c r="RSC70" s="154"/>
      <c r="RSD70" s="154"/>
      <c r="RSE70" s="154"/>
      <c r="RSF70" s="154"/>
      <c r="RSG70" s="154"/>
      <c r="RSH70" s="154"/>
      <c r="RSI70" s="154"/>
      <c r="RSJ70" s="154"/>
      <c r="RSK70" s="154"/>
      <c r="RSL70" s="154"/>
      <c r="RSM70" s="154"/>
      <c r="RSN70" s="154"/>
      <c r="RSO70" s="154"/>
      <c r="RSP70" s="154"/>
      <c r="RSQ70" s="154"/>
      <c r="RSR70" s="154"/>
      <c r="RSS70" s="154"/>
      <c r="RST70" s="154"/>
      <c r="RSU70" s="154"/>
      <c r="RSV70" s="154"/>
      <c r="RSW70" s="154"/>
      <c r="RSX70" s="154"/>
      <c r="RSY70" s="154"/>
      <c r="RSZ70" s="154"/>
      <c r="RTA70" s="154"/>
      <c r="RTB70" s="154"/>
      <c r="RTC70" s="154"/>
      <c r="RTD70" s="154"/>
      <c r="RTE70" s="154"/>
      <c r="RTF70" s="154"/>
      <c r="RTG70" s="154"/>
      <c r="RTH70" s="154"/>
      <c r="RTI70" s="154"/>
      <c r="RTJ70" s="154"/>
      <c r="RTK70" s="154"/>
      <c r="RTL70" s="154"/>
      <c r="RTM70" s="154"/>
      <c r="RTN70" s="154"/>
      <c r="RTO70" s="154"/>
      <c r="RTP70" s="154"/>
      <c r="RTQ70" s="154"/>
      <c r="RTR70" s="154"/>
      <c r="RTS70" s="154"/>
      <c r="RTT70" s="154"/>
      <c r="RTU70" s="154"/>
      <c r="RTV70" s="154"/>
      <c r="RTW70" s="154"/>
      <c r="RTX70" s="154"/>
      <c r="RTY70" s="154"/>
      <c r="RTZ70" s="154"/>
      <c r="RUA70" s="154"/>
      <c r="RUB70" s="154"/>
      <c r="RUC70" s="154"/>
      <c r="RUD70" s="154"/>
      <c r="RUE70" s="154"/>
      <c r="RUF70" s="154"/>
      <c r="RUG70" s="154"/>
      <c r="RUH70" s="154"/>
      <c r="RUI70" s="154"/>
      <c r="RUJ70" s="154"/>
      <c r="RUK70" s="154"/>
      <c r="RUL70" s="154"/>
      <c r="RUM70" s="154"/>
      <c r="RUN70" s="154"/>
      <c r="RUO70" s="154"/>
      <c r="RUP70" s="154"/>
      <c r="RUQ70" s="154"/>
      <c r="RUR70" s="154"/>
      <c r="RUS70" s="154"/>
      <c r="RUT70" s="154"/>
      <c r="RUU70" s="154"/>
      <c r="RUV70" s="154"/>
      <c r="RUW70" s="154"/>
      <c r="RUX70" s="154"/>
      <c r="RUY70" s="154"/>
      <c r="RUZ70" s="154"/>
      <c r="RVA70" s="154"/>
      <c r="RVB70" s="154"/>
      <c r="RVC70" s="154"/>
      <c r="RVD70" s="154"/>
      <c r="RVE70" s="154"/>
      <c r="RVF70" s="154"/>
      <c r="RVG70" s="154"/>
      <c r="RVH70" s="154"/>
      <c r="RVI70" s="154"/>
      <c r="RVJ70" s="154"/>
      <c r="RVK70" s="154"/>
      <c r="RVL70" s="154"/>
      <c r="RVM70" s="154"/>
      <c r="RVN70" s="154"/>
      <c r="RVO70" s="154"/>
      <c r="RVP70" s="154"/>
      <c r="RVQ70" s="154"/>
      <c r="RVR70" s="154"/>
      <c r="RVS70" s="154"/>
      <c r="RVT70" s="154"/>
      <c r="RVU70" s="154"/>
      <c r="RVV70" s="154"/>
      <c r="RVW70" s="154"/>
      <c r="RVX70" s="154"/>
      <c r="RVY70" s="154"/>
      <c r="RVZ70" s="154"/>
      <c r="RWA70" s="154"/>
      <c r="RWB70" s="154"/>
      <c r="RWC70" s="154"/>
      <c r="RWD70" s="154"/>
      <c r="RWE70" s="154"/>
      <c r="RWF70" s="154"/>
      <c r="RWG70" s="154"/>
      <c r="RWH70" s="154"/>
      <c r="RWI70" s="154"/>
      <c r="RWJ70" s="154"/>
      <c r="RWK70" s="154"/>
      <c r="RWL70" s="154"/>
      <c r="RWM70" s="154"/>
      <c r="RWN70" s="154"/>
      <c r="RWO70" s="154"/>
      <c r="RWP70" s="154"/>
      <c r="RWQ70" s="154"/>
      <c r="RWR70" s="154"/>
      <c r="RWS70" s="154"/>
      <c r="RWT70" s="154"/>
      <c r="RWU70" s="154"/>
      <c r="RWV70" s="154"/>
      <c r="RWW70" s="154"/>
      <c r="RWX70" s="154"/>
      <c r="RWY70" s="154"/>
      <c r="RWZ70" s="154"/>
      <c r="RXA70" s="154"/>
      <c r="RXB70" s="154"/>
      <c r="RXC70" s="154"/>
      <c r="RXD70" s="154"/>
      <c r="RXE70" s="154"/>
      <c r="RXF70" s="154"/>
      <c r="RXG70" s="154"/>
      <c r="RXH70" s="154"/>
      <c r="RXI70" s="154"/>
      <c r="RXJ70" s="154"/>
      <c r="RXK70" s="154"/>
      <c r="RXL70" s="154"/>
      <c r="RXM70" s="154"/>
      <c r="RXN70" s="154"/>
      <c r="RXO70" s="154"/>
      <c r="RXP70" s="154"/>
      <c r="RXQ70" s="154"/>
      <c r="RXR70" s="154"/>
      <c r="RXS70" s="154"/>
      <c r="RXT70" s="154"/>
      <c r="RXU70" s="154"/>
      <c r="RXV70" s="154"/>
      <c r="RXW70" s="154"/>
      <c r="RXX70" s="154"/>
      <c r="RXY70" s="154"/>
      <c r="RXZ70" s="154"/>
      <c r="RYA70" s="154"/>
      <c r="RYB70" s="154"/>
      <c r="RYC70" s="154"/>
      <c r="RYD70" s="154"/>
      <c r="RYE70" s="154"/>
      <c r="RYF70" s="154"/>
      <c r="RYG70" s="154"/>
      <c r="RYH70" s="154"/>
      <c r="RYI70" s="154"/>
      <c r="RYJ70" s="154"/>
      <c r="RYK70" s="154"/>
      <c r="RYL70" s="154"/>
      <c r="RYM70" s="154"/>
      <c r="RYN70" s="154"/>
      <c r="RYO70" s="154"/>
      <c r="RYP70" s="154"/>
      <c r="RYQ70" s="154"/>
      <c r="RYR70" s="154"/>
      <c r="RYS70" s="154"/>
      <c r="RYT70" s="154"/>
      <c r="RYU70" s="154"/>
      <c r="RYV70" s="154"/>
      <c r="RYW70" s="154"/>
      <c r="RYX70" s="154"/>
      <c r="RYY70" s="154"/>
      <c r="RYZ70" s="154"/>
      <c r="RZA70" s="154"/>
      <c r="RZB70" s="154"/>
      <c r="RZC70" s="154"/>
      <c r="RZD70" s="154"/>
      <c r="RZE70" s="154"/>
      <c r="RZF70" s="154"/>
      <c r="RZG70" s="154"/>
      <c r="RZH70" s="154"/>
      <c r="RZI70" s="154"/>
      <c r="RZJ70" s="154"/>
      <c r="RZK70" s="154"/>
      <c r="RZL70" s="154"/>
      <c r="RZM70" s="154"/>
      <c r="RZN70" s="154"/>
      <c r="RZO70" s="154"/>
      <c r="RZP70" s="154"/>
      <c r="RZQ70" s="154"/>
      <c r="RZR70" s="154"/>
      <c r="RZS70" s="154"/>
      <c r="RZT70" s="154"/>
      <c r="RZU70" s="154"/>
      <c r="RZV70" s="154"/>
      <c r="RZW70" s="154"/>
      <c r="RZX70" s="154"/>
      <c r="RZY70" s="154"/>
      <c r="RZZ70" s="154"/>
      <c r="SAA70" s="154"/>
      <c r="SAB70" s="154"/>
      <c r="SAC70" s="154"/>
      <c r="SAD70" s="154"/>
      <c r="SAE70" s="154"/>
      <c r="SAF70" s="154"/>
      <c r="SAG70" s="154"/>
      <c r="SAH70" s="154"/>
      <c r="SAI70" s="154"/>
      <c r="SAJ70" s="154"/>
      <c r="SAK70" s="154"/>
      <c r="SAL70" s="154"/>
      <c r="SAM70" s="154"/>
      <c r="SAN70" s="154"/>
      <c r="SAO70" s="154"/>
      <c r="SAP70" s="154"/>
      <c r="SAQ70" s="154"/>
      <c r="SAR70" s="154"/>
      <c r="SAS70" s="154"/>
      <c r="SAT70" s="154"/>
      <c r="SAU70" s="154"/>
      <c r="SAV70" s="154"/>
      <c r="SAW70" s="154"/>
      <c r="SAX70" s="154"/>
      <c r="SAY70" s="154"/>
      <c r="SAZ70" s="154"/>
      <c r="SBA70" s="154"/>
      <c r="SBB70" s="154"/>
      <c r="SBC70" s="154"/>
      <c r="SBD70" s="154"/>
      <c r="SBE70" s="154"/>
      <c r="SBF70" s="154"/>
      <c r="SBG70" s="154"/>
      <c r="SBH70" s="154"/>
      <c r="SBI70" s="154"/>
      <c r="SBJ70" s="154"/>
      <c r="SBK70" s="154"/>
      <c r="SBL70" s="154"/>
      <c r="SBM70" s="154"/>
      <c r="SBN70" s="154"/>
      <c r="SBO70" s="154"/>
      <c r="SBP70" s="154"/>
      <c r="SBQ70" s="154"/>
      <c r="SBR70" s="154"/>
      <c r="SBS70" s="154"/>
      <c r="SBT70" s="154"/>
      <c r="SBU70" s="154"/>
      <c r="SBV70" s="154"/>
      <c r="SBW70" s="154"/>
      <c r="SBX70" s="154"/>
      <c r="SBY70" s="154"/>
      <c r="SBZ70" s="154"/>
      <c r="SCA70" s="154"/>
      <c r="SCB70" s="154"/>
      <c r="SCC70" s="154"/>
      <c r="SCD70" s="154"/>
      <c r="SCE70" s="154"/>
      <c r="SCF70" s="154"/>
      <c r="SCG70" s="154"/>
      <c r="SCH70" s="154"/>
      <c r="SCI70" s="154"/>
      <c r="SCJ70" s="154"/>
      <c r="SCK70" s="154"/>
      <c r="SCL70" s="154"/>
      <c r="SCM70" s="154"/>
      <c r="SCN70" s="154"/>
      <c r="SCO70" s="154"/>
      <c r="SCP70" s="154"/>
      <c r="SCQ70" s="154"/>
      <c r="SCR70" s="154"/>
      <c r="SCS70" s="154"/>
      <c r="SCT70" s="154"/>
      <c r="SCU70" s="154"/>
      <c r="SCV70" s="154"/>
      <c r="SCW70" s="154"/>
      <c r="SCX70" s="154"/>
      <c r="SCY70" s="154"/>
      <c r="SCZ70" s="154"/>
      <c r="SDA70" s="154"/>
      <c r="SDB70" s="154"/>
      <c r="SDC70" s="154"/>
      <c r="SDD70" s="154"/>
      <c r="SDE70" s="154"/>
      <c r="SDF70" s="154"/>
      <c r="SDG70" s="154"/>
      <c r="SDH70" s="154"/>
      <c r="SDI70" s="154"/>
      <c r="SDJ70" s="154"/>
      <c r="SDK70" s="154"/>
      <c r="SDL70" s="154"/>
      <c r="SDM70" s="154"/>
      <c r="SDN70" s="154"/>
      <c r="SDO70" s="154"/>
      <c r="SDP70" s="154"/>
      <c r="SDQ70" s="154"/>
      <c r="SDR70" s="154"/>
      <c r="SDS70" s="154"/>
      <c r="SDT70" s="154"/>
      <c r="SDU70" s="154"/>
      <c r="SDV70" s="154"/>
      <c r="SDW70" s="154"/>
      <c r="SDX70" s="154"/>
      <c r="SDY70" s="154"/>
      <c r="SDZ70" s="154"/>
      <c r="SEA70" s="154"/>
      <c r="SEB70" s="154"/>
      <c r="SEC70" s="154"/>
      <c r="SED70" s="154"/>
      <c r="SEE70" s="154"/>
      <c r="SEF70" s="154"/>
      <c r="SEG70" s="154"/>
      <c r="SEH70" s="154"/>
      <c r="SEI70" s="154"/>
      <c r="SEJ70" s="154"/>
      <c r="SEK70" s="154"/>
      <c r="SEL70" s="154"/>
      <c r="SEM70" s="154"/>
      <c r="SEN70" s="154"/>
      <c r="SEO70" s="154"/>
      <c r="SEP70" s="154"/>
      <c r="SEQ70" s="154"/>
      <c r="SER70" s="154"/>
      <c r="SES70" s="154"/>
      <c r="SET70" s="154"/>
      <c r="SEU70" s="154"/>
      <c r="SEV70" s="154"/>
      <c r="SEW70" s="154"/>
      <c r="SEX70" s="154"/>
      <c r="SEY70" s="154"/>
      <c r="SEZ70" s="154"/>
      <c r="SFA70" s="154"/>
      <c r="SFB70" s="154"/>
      <c r="SFC70" s="154"/>
      <c r="SFD70" s="154"/>
      <c r="SFE70" s="154"/>
      <c r="SFF70" s="154"/>
      <c r="SFG70" s="154"/>
      <c r="SFH70" s="154"/>
      <c r="SFI70" s="154"/>
      <c r="SFJ70" s="154"/>
      <c r="SFK70" s="154"/>
      <c r="SFL70" s="154"/>
      <c r="SFM70" s="154"/>
      <c r="SFN70" s="154"/>
      <c r="SFO70" s="154"/>
      <c r="SFP70" s="154"/>
      <c r="SFQ70" s="154"/>
      <c r="SFR70" s="154"/>
      <c r="SFS70" s="154"/>
      <c r="SFT70" s="154"/>
      <c r="SFU70" s="154"/>
      <c r="SFV70" s="154"/>
      <c r="SFW70" s="154"/>
      <c r="SFX70" s="154"/>
      <c r="SFY70" s="154"/>
      <c r="SFZ70" s="154"/>
      <c r="SGA70" s="154"/>
      <c r="SGB70" s="154"/>
      <c r="SGC70" s="154"/>
      <c r="SGD70" s="154"/>
      <c r="SGE70" s="154"/>
      <c r="SGF70" s="154"/>
      <c r="SGG70" s="154"/>
      <c r="SGH70" s="154"/>
      <c r="SGI70" s="154"/>
      <c r="SGJ70" s="154"/>
      <c r="SGK70" s="154"/>
      <c r="SGL70" s="154"/>
      <c r="SGM70" s="154"/>
      <c r="SGN70" s="154"/>
      <c r="SGO70" s="154"/>
      <c r="SGP70" s="154"/>
      <c r="SGQ70" s="154"/>
      <c r="SGR70" s="154"/>
      <c r="SGS70" s="154"/>
      <c r="SGT70" s="154"/>
      <c r="SGU70" s="154"/>
      <c r="SGV70" s="154"/>
      <c r="SGW70" s="154"/>
      <c r="SGX70" s="154"/>
      <c r="SGY70" s="154"/>
      <c r="SGZ70" s="154"/>
      <c r="SHA70" s="154"/>
      <c r="SHB70" s="154"/>
      <c r="SHC70" s="154"/>
      <c r="SHD70" s="154"/>
      <c r="SHE70" s="154"/>
      <c r="SHF70" s="154"/>
      <c r="SHG70" s="154"/>
      <c r="SHH70" s="154"/>
      <c r="SHI70" s="154"/>
      <c r="SHJ70" s="154"/>
      <c r="SHK70" s="154"/>
      <c r="SHL70" s="154"/>
      <c r="SHM70" s="154"/>
      <c r="SHN70" s="154"/>
      <c r="SHO70" s="154"/>
      <c r="SHP70" s="154"/>
      <c r="SHQ70" s="154"/>
      <c r="SHR70" s="154"/>
      <c r="SHS70" s="154"/>
      <c r="SHT70" s="154"/>
      <c r="SHU70" s="154"/>
      <c r="SHV70" s="154"/>
      <c r="SHW70" s="154"/>
      <c r="SHX70" s="154"/>
      <c r="SHY70" s="154"/>
      <c r="SHZ70" s="154"/>
      <c r="SIA70" s="154"/>
      <c r="SIB70" s="154"/>
      <c r="SIC70" s="154"/>
      <c r="SID70" s="154"/>
      <c r="SIE70" s="154"/>
      <c r="SIF70" s="154"/>
      <c r="SIG70" s="154"/>
      <c r="SIH70" s="154"/>
      <c r="SII70" s="154"/>
      <c r="SIJ70" s="154"/>
      <c r="SIK70" s="154"/>
      <c r="SIL70" s="154"/>
      <c r="SIM70" s="154"/>
      <c r="SIN70" s="154"/>
      <c r="SIO70" s="154"/>
      <c r="SIP70" s="154"/>
      <c r="SIQ70" s="154"/>
      <c r="SIR70" s="154"/>
      <c r="SIS70" s="154"/>
      <c r="SIT70" s="154"/>
      <c r="SIU70" s="154"/>
      <c r="SIV70" s="154"/>
      <c r="SIW70" s="154"/>
      <c r="SIX70" s="154"/>
      <c r="SIY70" s="154"/>
      <c r="SIZ70" s="154"/>
      <c r="SJA70" s="154"/>
      <c r="SJB70" s="154"/>
      <c r="SJC70" s="154"/>
      <c r="SJD70" s="154"/>
      <c r="SJE70" s="154"/>
      <c r="SJF70" s="154"/>
      <c r="SJG70" s="154"/>
      <c r="SJH70" s="154"/>
      <c r="SJI70" s="154"/>
      <c r="SJJ70" s="154"/>
      <c r="SJK70" s="154"/>
      <c r="SJL70" s="154"/>
      <c r="SJM70" s="154"/>
      <c r="SJN70" s="154"/>
      <c r="SJO70" s="154"/>
      <c r="SJP70" s="154"/>
      <c r="SJQ70" s="154"/>
      <c r="SJR70" s="154"/>
      <c r="SJS70" s="154"/>
      <c r="SJT70" s="154"/>
      <c r="SJU70" s="154"/>
      <c r="SJV70" s="154"/>
      <c r="SJW70" s="154"/>
      <c r="SJX70" s="154"/>
      <c r="SJY70" s="154"/>
      <c r="SJZ70" s="154"/>
      <c r="SKA70" s="154"/>
      <c r="SKB70" s="154"/>
      <c r="SKC70" s="154"/>
      <c r="SKD70" s="154"/>
      <c r="SKE70" s="154"/>
      <c r="SKF70" s="154"/>
      <c r="SKG70" s="154"/>
      <c r="SKH70" s="154"/>
      <c r="SKI70" s="154"/>
      <c r="SKJ70" s="154"/>
      <c r="SKK70" s="154"/>
      <c r="SKL70" s="154"/>
      <c r="SKM70" s="154"/>
      <c r="SKN70" s="154"/>
      <c r="SKO70" s="154"/>
      <c r="SKP70" s="154"/>
      <c r="SKQ70" s="154"/>
      <c r="SKR70" s="154"/>
      <c r="SKS70" s="154"/>
      <c r="SKT70" s="154"/>
      <c r="SKU70" s="154"/>
      <c r="SKV70" s="154"/>
      <c r="SKW70" s="154"/>
      <c r="SKX70" s="154"/>
      <c r="SKY70" s="154"/>
      <c r="SKZ70" s="154"/>
      <c r="SLA70" s="154"/>
      <c r="SLB70" s="154"/>
      <c r="SLC70" s="154"/>
      <c r="SLD70" s="154"/>
      <c r="SLE70" s="154"/>
      <c r="SLF70" s="154"/>
      <c r="SLG70" s="154"/>
      <c r="SLH70" s="154"/>
      <c r="SLI70" s="154"/>
      <c r="SLJ70" s="154"/>
      <c r="SLK70" s="154"/>
      <c r="SLL70" s="154"/>
      <c r="SLM70" s="154"/>
      <c r="SLN70" s="154"/>
      <c r="SLO70" s="154"/>
      <c r="SLP70" s="154"/>
      <c r="SLQ70" s="154"/>
      <c r="SLR70" s="154"/>
      <c r="SLS70" s="154"/>
      <c r="SLT70" s="154"/>
      <c r="SLU70" s="154"/>
      <c r="SLV70" s="154"/>
      <c r="SLW70" s="154"/>
      <c r="SLX70" s="154"/>
      <c r="SLY70" s="154"/>
      <c r="SLZ70" s="154"/>
      <c r="SMA70" s="154"/>
      <c r="SMB70" s="154"/>
      <c r="SMC70" s="154"/>
      <c r="SMD70" s="154"/>
      <c r="SME70" s="154"/>
      <c r="SMF70" s="154"/>
      <c r="SMG70" s="154"/>
      <c r="SMH70" s="154"/>
      <c r="SMI70" s="154"/>
      <c r="SMJ70" s="154"/>
      <c r="SMK70" s="154"/>
      <c r="SML70" s="154"/>
      <c r="SMM70" s="154"/>
      <c r="SMN70" s="154"/>
      <c r="SMO70" s="154"/>
      <c r="SMP70" s="154"/>
      <c r="SMQ70" s="154"/>
      <c r="SMR70" s="154"/>
      <c r="SMS70" s="154"/>
      <c r="SMT70" s="154"/>
      <c r="SMU70" s="154"/>
      <c r="SMV70" s="154"/>
      <c r="SMW70" s="154"/>
      <c r="SMX70" s="154"/>
      <c r="SMY70" s="154"/>
      <c r="SMZ70" s="154"/>
      <c r="SNA70" s="154"/>
      <c r="SNB70" s="154"/>
      <c r="SNC70" s="154"/>
      <c r="SND70" s="154"/>
      <c r="SNE70" s="154"/>
      <c r="SNF70" s="154"/>
      <c r="SNG70" s="154"/>
      <c r="SNH70" s="154"/>
      <c r="SNI70" s="154"/>
      <c r="SNJ70" s="154"/>
      <c r="SNK70" s="154"/>
      <c r="SNL70" s="154"/>
      <c r="SNM70" s="154"/>
      <c r="SNN70" s="154"/>
      <c r="SNO70" s="154"/>
      <c r="SNP70" s="154"/>
      <c r="SNQ70" s="154"/>
      <c r="SNR70" s="154"/>
      <c r="SNS70" s="154"/>
      <c r="SNT70" s="154"/>
      <c r="SNU70" s="154"/>
      <c r="SNV70" s="154"/>
      <c r="SNW70" s="154"/>
      <c r="SNX70" s="154"/>
      <c r="SNY70" s="154"/>
      <c r="SNZ70" s="154"/>
      <c r="SOA70" s="154"/>
      <c r="SOB70" s="154"/>
      <c r="SOC70" s="154"/>
      <c r="SOD70" s="154"/>
      <c r="SOE70" s="154"/>
      <c r="SOF70" s="154"/>
      <c r="SOG70" s="154"/>
      <c r="SOH70" s="154"/>
      <c r="SOI70" s="154"/>
      <c r="SOJ70" s="154"/>
      <c r="SOK70" s="154"/>
      <c r="SOL70" s="154"/>
      <c r="SOM70" s="154"/>
      <c r="SON70" s="154"/>
      <c r="SOO70" s="154"/>
      <c r="SOP70" s="154"/>
      <c r="SOQ70" s="154"/>
      <c r="SOR70" s="154"/>
      <c r="SOS70" s="154"/>
      <c r="SOT70" s="154"/>
      <c r="SOU70" s="154"/>
      <c r="SOV70" s="154"/>
      <c r="SOW70" s="154"/>
      <c r="SOX70" s="154"/>
      <c r="SOY70" s="154"/>
      <c r="SOZ70" s="154"/>
      <c r="SPA70" s="154"/>
      <c r="SPB70" s="154"/>
      <c r="SPC70" s="154"/>
      <c r="SPD70" s="154"/>
      <c r="SPE70" s="154"/>
      <c r="SPF70" s="154"/>
      <c r="SPG70" s="154"/>
      <c r="SPH70" s="154"/>
      <c r="SPI70" s="154"/>
      <c r="SPJ70" s="154"/>
      <c r="SPK70" s="154"/>
      <c r="SPL70" s="154"/>
      <c r="SPM70" s="154"/>
      <c r="SPN70" s="154"/>
      <c r="SPO70" s="154"/>
      <c r="SPP70" s="154"/>
      <c r="SPQ70" s="154"/>
      <c r="SPR70" s="154"/>
      <c r="SPS70" s="154"/>
      <c r="SPT70" s="154"/>
      <c r="SPU70" s="154"/>
      <c r="SPV70" s="154"/>
      <c r="SPW70" s="154"/>
      <c r="SPX70" s="154"/>
      <c r="SPY70" s="154"/>
      <c r="SPZ70" s="154"/>
      <c r="SQA70" s="154"/>
      <c r="SQB70" s="154"/>
      <c r="SQC70" s="154"/>
      <c r="SQD70" s="154"/>
      <c r="SQE70" s="154"/>
      <c r="SQF70" s="154"/>
      <c r="SQG70" s="154"/>
      <c r="SQH70" s="154"/>
      <c r="SQI70" s="154"/>
      <c r="SQJ70" s="154"/>
      <c r="SQK70" s="154"/>
      <c r="SQL70" s="154"/>
      <c r="SQM70" s="154"/>
      <c r="SQN70" s="154"/>
      <c r="SQO70" s="154"/>
      <c r="SQP70" s="154"/>
      <c r="SQQ70" s="154"/>
      <c r="SQR70" s="154"/>
      <c r="SQS70" s="154"/>
      <c r="SQT70" s="154"/>
      <c r="SQU70" s="154"/>
      <c r="SQV70" s="154"/>
      <c r="SQW70" s="154"/>
      <c r="SQX70" s="154"/>
      <c r="SQY70" s="154"/>
      <c r="SQZ70" s="154"/>
      <c r="SRA70" s="154"/>
      <c r="SRB70" s="154"/>
      <c r="SRC70" s="154"/>
      <c r="SRD70" s="154"/>
      <c r="SRE70" s="154"/>
      <c r="SRF70" s="154"/>
      <c r="SRG70" s="154"/>
      <c r="SRH70" s="154"/>
      <c r="SRI70" s="154"/>
      <c r="SRJ70" s="154"/>
      <c r="SRK70" s="154"/>
      <c r="SRL70" s="154"/>
      <c r="SRM70" s="154"/>
      <c r="SRN70" s="154"/>
      <c r="SRO70" s="154"/>
      <c r="SRP70" s="154"/>
      <c r="SRQ70" s="154"/>
      <c r="SRR70" s="154"/>
      <c r="SRS70" s="154"/>
      <c r="SRT70" s="154"/>
      <c r="SRU70" s="154"/>
      <c r="SRV70" s="154"/>
      <c r="SRW70" s="154"/>
      <c r="SRX70" s="154"/>
      <c r="SRY70" s="154"/>
      <c r="SRZ70" s="154"/>
      <c r="SSA70" s="154"/>
      <c r="SSB70" s="154"/>
      <c r="SSC70" s="154"/>
      <c r="SSD70" s="154"/>
      <c r="SSE70" s="154"/>
      <c r="SSF70" s="154"/>
      <c r="SSG70" s="154"/>
      <c r="SSH70" s="154"/>
      <c r="SSI70" s="154"/>
      <c r="SSJ70" s="154"/>
      <c r="SSK70" s="154"/>
      <c r="SSL70" s="154"/>
      <c r="SSM70" s="154"/>
      <c r="SSN70" s="154"/>
      <c r="SSO70" s="154"/>
      <c r="SSP70" s="154"/>
      <c r="SSQ70" s="154"/>
      <c r="SSR70" s="154"/>
      <c r="SSS70" s="154"/>
      <c r="SST70" s="154"/>
      <c r="SSU70" s="154"/>
      <c r="SSV70" s="154"/>
      <c r="SSW70" s="154"/>
      <c r="SSX70" s="154"/>
      <c r="SSY70" s="154"/>
      <c r="SSZ70" s="154"/>
      <c r="STA70" s="154"/>
      <c r="STB70" s="154"/>
      <c r="STC70" s="154"/>
      <c r="STD70" s="154"/>
      <c r="STE70" s="154"/>
      <c r="STF70" s="154"/>
      <c r="STG70" s="154"/>
      <c r="STH70" s="154"/>
      <c r="STI70" s="154"/>
      <c r="STJ70" s="154"/>
      <c r="STK70" s="154"/>
      <c r="STL70" s="154"/>
      <c r="STM70" s="154"/>
      <c r="STN70" s="154"/>
      <c r="STO70" s="154"/>
      <c r="STP70" s="154"/>
      <c r="STQ70" s="154"/>
      <c r="STR70" s="154"/>
      <c r="STS70" s="154"/>
      <c r="STT70" s="154"/>
      <c r="STU70" s="154"/>
      <c r="STV70" s="154"/>
      <c r="STW70" s="154"/>
      <c r="STX70" s="154"/>
      <c r="STY70" s="154"/>
      <c r="STZ70" s="154"/>
      <c r="SUA70" s="154"/>
      <c r="SUB70" s="154"/>
      <c r="SUC70" s="154"/>
      <c r="SUD70" s="154"/>
      <c r="SUE70" s="154"/>
      <c r="SUF70" s="154"/>
      <c r="SUG70" s="154"/>
      <c r="SUH70" s="154"/>
      <c r="SUI70" s="154"/>
      <c r="SUJ70" s="154"/>
      <c r="SUK70" s="154"/>
      <c r="SUL70" s="154"/>
      <c r="SUM70" s="154"/>
      <c r="SUN70" s="154"/>
      <c r="SUO70" s="154"/>
      <c r="SUP70" s="154"/>
      <c r="SUQ70" s="154"/>
      <c r="SUR70" s="154"/>
      <c r="SUS70" s="154"/>
      <c r="SUT70" s="154"/>
      <c r="SUU70" s="154"/>
      <c r="SUV70" s="154"/>
      <c r="SUW70" s="154"/>
      <c r="SUX70" s="154"/>
      <c r="SUY70" s="154"/>
      <c r="SUZ70" s="154"/>
      <c r="SVA70" s="154"/>
      <c r="SVB70" s="154"/>
      <c r="SVC70" s="154"/>
      <c r="SVD70" s="154"/>
      <c r="SVE70" s="154"/>
      <c r="SVF70" s="154"/>
      <c r="SVG70" s="154"/>
      <c r="SVH70" s="154"/>
      <c r="SVI70" s="154"/>
      <c r="SVJ70" s="154"/>
      <c r="SVK70" s="154"/>
      <c r="SVL70" s="154"/>
      <c r="SVM70" s="154"/>
      <c r="SVN70" s="154"/>
      <c r="SVO70" s="154"/>
      <c r="SVP70" s="154"/>
      <c r="SVQ70" s="154"/>
      <c r="SVR70" s="154"/>
      <c r="SVS70" s="154"/>
      <c r="SVT70" s="154"/>
      <c r="SVU70" s="154"/>
      <c r="SVV70" s="154"/>
      <c r="SVW70" s="154"/>
      <c r="SVX70" s="154"/>
      <c r="SVY70" s="154"/>
      <c r="SVZ70" s="154"/>
      <c r="SWA70" s="154"/>
      <c r="SWB70" s="154"/>
      <c r="SWC70" s="154"/>
      <c r="SWD70" s="154"/>
      <c r="SWE70" s="154"/>
      <c r="SWF70" s="154"/>
      <c r="SWG70" s="154"/>
      <c r="SWH70" s="154"/>
      <c r="SWI70" s="154"/>
      <c r="SWJ70" s="154"/>
      <c r="SWK70" s="154"/>
      <c r="SWL70" s="154"/>
      <c r="SWM70" s="154"/>
      <c r="SWN70" s="154"/>
      <c r="SWO70" s="154"/>
      <c r="SWP70" s="154"/>
      <c r="SWQ70" s="154"/>
      <c r="SWR70" s="154"/>
      <c r="SWS70" s="154"/>
      <c r="SWT70" s="154"/>
      <c r="SWU70" s="154"/>
      <c r="SWV70" s="154"/>
      <c r="SWW70" s="154"/>
      <c r="SWX70" s="154"/>
      <c r="SWY70" s="154"/>
      <c r="SWZ70" s="154"/>
      <c r="SXA70" s="154"/>
      <c r="SXB70" s="154"/>
      <c r="SXC70" s="154"/>
      <c r="SXD70" s="154"/>
      <c r="SXE70" s="154"/>
      <c r="SXF70" s="154"/>
      <c r="SXG70" s="154"/>
      <c r="SXH70" s="154"/>
      <c r="SXI70" s="154"/>
      <c r="SXJ70" s="154"/>
      <c r="SXK70" s="154"/>
      <c r="SXL70" s="154"/>
      <c r="SXM70" s="154"/>
      <c r="SXN70" s="154"/>
      <c r="SXO70" s="154"/>
      <c r="SXP70" s="154"/>
      <c r="SXQ70" s="154"/>
      <c r="SXR70" s="154"/>
      <c r="SXS70" s="154"/>
      <c r="SXT70" s="154"/>
      <c r="SXU70" s="154"/>
      <c r="SXV70" s="154"/>
      <c r="SXW70" s="154"/>
      <c r="SXX70" s="154"/>
      <c r="SXY70" s="154"/>
      <c r="SXZ70" s="154"/>
      <c r="SYA70" s="154"/>
      <c r="SYB70" s="154"/>
      <c r="SYC70" s="154"/>
      <c r="SYD70" s="154"/>
      <c r="SYE70" s="154"/>
      <c r="SYF70" s="154"/>
      <c r="SYG70" s="154"/>
      <c r="SYH70" s="154"/>
      <c r="SYI70" s="154"/>
      <c r="SYJ70" s="154"/>
      <c r="SYK70" s="154"/>
      <c r="SYL70" s="154"/>
      <c r="SYM70" s="154"/>
      <c r="SYN70" s="154"/>
      <c r="SYO70" s="154"/>
      <c r="SYP70" s="154"/>
      <c r="SYQ70" s="154"/>
      <c r="SYR70" s="154"/>
      <c r="SYS70" s="154"/>
      <c r="SYT70" s="154"/>
      <c r="SYU70" s="154"/>
      <c r="SYV70" s="154"/>
      <c r="SYW70" s="154"/>
      <c r="SYX70" s="154"/>
      <c r="SYY70" s="154"/>
      <c r="SYZ70" s="154"/>
      <c r="SZA70" s="154"/>
      <c r="SZB70" s="154"/>
      <c r="SZC70" s="154"/>
      <c r="SZD70" s="154"/>
      <c r="SZE70" s="154"/>
      <c r="SZF70" s="154"/>
      <c r="SZG70" s="154"/>
      <c r="SZH70" s="154"/>
      <c r="SZI70" s="154"/>
      <c r="SZJ70" s="154"/>
      <c r="SZK70" s="154"/>
      <c r="SZL70" s="154"/>
      <c r="SZM70" s="154"/>
      <c r="SZN70" s="154"/>
      <c r="SZO70" s="154"/>
      <c r="SZP70" s="154"/>
      <c r="SZQ70" s="154"/>
      <c r="SZR70" s="154"/>
      <c r="SZS70" s="154"/>
      <c r="SZT70" s="154"/>
      <c r="SZU70" s="154"/>
      <c r="SZV70" s="154"/>
      <c r="SZW70" s="154"/>
      <c r="SZX70" s="154"/>
      <c r="SZY70" s="154"/>
      <c r="SZZ70" s="154"/>
      <c r="TAA70" s="154"/>
      <c r="TAB70" s="154"/>
      <c r="TAC70" s="154"/>
      <c r="TAD70" s="154"/>
      <c r="TAE70" s="154"/>
      <c r="TAF70" s="154"/>
      <c r="TAG70" s="154"/>
      <c r="TAH70" s="154"/>
      <c r="TAI70" s="154"/>
      <c r="TAJ70" s="154"/>
      <c r="TAK70" s="154"/>
      <c r="TAL70" s="154"/>
      <c r="TAM70" s="154"/>
      <c r="TAN70" s="154"/>
      <c r="TAO70" s="154"/>
      <c r="TAP70" s="154"/>
      <c r="TAQ70" s="154"/>
      <c r="TAR70" s="154"/>
      <c r="TAS70" s="154"/>
      <c r="TAT70" s="154"/>
      <c r="TAU70" s="154"/>
      <c r="TAV70" s="154"/>
      <c r="TAW70" s="154"/>
      <c r="TAX70" s="154"/>
      <c r="TAY70" s="154"/>
      <c r="TAZ70" s="154"/>
      <c r="TBA70" s="154"/>
      <c r="TBB70" s="154"/>
      <c r="TBC70" s="154"/>
      <c r="TBD70" s="154"/>
      <c r="TBE70" s="154"/>
      <c r="TBF70" s="154"/>
      <c r="TBG70" s="154"/>
      <c r="TBH70" s="154"/>
      <c r="TBI70" s="154"/>
      <c r="TBJ70" s="154"/>
      <c r="TBK70" s="154"/>
      <c r="TBL70" s="154"/>
      <c r="TBM70" s="154"/>
      <c r="TBN70" s="154"/>
      <c r="TBO70" s="154"/>
      <c r="TBP70" s="154"/>
      <c r="TBQ70" s="154"/>
      <c r="TBR70" s="154"/>
      <c r="TBS70" s="154"/>
      <c r="TBT70" s="154"/>
      <c r="TBU70" s="154"/>
      <c r="TBV70" s="154"/>
      <c r="TBW70" s="154"/>
      <c r="TBX70" s="154"/>
      <c r="TBY70" s="154"/>
      <c r="TBZ70" s="154"/>
      <c r="TCA70" s="154"/>
      <c r="TCB70" s="154"/>
      <c r="TCC70" s="154"/>
      <c r="TCD70" s="154"/>
      <c r="TCE70" s="154"/>
      <c r="TCF70" s="154"/>
      <c r="TCG70" s="154"/>
      <c r="TCH70" s="154"/>
      <c r="TCI70" s="154"/>
      <c r="TCJ70" s="154"/>
      <c r="TCK70" s="154"/>
      <c r="TCL70" s="154"/>
      <c r="TCM70" s="154"/>
      <c r="TCN70" s="154"/>
      <c r="TCO70" s="154"/>
      <c r="TCP70" s="154"/>
      <c r="TCQ70" s="154"/>
      <c r="TCR70" s="154"/>
      <c r="TCS70" s="154"/>
      <c r="TCT70" s="154"/>
      <c r="TCU70" s="154"/>
      <c r="TCV70" s="154"/>
      <c r="TCW70" s="154"/>
      <c r="TCX70" s="154"/>
      <c r="TCY70" s="154"/>
      <c r="TCZ70" s="154"/>
      <c r="TDA70" s="154"/>
      <c r="TDB70" s="154"/>
      <c r="TDC70" s="154"/>
      <c r="TDD70" s="154"/>
      <c r="TDE70" s="154"/>
      <c r="TDF70" s="154"/>
      <c r="TDG70" s="154"/>
      <c r="TDH70" s="154"/>
      <c r="TDI70" s="154"/>
      <c r="TDJ70" s="154"/>
      <c r="TDK70" s="154"/>
      <c r="TDL70" s="154"/>
      <c r="TDM70" s="154"/>
      <c r="TDN70" s="154"/>
      <c r="TDO70" s="154"/>
      <c r="TDP70" s="154"/>
      <c r="TDQ70" s="154"/>
      <c r="TDR70" s="154"/>
      <c r="TDS70" s="154"/>
      <c r="TDT70" s="154"/>
      <c r="TDU70" s="154"/>
      <c r="TDV70" s="154"/>
      <c r="TDW70" s="154"/>
      <c r="TDX70" s="154"/>
      <c r="TDY70" s="154"/>
      <c r="TDZ70" s="154"/>
      <c r="TEA70" s="154"/>
      <c r="TEB70" s="154"/>
      <c r="TEC70" s="154"/>
      <c r="TED70" s="154"/>
      <c r="TEE70" s="154"/>
      <c r="TEF70" s="154"/>
      <c r="TEG70" s="154"/>
      <c r="TEH70" s="154"/>
      <c r="TEI70" s="154"/>
      <c r="TEJ70" s="154"/>
      <c r="TEK70" s="154"/>
      <c r="TEL70" s="154"/>
      <c r="TEM70" s="154"/>
      <c r="TEN70" s="154"/>
      <c r="TEO70" s="154"/>
      <c r="TEP70" s="154"/>
      <c r="TEQ70" s="154"/>
      <c r="TER70" s="154"/>
      <c r="TES70" s="154"/>
      <c r="TET70" s="154"/>
      <c r="TEU70" s="154"/>
      <c r="TEV70" s="154"/>
      <c r="TEW70" s="154"/>
      <c r="TEX70" s="154"/>
      <c r="TEY70" s="154"/>
      <c r="TEZ70" s="154"/>
      <c r="TFA70" s="154"/>
      <c r="TFB70" s="154"/>
      <c r="TFC70" s="154"/>
      <c r="TFD70" s="154"/>
      <c r="TFE70" s="154"/>
      <c r="TFF70" s="154"/>
      <c r="TFG70" s="154"/>
      <c r="TFH70" s="154"/>
      <c r="TFI70" s="154"/>
      <c r="TFJ70" s="154"/>
      <c r="TFK70" s="154"/>
      <c r="TFL70" s="154"/>
      <c r="TFM70" s="154"/>
      <c r="TFN70" s="154"/>
      <c r="TFO70" s="154"/>
      <c r="TFP70" s="154"/>
      <c r="TFQ70" s="154"/>
      <c r="TFR70" s="154"/>
      <c r="TFS70" s="154"/>
      <c r="TFT70" s="154"/>
      <c r="TFU70" s="154"/>
      <c r="TFV70" s="154"/>
      <c r="TFW70" s="154"/>
      <c r="TFX70" s="154"/>
      <c r="TFY70" s="154"/>
      <c r="TFZ70" s="154"/>
      <c r="TGA70" s="154"/>
      <c r="TGB70" s="154"/>
      <c r="TGC70" s="154"/>
      <c r="TGD70" s="154"/>
      <c r="TGE70" s="154"/>
      <c r="TGF70" s="154"/>
      <c r="TGG70" s="154"/>
      <c r="TGH70" s="154"/>
      <c r="TGI70" s="154"/>
      <c r="TGJ70" s="154"/>
      <c r="TGK70" s="154"/>
      <c r="TGL70" s="154"/>
      <c r="TGM70" s="154"/>
      <c r="TGN70" s="154"/>
      <c r="TGO70" s="154"/>
      <c r="TGP70" s="154"/>
      <c r="TGQ70" s="154"/>
      <c r="TGR70" s="154"/>
      <c r="TGS70" s="154"/>
      <c r="TGT70" s="154"/>
      <c r="TGU70" s="154"/>
      <c r="TGV70" s="154"/>
      <c r="TGW70" s="154"/>
      <c r="TGX70" s="154"/>
      <c r="TGY70" s="154"/>
      <c r="TGZ70" s="154"/>
      <c r="THA70" s="154"/>
      <c r="THB70" s="154"/>
      <c r="THC70" s="154"/>
      <c r="THD70" s="154"/>
      <c r="THE70" s="154"/>
      <c r="THF70" s="154"/>
      <c r="THG70" s="154"/>
      <c r="THH70" s="154"/>
      <c r="THI70" s="154"/>
      <c r="THJ70" s="154"/>
      <c r="THK70" s="154"/>
      <c r="THL70" s="154"/>
      <c r="THM70" s="154"/>
      <c r="THN70" s="154"/>
      <c r="THO70" s="154"/>
      <c r="THP70" s="154"/>
      <c r="THQ70" s="154"/>
      <c r="THR70" s="154"/>
      <c r="THS70" s="154"/>
      <c r="THT70" s="154"/>
      <c r="THU70" s="154"/>
      <c r="THV70" s="154"/>
      <c r="THW70" s="154"/>
      <c r="THX70" s="154"/>
      <c r="THY70" s="154"/>
      <c r="THZ70" s="154"/>
      <c r="TIA70" s="154"/>
      <c r="TIB70" s="154"/>
      <c r="TIC70" s="154"/>
      <c r="TID70" s="154"/>
      <c r="TIE70" s="154"/>
      <c r="TIF70" s="154"/>
      <c r="TIG70" s="154"/>
      <c r="TIH70" s="154"/>
      <c r="TII70" s="154"/>
      <c r="TIJ70" s="154"/>
      <c r="TIK70" s="154"/>
      <c r="TIL70" s="154"/>
      <c r="TIM70" s="154"/>
      <c r="TIN70" s="154"/>
      <c r="TIO70" s="154"/>
      <c r="TIP70" s="154"/>
      <c r="TIQ70" s="154"/>
      <c r="TIR70" s="154"/>
      <c r="TIS70" s="154"/>
      <c r="TIT70" s="154"/>
      <c r="TIU70" s="154"/>
      <c r="TIV70" s="154"/>
      <c r="TIW70" s="154"/>
      <c r="TIX70" s="154"/>
      <c r="TIY70" s="154"/>
      <c r="TIZ70" s="154"/>
      <c r="TJA70" s="154"/>
      <c r="TJB70" s="154"/>
      <c r="TJC70" s="154"/>
      <c r="TJD70" s="154"/>
      <c r="TJE70" s="154"/>
      <c r="TJF70" s="154"/>
      <c r="TJG70" s="154"/>
      <c r="TJH70" s="154"/>
      <c r="TJI70" s="154"/>
      <c r="TJJ70" s="154"/>
      <c r="TJK70" s="154"/>
      <c r="TJL70" s="154"/>
      <c r="TJM70" s="154"/>
      <c r="TJN70" s="154"/>
      <c r="TJO70" s="154"/>
      <c r="TJP70" s="154"/>
      <c r="TJQ70" s="154"/>
      <c r="TJR70" s="154"/>
      <c r="TJS70" s="154"/>
      <c r="TJT70" s="154"/>
      <c r="TJU70" s="154"/>
      <c r="TJV70" s="154"/>
      <c r="TJW70" s="154"/>
      <c r="TJX70" s="154"/>
      <c r="TJY70" s="154"/>
      <c r="TJZ70" s="154"/>
      <c r="TKA70" s="154"/>
      <c r="TKB70" s="154"/>
      <c r="TKC70" s="154"/>
      <c r="TKD70" s="154"/>
      <c r="TKE70" s="154"/>
      <c r="TKF70" s="154"/>
      <c r="TKG70" s="154"/>
      <c r="TKH70" s="154"/>
      <c r="TKI70" s="154"/>
      <c r="TKJ70" s="154"/>
      <c r="TKK70" s="154"/>
      <c r="TKL70" s="154"/>
      <c r="TKM70" s="154"/>
      <c r="TKN70" s="154"/>
      <c r="TKO70" s="154"/>
      <c r="TKP70" s="154"/>
      <c r="TKQ70" s="154"/>
      <c r="TKR70" s="154"/>
      <c r="TKS70" s="154"/>
      <c r="TKT70" s="154"/>
      <c r="TKU70" s="154"/>
      <c r="TKV70" s="154"/>
      <c r="TKW70" s="154"/>
      <c r="TKX70" s="154"/>
      <c r="TKY70" s="154"/>
      <c r="TKZ70" s="154"/>
      <c r="TLA70" s="154"/>
      <c r="TLB70" s="154"/>
      <c r="TLC70" s="154"/>
      <c r="TLD70" s="154"/>
      <c r="TLE70" s="154"/>
      <c r="TLF70" s="154"/>
      <c r="TLG70" s="154"/>
      <c r="TLH70" s="154"/>
      <c r="TLI70" s="154"/>
      <c r="TLJ70" s="154"/>
      <c r="TLK70" s="154"/>
      <c r="TLL70" s="154"/>
      <c r="TLM70" s="154"/>
      <c r="TLN70" s="154"/>
      <c r="TLO70" s="154"/>
      <c r="TLP70" s="154"/>
      <c r="TLQ70" s="154"/>
      <c r="TLR70" s="154"/>
      <c r="TLS70" s="154"/>
      <c r="TLT70" s="154"/>
      <c r="TLU70" s="154"/>
      <c r="TLV70" s="154"/>
      <c r="TLW70" s="154"/>
      <c r="TLX70" s="154"/>
      <c r="TLY70" s="154"/>
      <c r="TLZ70" s="154"/>
      <c r="TMA70" s="154"/>
      <c r="TMB70" s="154"/>
      <c r="TMC70" s="154"/>
      <c r="TMD70" s="154"/>
      <c r="TME70" s="154"/>
      <c r="TMF70" s="154"/>
      <c r="TMG70" s="154"/>
      <c r="TMH70" s="154"/>
      <c r="TMI70" s="154"/>
      <c r="TMJ70" s="154"/>
      <c r="TMK70" s="154"/>
      <c r="TML70" s="154"/>
      <c r="TMM70" s="154"/>
      <c r="TMN70" s="154"/>
      <c r="TMO70" s="154"/>
      <c r="TMP70" s="154"/>
      <c r="TMQ70" s="154"/>
      <c r="TMR70" s="154"/>
      <c r="TMS70" s="154"/>
      <c r="TMT70" s="154"/>
      <c r="TMU70" s="154"/>
      <c r="TMV70" s="154"/>
      <c r="TMW70" s="154"/>
      <c r="TMX70" s="154"/>
      <c r="TMY70" s="154"/>
      <c r="TMZ70" s="154"/>
      <c r="TNA70" s="154"/>
      <c r="TNB70" s="154"/>
      <c r="TNC70" s="154"/>
      <c r="TND70" s="154"/>
      <c r="TNE70" s="154"/>
      <c r="TNF70" s="154"/>
      <c r="TNG70" s="154"/>
      <c r="TNH70" s="154"/>
      <c r="TNI70" s="154"/>
      <c r="TNJ70" s="154"/>
      <c r="TNK70" s="154"/>
      <c r="TNL70" s="154"/>
      <c r="TNM70" s="154"/>
      <c r="TNN70" s="154"/>
      <c r="TNO70" s="154"/>
      <c r="TNP70" s="154"/>
      <c r="TNQ70" s="154"/>
      <c r="TNR70" s="154"/>
      <c r="TNS70" s="154"/>
      <c r="TNT70" s="154"/>
      <c r="TNU70" s="154"/>
      <c r="TNV70" s="154"/>
      <c r="TNW70" s="154"/>
      <c r="TNX70" s="154"/>
      <c r="TNY70" s="154"/>
      <c r="TNZ70" s="154"/>
      <c r="TOA70" s="154"/>
      <c r="TOB70" s="154"/>
      <c r="TOC70" s="154"/>
      <c r="TOD70" s="154"/>
      <c r="TOE70" s="154"/>
      <c r="TOF70" s="154"/>
      <c r="TOG70" s="154"/>
      <c r="TOH70" s="154"/>
      <c r="TOI70" s="154"/>
      <c r="TOJ70" s="154"/>
      <c r="TOK70" s="154"/>
      <c r="TOL70" s="154"/>
      <c r="TOM70" s="154"/>
      <c r="TON70" s="154"/>
      <c r="TOO70" s="154"/>
      <c r="TOP70" s="154"/>
      <c r="TOQ70" s="154"/>
      <c r="TOR70" s="154"/>
      <c r="TOS70" s="154"/>
      <c r="TOT70" s="154"/>
      <c r="TOU70" s="154"/>
      <c r="TOV70" s="154"/>
      <c r="TOW70" s="154"/>
      <c r="TOX70" s="154"/>
      <c r="TOY70" s="154"/>
      <c r="TOZ70" s="154"/>
      <c r="TPA70" s="154"/>
      <c r="TPB70" s="154"/>
      <c r="TPC70" s="154"/>
      <c r="TPD70" s="154"/>
      <c r="TPE70" s="154"/>
      <c r="TPF70" s="154"/>
      <c r="TPG70" s="154"/>
      <c r="TPH70" s="154"/>
      <c r="TPI70" s="154"/>
      <c r="TPJ70" s="154"/>
      <c r="TPK70" s="154"/>
      <c r="TPL70" s="154"/>
      <c r="TPM70" s="154"/>
      <c r="TPN70" s="154"/>
      <c r="TPO70" s="154"/>
      <c r="TPP70" s="154"/>
      <c r="TPQ70" s="154"/>
      <c r="TPR70" s="154"/>
      <c r="TPS70" s="154"/>
      <c r="TPT70" s="154"/>
      <c r="TPU70" s="154"/>
      <c r="TPV70" s="154"/>
      <c r="TPW70" s="154"/>
      <c r="TPX70" s="154"/>
      <c r="TPY70" s="154"/>
      <c r="TPZ70" s="154"/>
      <c r="TQA70" s="154"/>
      <c r="TQB70" s="154"/>
      <c r="TQC70" s="154"/>
      <c r="TQD70" s="154"/>
      <c r="TQE70" s="154"/>
      <c r="TQF70" s="154"/>
      <c r="TQG70" s="154"/>
      <c r="TQH70" s="154"/>
      <c r="TQI70" s="154"/>
      <c r="TQJ70" s="154"/>
      <c r="TQK70" s="154"/>
      <c r="TQL70" s="154"/>
      <c r="TQM70" s="154"/>
      <c r="TQN70" s="154"/>
      <c r="TQO70" s="154"/>
      <c r="TQP70" s="154"/>
      <c r="TQQ70" s="154"/>
      <c r="TQR70" s="154"/>
      <c r="TQS70" s="154"/>
      <c r="TQT70" s="154"/>
      <c r="TQU70" s="154"/>
      <c r="TQV70" s="154"/>
      <c r="TQW70" s="154"/>
      <c r="TQX70" s="154"/>
      <c r="TQY70" s="154"/>
      <c r="TQZ70" s="154"/>
      <c r="TRA70" s="154"/>
      <c r="TRB70" s="154"/>
      <c r="TRC70" s="154"/>
      <c r="TRD70" s="154"/>
      <c r="TRE70" s="154"/>
      <c r="TRF70" s="154"/>
      <c r="TRG70" s="154"/>
      <c r="TRH70" s="154"/>
      <c r="TRI70" s="154"/>
      <c r="TRJ70" s="154"/>
      <c r="TRK70" s="154"/>
      <c r="TRL70" s="154"/>
      <c r="TRM70" s="154"/>
      <c r="TRN70" s="154"/>
      <c r="TRO70" s="154"/>
      <c r="TRP70" s="154"/>
      <c r="TRQ70" s="154"/>
      <c r="TRR70" s="154"/>
      <c r="TRS70" s="154"/>
      <c r="TRT70" s="154"/>
      <c r="TRU70" s="154"/>
      <c r="TRV70" s="154"/>
      <c r="TRW70" s="154"/>
      <c r="TRX70" s="154"/>
      <c r="TRY70" s="154"/>
      <c r="TRZ70" s="154"/>
      <c r="TSA70" s="154"/>
      <c r="TSB70" s="154"/>
      <c r="TSC70" s="154"/>
      <c r="TSD70" s="154"/>
      <c r="TSE70" s="154"/>
      <c r="TSF70" s="154"/>
      <c r="TSG70" s="154"/>
      <c r="TSH70" s="154"/>
      <c r="TSI70" s="154"/>
      <c r="TSJ70" s="154"/>
      <c r="TSK70" s="154"/>
      <c r="TSL70" s="154"/>
      <c r="TSM70" s="154"/>
      <c r="TSN70" s="154"/>
      <c r="TSO70" s="154"/>
      <c r="TSP70" s="154"/>
      <c r="TSQ70" s="154"/>
      <c r="TSR70" s="154"/>
      <c r="TSS70" s="154"/>
      <c r="TST70" s="154"/>
      <c r="TSU70" s="154"/>
      <c r="TSV70" s="154"/>
      <c r="TSW70" s="154"/>
      <c r="TSX70" s="154"/>
      <c r="TSY70" s="154"/>
      <c r="TSZ70" s="154"/>
      <c r="TTA70" s="154"/>
      <c r="TTB70" s="154"/>
      <c r="TTC70" s="154"/>
      <c r="TTD70" s="154"/>
      <c r="TTE70" s="154"/>
      <c r="TTF70" s="154"/>
      <c r="TTG70" s="154"/>
      <c r="TTH70" s="154"/>
      <c r="TTI70" s="154"/>
      <c r="TTJ70" s="154"/>
      <c r="TTK70" s="154"/>
      <c r="TTL70" s="154"/>
      <c r="TTM70" s="154"/>
      <c r="TTN70" s="154"/>
      <c r="TTO70" s="154"/>
      <c r="TTP70" s="154"/>
      <c r="TTQ70" s="154"/>
      <c r="TTR70" s="154"/>
      <c r="TTS70" s="154"/>
      <c r="TTT70" s="154"/>
      <c r="TTU70" s="154"/>
      <c r="TTV70" s="154"/>
      <c r="TTW70" s="154"/>
      <c r="TTX70" s="154"/>
      <c r="TTY70" s="154"/>
      <c r="TTZ70" s="154"/>
      <c r="TUA70" s="154"/>
      <c r="TUB70" s="154"/>
      <c r="TUC70" s="154"/>
      <c r="TUD70" s="154"/>
      <c r="TUE70" s="154"/>
      <c r="TUF70" s="154"/>
      <c r="TUG70" s="154"/>
      <c r="TUH70" s="154"/>
      <c r="TUI70" s="154"/>
      <c r="TUJ70" s="154"/>
      <c r="TUK70" s="154"/>
      <c r="TUL70" s="154"/>
      <c r="TUM70" s="154"/>
      <c r="TUN70" s="154"/>
      <c r="TUO70" s="154"/>
      <c r="TUP70" s="154"/>
      <c r="TUQ70" s="154"/>
      <c r="TUR70" s="154"/>
      <c r="TUS70" s="154"/>
      <c r="TUT70" s="154"/>
      <c r="TUU70" s="154"/>
      <c r="TUV70" s="154"/>
      <c r="TUW70" s="154"/>
      <c r="TUX70" s="154"/>
      <c r="TUY70" s="154"/>
      <c r="TUZ70" s="154"/>
      <c r="TVA70" s="154"/>
      <c r="TVB70" s="154"/>
      <c r="TVC70" s="154"/>
      <c r="TVD70" s="154"/>
      <c r="TVE70" s="154"/>
      <c r="TVF70" s="154"/>
      <c r="TVG70" s="154"/>
      <c r="TVH70" s="154"/>
      <c r="TVI70" s="154"/>
      <c r="TVJ70" s="154"/>
      <c r="TVK70" s="154"/>
      <c r="TVL70" s="154"/>
      <c r="TVM70" s="154"/>
      <c r="TVN70" s="154"/>
      <c r="TVO70" s="154"/>
      <c r="TVP70" s="154"/>
      <c r="TVQ70" s="154"/>
      <c r="TVR70" s="154"/>
      <c r="TVS70" s="154"/>
      <c r="TVT70" s="154"/>
      <c r="TVU70" s="154"/>
      <c r="TVV70" s="154"/>
      <c r="TVW70" s="154"/>
      <c r="TVX70" s="154"/>
      <c r="TVY70" s="154"/>
      <c r="TVZ70" s="154"/>
      <c r="TWA70" s="154"/>
      <c r="TWB70" s="154"/>
      <c r="TWC70" s="154"/>
      <c r="TWD70" s="154"/>
      <c r="TWE70" s="154"/>
      <c r="TWF70" s="154"/>
      <c r="TWG70" s="154"/>
      <c r="TWH70" s="154"/>
      <c r="TWI70" s="154"/>
      <c r="TWJ70" s="154"/>
      <c r="TWK70" s="154"/>
      <c r="TWL70" s="154"/>
      <c r="TWM70" s="154"/>
      <c r="TWN70" s="154"/>
      <c r="TWO70" s="154"/>
      <c r="TWP70" s="154"/>
      <c r="TWQ70" s="154"/>
      <c r="TWR70" s="154"/>
      <c r="TWS70" s="154"/>
      <c r="TWT70" s="154"/>
      <c r="TWU70" s="154"/>
      <c r="TWV70" s="154"/>
      <c r="TWW70" s="154"/>
      <c r="TWX70" s="154"/>
      <c r="TWY70" s="154"/>
      <c r="TWZ70" s="154"/>
      <c r="TXA70" s="154"/>
      <c r="TXB70" s="154"/>
      <c r="TXC70" s="154"/>
      <c r="TXD70" s="154"/>
      <c r="TXE70" s="154"/>
      <c r="TXF70" s="154"/>
      <c r="TXG70" s="154"/>
      <c r="TXH70" s="154"/>
      <c r="TXI70" s="154"/>
      <c r="TXJ70" s="154"/>
      <c r="TXK70" s="154"/>
      <c r="TXL70" s="154"/>
      <c r="TXM70" s="154"/>
      <c r="TXN70" s="154"/>
      <c r="TXO70" s="154"/>
      <c r="TXP70" s="154"/>
      <c r="TXQ70" s="154"/>
      <c r="TXR70" s="154"/>
      <c r="TXS70" s="154"/>
      <c r="TXT70" s="154"/>
      <c r="TXU70" s="154"/>
      <c r="TXV70" s="154"/>
      <c r="TXW70" s="154"/>
      <c r="TXX70" s="154"/>
      <c r="TXY70" s="154"/>
      <c r="TXZ70" s="154"/>
      <c r="TYA70" s="154"/>
      <c r="TYB70" s="154"/>
      <c r="TYC70" s="154"/>
      <c r="TYD70" s="154"/>
      <c r="TYE70" s="154"/>
      <c r="TYF70" s="154"/>
      <c r="TYG70" s="154"/>
      <c r="TYH70" s="154"/>
      <c r="TYI70" s="154"/>
      <c r="TYJ70" s="154"/>
      <c r="TYK70" s="154"/>
      <c r="TYL70" s="154"/>
      <c r="TYM70" s="154"/>
      <c r="TYN70" s="154"/>
      <c r="TYO70" s="154"/>
      <c r="TYP70" s="154"/>
      <c r="TYQ70" s="154"/>
      <c r="TYR70" s="154"/>
      <c r="TYS70" s="154"/>
      <c r="TYT70" s="154"/>
      <c r="TYU70" s="154"/>
      <c r="TYV70" s="154"/>
      <c r="TYW70" s="154"/>
      <c r="TYX70" s="154"/>
      <c r="TYY70" s="154"/>
      <c r="TYZ70" s="154"/>
      <c r="TZA70" s="154"/>
      <c r="TZB70" s="154"/>
      <c r="TZC70" s="154"/>
      <c r="TZD70" s="154"/>
      <c r="TZE70" s="154"/>
      <c r="TZF70" s="154"/>
      <c r="TZG70" s="154"/>
      <c r="TZH70" s="154"/>
      <c r="TZI70" s="154"/>
      <c r="TZJ70" s="154"/>
      <c r="TZK70" s="154"/>
      <c r="TZL70" s="154"/>
      <c r="TZM70" s="154"/>
      <c r="TZN70" s="154"/>
      <c r="TZO70" s="154"/>
      <c r="TZP70" s="154"/>
      <c r="TZQ70" s="154"/>
      <c r="TZR70" s="154"/>
      <c r="TZS70" s="154"/>
      <c r="TZT70" s="154"/>
      <c r="TZU70" s="154"/>
      <c r="TZV70" s="154"/>
      <c r="TZW70" s="154"/>
      <c r="TZX70" s="154"/>
      <c r="TZY70" s="154"/>
      <c r="TZZ70" s="154"/>
      <c r="UAA70" s="154"/>
      <c r="UAB70" s="154"/>
      <c r="UAC70" s="154"/>
      <c r="UAD70" s="154"/>
      <c r="UAE70" s="154"/>
      <c r="UAF70" s="154"/>
      <c r="UAG70" s="154"/>
      <c r="UAH70" s="154"/>
      <c r="UAI70" s="154"/>
      <c r="UAJ70" s="154"/>
      <c r="UAK70" s="154"/>
      <c r="UAL70" s="154"/>
      <c r="UAM70" s="154"/>
      <c r="UAN70" s="154"/>
      <c r="UAO70" s="154"/>
      <c r="UAP70" s="154"/>
      <c r="UAQ70" s="154"/>
      <c r="UAR70" s="154"/>
      <c r="UAS70" s="154"/>
      <c r="UAT70" s="154"/>
      <c r="UAU70" s="154"/>
      <c r="UAV70" s="154"/>
      <c r="UAW70" s="154"/>
      <c r="UAX70" s="154"/>
      <c r="UAY70" s="154"/>
      <c r="UAZ70" s="154"/>
      <c r="UBA70" s="154"/>
      <c r="UBB70" s="154"/>
      <c r="UBC70" s="154"/>
      <c r="UBD70" s="154"/>
      <c r="UBE70" s="154"/>
      <c r="UBF70" s="154"/>
      <c r="UBG70" s="154"/>
      <c r="UBH70" s="154"/>
      <c r="UBI70" s="154"/>
      <c r="UBJ70" s="154"/>
      <c r="UBK70" s="154"/>
      <c r="UBL70" s="154"/>
      <c r="UBM70" s="154"/>
      <c r="UBN70" s="154"/>
      <c r="UBO70" s="154"/>
      <c r="UBP70" s="154"/>
      <c r="UBQ70" s="154"/>
      <c r="UBR70" s="154"/>
      <c r="UBS70" s="154"/>
      <c r="UBT70" s="154"/>
      <c r="UBU70" s="154"/>
      <c r="UBV70" s="154"/>
      <c r="UBW70" s="154"/>
      <c r="UBX70" s="154"/>
      <c r="UBY70" s="154"/>
      <c r="UBZ70" s="154"/>
      <c r="UCA70" s="154"/>
      <c r="UCB70" s="154"/>
      <c r="UCC70" s="154"/>
      <c r="UCD70" s="154"/>
      <c r="UCE70" s="154"/>
      <c r="UCF70" s="154"/>
      <c r="UCG70" s="154"/>
      <c r="UCH70" s="154"/>
      <c r="UCI70" s="154"/>
      <c r="UCJ70" s="154"/>
      <c r="UCK70" s="154"/>
      <c r="UCL70" s="154"/>
      <c r="UCM70" s="154"/>
      <c r="UCN70" s="154"/>
      <c r="UCO70" s="154"/>
      <c r="UCP70" s="154"/>
      <c r="UCQ70" s="154"/>
      <c r="UCR70" s="154"/>
      <c r="UCS70" s="154"/>
      <c r="UCT70" s="154"/>
      <c r="UCU70" s="154"/>
      <c r="UCV70" s="154"/>
      <c r="UCW70" s="154"/>
      <c r="UCX70" s="154"/>
      <c r="UCY70" s="154"/>
      <c r="UCZ70" s="154"/>
      <c r="UDA70" s="154"/>
      <c r="UDB70" s="154"/>
      <c r="UDC70" s="154"/>
      <c r="UDD70" s="154"/>
      <c r="UDE70" s="154"/>
      <c r="UDF70" s="154"/>
      <c r="UDG70" s="154"/>
      <c r="UDH70" s="154"/>
      <c r="UDI70" s="154"/>
      <c r="UDJ70" s="154"/>
      <c r="UDK70" s="154"/>
      <c r="UDL70" s="154"/>
      <c r="UDM70" s="154"/>
      <c r="UDN70" s="154"/>
      <c r="UDO70" s="154"/>
      <c r="UDP70" s="154"/>
      <c r="UDQ70" s="154"/>
      <c r="UDR70" s="154"/>
      <c r="UDS70" s="154"/>
      <c r="UDT70" s="154"/>
      <c r="UDU70" s="154"/>
      <c r="UDV70" s="154"/>
      <c r="UDW70" s="154"/>
      <c r="UDX70" s="154"/>
      <c r="UDY70" s="154"/>
      <c r="UDZ70" s="154"/>
      <c r="UEA70" s="154"/>
      <c r="UEB70" s="154"/>
      <c r="UEC70" s="154"/>
      <c r="UED70" s="154"/>
      <c r="UEE70" s="154"/>
      <c r="UEF70" s="154"/>
      <c r="UEG70" s="154"/>
      <c r="UEH70" s="154"/>
      <c r="UEI70" s="154"/>
      <c r="UEJ70" s="154"/>
      <c r="UEK70" s="154"/>
      <c r="UEL70" s="154"/>
      <c r="UEM70" s="154"/>
      <c r="UEN70" s="154"/>
      <c r="UEO70" s="154"/>
      <c r="UEP70" s="154"/>
      <c r="UEQ70" s="154"/>
      <c r="UER70" s="154"/>
      <c r="UES70" s="154"/>
      <c r="UET70" s="154"/>
      <c r="UEU70" s="154"/>
      <c r="UEV70" s="154"/>
      <c r="UEW70" s="154"/>
      <c r="UEX70" s="154"/>
      <c r="UEY70" s="154"/>
      <c r="UEZ70" s="154"/>
      <c r="UFA70" s="154"/>
      <c r="UFB70" s="154"/>
      <c r="UFC70" s="154"/>
      <c r="UFD70" s="154"/>
      <c r="UFE70" s="154"/>
      <c r="UFF70" s="154"/>
      <c r="UFG70" s="154"/>
      <c r="UFH70" s="154"/>
      <c r="UFI70" s="154"/>
      <c r="UFJ70" s="154"/>
      <c r="UFK70" s="154"/>
      <c r="UFL70" s="154"/>
      <c r="UFM70" s="154"/>
      <c r="UFN70" s="154"/>
      <c r="UFO70" s="154"/>
      <c r="UFP70" s="154"/>
      <c r="UFQ70" s="154"/>
      <c r="UFR70" s="154"/>
      <c r="UFS70" s="154"/>
      <c r="UFT70" s="154"/>
      <c r="UFU70" s="154"/>
      <c r="UFV70" s="154"/>
      <c r="UFW70" s="154"/>
      <c r="UFX70" s="154"/>
      <c r="UFY70" s="154"/>
      <c r="UFZ70" s="154"/>
      <c r="UGA70" s="154"/>
      <c r="UGB70" s="154"/>
      <c r="UGC70" s="154"/>
      <c r="UGD70" s="154"/>
      <c r="UGE70" s="154"/>
      <c r="UGF70" s="154"/>
      <c r="UGG70" s="154"/>
      <c r="UGH70" s="154"/>
      <c r="UGI70" s="154"/>
      <c r="UGJ70" s="154"/>
      <c r="UGK70" s="154"/>
      <c r="UGL70" s="154"/>
      <c r="UGM70" s="154"/>
      <c r="UGN70" s="154"/>
      <c r="UGO70" s="154"/>
      <c r="UGP70" s="154"/>
      <c r="UGQ70" s="154"/>
      <c r="UGR70" s="154"/>
      <c r="UGS70" s="154"/>
      <c r="UGT70" s="154"/>
      <c r="UGU70" s="154"/>
      <c r="UGV70" s="154"/>
      <c r="UGW70" s="154"/>
      <c r="UGX70" s="154"/>
      <c r="UGY70" s="154"/>
      <c r="UGZ70" s="154"/>
      <c r="UHA70" s="154"/>
      <c r="UHB70" s="154"/>
      <c r="UHC70" s="154"/>
      <c r="UHD70" s="154"/>
      <c r="UHE70" s="154"/>
      <c r="UHF70" s="154"/>
      <c r="UHG70" s="154"/>
      <c r="UHH70" s="154"/>
      <c r="UHI70" s="154"/>
      <c r="UHJ70" s="154"/>
      <c r="UHK70" s="154"/>
      <c r="UHL70" s="154"/>
      <c r="UHM70" s="154"/>
      <c r="UHN70" s="154"/>
      <c r="UHO70" s="154"/>
      <c r="UHP70" s="154"/>
      <c r="UHQ70" s="154"/>
      <c r="UHR70" s="154"/>
      <c r="UHS70" s="154"/>
      <c r="UHT70" s="154"/>
      <c r="UHU70" s="154"/>
      <c r="UHV70" s="154"/>
      <c r="UHW70" s="154"/>
      <c r="UHX70" s="154"/>
      <c r="UHY70" s="154"/>
      <c r="UHZ70" s="154"/>
      <c r="UIA70" s="154"/>
      <c r="UIB70" s="154"/>
      <c r="UIC70" s="154"/>
      <c r="UID70" s="154"/>
      <c r="UIE70" s="154"/>
      <c r="UIF70" s="154"/>
      <c r="UIG70" s="154"/>
      <c r="UIH70" s="154"/>
      <c r="UII70" s="154"/>
      <c r="UIJ70" s="154"/>
      <c r="UIK70" s="154"/>
      <c r="UIL70" s="154"/>
      <c r="UIM70" s="154"/>
      <c r="UIN70" s="154"/>
      <c r="UIO70" s="154"/>
      <c r="UIP70" s="154"/>
      <c r="UIQ70" s="154"/>
      <c r="UIR70" s="154"/>
      <c r="UIS70" s="154"/>
      <c r="UIT70" s="154"/>
      <c r="UIU70" s="154"/>
      <c r="UIV70" s="154"/>
      <c r="UIW70" s="154"/>
      <c r="UIX70" s="154"/>
      <c r="UIY70" s="154"/>
      <c r="UIZ70" s="154"/>
      <c r="UJA70" s="154"/>
      <c r="UJB70" s="154"/>
      <c r="UJC70" s="154"/>
      <c r="UJD70" s="154"/>
      <c r="UJE70" s="154"/>
      <c r="UJF70" s="154"/>
      <c r="UJG70" s="154"/>
      <c r="UJH70" s="154"/>
      <c r="UJI70" s="154"/>
      <c r="UJJ70" s="154"/>
      <c r="UJK70" s="154"/>
      <c r="UJL70" s="154"/>
      <c r="UJM70" s="154"/>
      <c r="UJN70" s="154"/>
      <c r="UJO70" s="154"/>
      <c r="UJP70" s="154"/>
      <c r="UJQ70" s="154"/>
      <c r="UJR70" s="154"/>
      <c r="UJS70" s="154"/>
      <c r="UJT70" s="154"/>
      <c r="UJU70" s="154"/>
      <c r="UJV70" s="154"/>
      <c r="UJW70" s="154"/>
      <c r="UJX70" s="154"/>
      <c r="UJY70" s="154"/>
      <c r="UJZ70" s="154"/>
      <c r="UKA70" s="154"/>
      <c r="UKB70" s="154"/>
      <c r="UKC70" s="154"/>
      <c r="UKD70" s="154"/>
      <c r="UKE70" s="154"/>
      <c r="UKF70" s="154"/>
      <c r="UKG70" s="154"/>
      <c r="UKH70" s="154"/>
      <c r="UKI70" s="154"/>
      <c r="UKJ70" s="154"/>
      <c r="UKK70" s="154"/>
      <c r="UKL70" s="154"/>
      <c r="UKM70" s="154"/>
      <c r="UKN70" s="154"/>
      <c r="UKO70" s="154"/>
      <c r="UKP70" s="154"/>
      <c r="UKQ70" s="154"/>
      <c r="UKR70" s="154"/>
      <c r="UKS70" s="154"/>
      <c r="UKT70" s="154"/>
      <c r="UKU70" s="154"/>
      <c r="UKV70" s="154"/>
      <c r="UKW70" s="154"/>
      <c r="UKX70" s="154"/>
      <c r="UKY70" s="154"/>
      <c r="UKZ70" s="154"/>
      <c r="ULA70" s="154"/>
      <c r="ULB70" s="154"/>
      <c r="ULC70" s="154"/>
      <c r="ULD70" s="154"/>
      <c r="ULE70" s="154"/>
      <c r="ULF70" s="154"/>
      <c r="ULG70" s="154"/>
      <c r="ULH70" s="154"/>
      <c r="ULI70" s="154"/>
      <c r="ULJ70" s="154"/>
      <c r="ULK70" s="154"/>
      <c r="ULL70" s="154"/>
      <c r="ULM70" s="154"/>
      <c r="ULN70" s="154"/>
      <c r="ULO70" s="154"/>
      <c r="ULP70" s="154"/>
      <c r="ULQ70" s="154"/>
      <c r="ULR70" s="154"/>
      <c r="ULS70" s="154"/>
      <c r="ULT70" s="154"/>
      <c r="ULU70" s="154"/>
      <c r="ULV70" s="154"/>
      <c r="ULW70" s="154"/>
      <c r="ULX70" s="154"/>
      <c r="ULY70" s="154"/>
      <c r="ULZ70" s="154"/>
      <c r="UMA70" s="154"/>
      <c r="UMB70" s="154"/>
      <c r="UMC70" s="154"/>
      <c r="UMD70" s="154"/>
      <c r="UME70" s="154"/>
      <c r="UMF70" s="154"/>
      <c r="UMG70" s="154"/>
      <c r="UMH70" s="154"/>
      <c r="UMI70" s="154"/>
      <c r="UMJ70" s="154"/>
      <c r="UMK70" s="154"/>
      <c r="UML70" s="154"/>
      <c r="UMM70" s="154"/>
      <c r="UMN70" s="154"/>
      <c r="UMO70" s="154"/>
      <c r="UMP70" s="154"/>
      <c r="UMQ70" s="154"/>
      <c r="UMR70" s="154"/>
      <c r="UMS70" s="154"/>
      <c r="UMT70" s="154"/>
      <c r="UMU70" s="154"/>
      <c r="UMV70" s="154"/>
      <c r="UMW70" s="154"/>
      <c r="UMX70" s="154"/>
      <c r="UMY70" s="154"/>
      <c r="UMZ70" s="154"/>
      <c r="UNA70" s="154"/>
      <c r="UNB70" s="154"/>
      <c r="UNC70" s="154"/>
      <c r="UND70" s="154"/>
      <c r="UNE70" s="154"/>
      <c r="UNF70" s="154"/>
      <c r="UNG70" s="154"/>
      <c r="UNH70" s="154"/>
      <c r="UNI70" s="154"/>
      <c r="UNJ70" s="154"/>
      <c r="UNK70" s="154"/>
      <c r="UNL70" s="154"/>
      <c r="UNM70" s="154"/>
      <c r="UNN70" s="154"/>
      <c r="UNO70" s="154"/>
      <c r="UNP70" s="154"/>
      <c r="UNQ70" s="154"/>
      <c r="UNR70" s="154"/>
      <c r="UNS70" s="154"/>
      <c r="UNT70" s="154"/>
      <c r="UNU70" s="154"/>
      <c r="UNV70" s="154"/>
      <c r="UNW70" s="154"/>
      <c r="UNX70" s="154"/>
      <c r="UNY70" s="154"/>
      <c r="UNZ70" s="154"/>
      <c r="UOA70" s="154"/>
      <c r="UOB70" s="154"/>
      <c r="UOC70" s="154"/>
      <c r="UOD70" s="154"/>
      <c r="UOE70" s="154"/>
      <c r="UOF70" s="154"/>
      <c r="UOG70" s="154"/>
      <c r="UOH70" s="154"/>
      <c r="UOI70" s="154"/>
      <c r="UOJ70" s="154"/>
      <c r="UOK70" s="154"/>
      <c r="UOL70" s="154"/>
      <c r="UOM70" s="154"/>
      <c r="UON70" s="154"/>
      <c r="UOO70" s="154"/>
      <c r="UOP70" s="154"/>
      <c r="UOQ70" s="154"/>
      <c r="UOR70" s="154"/>
      <c r="UOS70" s="154"/>
      <c r="UOT70" s="154"/>
      <c r="UOU70" s="154"/>
      <c r="UOV70" s="154"/>
      <c r="UOW70" s="154"/>
      <c r="UOX70" s="154"/>
      <c r="UOY70" s="154"/>
      <c r="UOZ70" s="154"/>
      <c r="UPA70" s="154"/>
      <c r="UPB70" s="154"/>
      <c r="UPC70" s="154"/>
      <c r="UPD70" s="154"/>
      <c r="UPE70" s="154"/>
      <c r="UPF70" s="154"/>
      <c r="UPG70" s="154"/>
      <c r="UPH70" s="154"/>
      <c r="UPI70" s="154"/>
      <c r="UPJ70" s="154"/>
      <c r="UPK70" s="154"/>
      <c r="UPL70" s="154"/>
      <c r="UPM70" s="154"/>
      <c r="UPN70" s="154"/>
      <c r="UPO70" s="154"/>
      <c r="UPP70" s="154"/>
      <c r="UPQ70" s="154"/>
      <c r="UPR70" s="154"/>
      <c r="UPS70" s="154"/>
      <c r="UPT70" s="154"/>
      <c r="UPU70" s="154"/>
      <c r="UPV70" s="154"/>
      <c r="UPW70" s="154"/>
      <c r="UPX70" s="154"/>
      <c r="UPY70" s="154"/>
      <c r="UPZ70" s="154"/>
      <c r="UQA70" s="154"/>
      <c r="UQB70" s="154"/>
      <c r="UQC70" s="154"/>
      <c r="UQD70" s="154"/>
      <c r="UQE70" s="154"/>
      <c r="UQF70" s="154"/>
      <c r="UQG70" s="154"/>
      <c r="UQH70" s="154"/>
      <c r="UQI70" s="154"/>
      <c r="UQJ70" s="154"/>
      <c r="UQK70" s="154"/>
      <c r="UQL70" s="154"/>
      <c r="UQM70" s="154"/>
      <c r="UQN70" s="154"/>
      <c r="UQO70" s="154"/>
      <c r="UQP70" s="154"/>
      <c r="UQQ70" s="154"/>
      <c r="UQR70" s="154"/>
      <c r="UQS70" s="154"/>
      <c r="UQT70" s="154"/>
      <c r="UQU70" s="154"/>
      <c r="UQV70" s="154"/>
      <c r="UQW70" s="154"/>
      <c r="UQX70" s="154"/>
      <c r="UQY70" s="154"/>
      <c r="UQZ70" s="154"/>
      <c r="URA70" s="154"/>
      <c r="URB70" s="154"/>
      <c r="URC70" s="154"/>
      <c r="URD70" s="154"/>
      <c r="URE70" s="154"/>
      <c r="URF70" s="154"/>
      <c r="URG70" s="154"/>
      <c r="URH70" s="154"/>
      <c r="URI70" s="154"/>
      <c r="URJ70" s="154"/>
      <c r="URK70" s="154"/>
      <c r="URL70" s="154"/>
      <c r="URM70" s="154"/>
      <c r="URN70" s="154"/>
      <c r="URO70" s="154"/>
      <c r="URP70" s="154"/>
      <c r="URQ70" s="154"/>
      <c r="URR70" s="154"/>
      <c r="URS70" s="154"/>
      <c r="URT70" s="154"/>
      <c r="URU70" s="154"/>
      <c r="URV70" s="154"/>
      <c r="URW70" s="154"/>
      <c r="URX70" s="154"/>
      <c r="URY70" s="154"/>
      <c r="URZ70" s="154"/>
      <c r="USA70" s="154"/>
      <c r="USB70" s="154"/>
      <c r="USC70" s="154"/>
      <c r="USD70" s="154"/>
      <c r="USE70" s="154"/>
      <c r="USF70" s="154"/>
      <c r="USG70" s="154"/>
      <c r="USH70" s="154"/>
      <c r="USI70" s="154"/>
      <c r="USJ70" s="154"/>
      <c r="USK70" s="154"/>
      <c r="USL70" s="154"/>
      <c r="USM70" s="154"/>
      <c r="USN70" s="154"/>
      <c r="USO70" s="154"/>
      <c r="USP70" s="154"/>
      <c r="USQ70" s="154"/>
      <c r="USR70" s="154"/>
      <c r="USS70" s="154"/>
      <c r="UST70" s="154"/>
      <c r="USU70" s="154"/>
      <c r="USV70" s="154"/>
      <c r="USW70" s="154"/>
      <c r="USX70" s="154"/>
      <c r="USY70" s="154"/>
      <c r="USZ70" s="154"/>
      <c r="UTA70" s="154"/>
      <c r="UTB70" s="154"/>
      <c r="UTC70" s="154"/>
      <c r="UTD70" s="154"/>
      <c r="UTE70" s="154"/>
      <c r="UTF70" s="154"/>
      <c r="UTG70" s="154"/>
      <c r="UTH70" s="154"/>
      <c r="UTI70" s="154"/>
      <c r="UTJ70" s="154"/>
      <c r="UTK70" s="154"/>
      <c r="UTL70" s="154"/>
      <c r="UTM70" s="154"/>
      <c r="UTN70" s="154"/>
      <c r="UTO70" s="154"/>
      <c r="UTP70" s="154"/>
      <c r="UTQ70" s="154"/>
      <c r="UTR70" s="154"/>
      <c r="UTS70" s="154"/>
      <c r="UTT70" s="154"/>
      <c r="UTU70" s="154"/>
      <c r="UTV70" s="154"/>
      <c r="UTW70" s="154"/>
      <c r="UTX70" s="154"/>
      <c r="UTY70" s="154"/>
      <c r="UTZ70" s="154"/>
      <c r="UUA70" s="154"/>
      <c r="UUB70" s="154"/>
      <c r="UUC70" s="154"/>
      <c r="UUD70" s="154"/>
      <c r="UUE70" s="154"/>
      <c r="UUF70" s="154"/>
      <c r="UUG70" s="154"/>
      <c r="UUH70" s="154"/>
      <c r="UUI70" s="154"/>
      <c r="UUJ70" s="154"/>
      <c r="UUK70" s="154"/>
      <c r="UUL70" s="154"/>
      <c r="UUM70" s="154"/>
      <c r="UUN70" s="154"/>
      <c r="UUO70" s="154"/>
      <c r="UUP70" s="154"/>
      <c r="UUQ70" s="154"/>
      <c r="UUR70" s="154"/>
      <c r="UUS70" s="154"/>
      <c r="UUT70" s="154"/>
      <c r="UUU70" s="154"/>
      <c r="UUV70" s="154"/>
      <c r="UUW70" s="154"/>
      <c r="UUX70" s="154"/>
      <c r="UUY70" s="154"/>
      <c r="UUZ70" s="154"/>
      <c r="UVA70" s="154"/>
      <c r="UVB70" s="154"/>
      <c r="UVC70" s="154"/>
      <c r="UVD70" s="154"/>
      <c r="UVE70" s="154"/>
      <c r="UVF70" s="154"/>
      <c r="UVG70" s="154"/>
      <c r="UVH70" s="154"/>
      <c r="UVI70" s="154"/>
      <c r="UVJ70" s="154"/>
      <c r="UVK70" s="154"/>
      <c r="UVL70" s="154"/>
      <c r="UVM70" s="154"/>
      <c r="UVN70" s="154"/>
      <c r="UVO70" s="154"/>
      <c r="UVP70" s="154"/>
      <c r="UVQ70" s="154"/>
      <c r="UVR70" s="154"/>
      <c r="UVS70" s="154"/>
      <c r="UVT70" s="154"/>
      <c r="UVU70" s="154"/>
      <c r="UVV70" s="154"/>
      <c r="UVW70" s="154"/>
      <c r="UVX70" s="154"/>
      <c r="UVY70" s="154"/>
      <c r="UVZ70" s="154"/>
      <c r="UWA70" s="154"/>
      <c r="UWB70" s="154"/>
      <c r="UWC70" s="154"/>
      <c r="UWD70" s="154"/>
      <c r="UWE70" s="154"/>
      <c r="UWF70" s="154"/>
      <c r="UWG70" s="154"/>
      <c r="UWH70" s="154"/>
      <c r="UWI70" s="154"/>
      <c r="UWJ70" s="154"/>
      <c r="UWK70" s="154"/>
      <c r="UWL70" s="154"/>
      <c r="UWM70" s="154"/>
      <c r="UWN70" s="154"/>
      <c r="UWO70" s="154"/>
      <c r="UWP70" s="154"/>
      <c r="UWQ70" s="154"/>
      <c r="UWR70" s="154"/>
      <c r="UWS70" s="154"/>
      <c r="UWT70" s="154"/>
      <c r="UWU70" s="154"/>
      <c r="UWV70" s="154"/>
      <c r="UWW70" s="154"/>
      <c r="UWX70" s="154"/>
      <c r="UWY70" s="154"/>
      <c r="UWZ70" s="154"/>
      <c r="UXA70" s="154"/>
      <c r="UXB70" s="154"/>
      <c r="UXC70" s="154"/>
      <c r="UXD70" s="154"/>
      <c r="UXE70" s="154"/>
      <c r="UXF70" s="154"/>
      <c r="UXG70" s="154"/>
      <c r="UXH70" s="154"/>
      <c r="UXI70" s="154"/>
      <c r="UXJ70" s="154"/>
      <c r="UXK70" s="154"/>
      <c r="UXL70" s="154"/>
      <c r="UXM70" s="154"/>
      <c r="UXN70" s="154"/>
      <c r="UXO70" s="154"/>
      <c r="UXP70" s="154"/>
      <c r="UXQ70" s="154"/>
      <c r="UXR70" s="154"/>
      <c r="UXS70" s="154"/>
      <c r="UXT70" s="154"/>
      <c r="UXU70" s="154"/>
      <c r="UXV70" s="154"/>
      <c r="UXW70" s="154"/>
      <c r="UXX70" s="154"/>
      <c r="UXY70" s="154"/>
      <c r="UXZ70" s="154"/>
      <c r="UYA70" s="154"/>
      <c r="UYB70" s="154"/>
      <c r="UYC70" s="154"/>
      <c r="UYD70" s="154"/>
      <c r="UYE70" s="154"/>
      <c r="UYF70" s="154"/>
      <c r="UYG70" s="154"/>
      <c r="UYH70" s="154"/>
      <c r="UYI70" s="154"/>
      <c r="UYJ70" s="154"/>
      <c r="UYK70" s="154"/>
      <c r="UYL70" s="154"/>
      <c r="UYM70" s="154"/>
      <c r="UYN70" s="154"/>
      <c r="UYO70" s="154"/>
      <c r="UYP70" s="154"/>
      <c r="UYQ70" s="154"/>
      <c r="UYR70" s="154"/>
      <c r="UYS70" s="154"/>
      <c r="UYT70" s="154"/>
      <c r="UYU70" s="154"/>
      <c r="UYV70" s="154"/>
      <c r="UYW70" s="154"/>
      <c r="UYX70" s="154"/>
      <c r="UYY70" s="154"/>
      <c r="UYZ70" s="154"/>
      <c r="UZA70" s="154"/>
      <c r="UZB70" s="154"/>
      <c r="UZC70" s="154"/>
      <c r="UZD70" s="154"/>
      <c r="UZE70" s="154"/>
      <c r="UZF70" s="154"/>
      <c r="UZG70" s="154"/>
      <c r="UZH70" s="154"/>
      <c r="UZI70" s="154"/>
      <c r="UZJ70" s="154"/>
      <c r="UZK70" s="154"/>
      <c r="UZL70" s="154"/>
      <c r="UZM70" s="154"/>
      <c r="UZN70" s="154"/>
      <c r="UZO70" s="154"/>
      <c r="UZP70" s="154"/>
      <c r="UZQ70" s="154"/>
      <c r="UZR70" s="154"/>
      <c r="UZS70" s="154"/>
      <c r="UZT70" s="154"/>
      <c r="UZU70" s="154"/>
      <c r="UZV70" s="154"/>
      <c r="UZW70" s="154"/>
      <c r="UZX70" s="154"/>
      <c r="UZY70" s="154"/>
      <c r="UZZ70" s="154"/>
      <c r="VAA70" s="154"/>
      <c r="VAB70" s="154"/>
      <c r="VAC70" s="154"/>
      <c r="VAD70" s="154"/>
      <c r="VAE70" s="154"/>
      <c r="VAF70" s="154"/>
      <c r="VAG70" s="154"/>
      <c r="VAH70" s="154"/>
      <c r="VAI70" s="154"/>
      <c r="VAJ70" s="154"/>
      <c r="VAK70" s="154"/>
      <c r="VAL70" s="154"/>
      <c r="VAM70" s="154"/>
      <c r="VAN70" s="154"/>
      <c r="VAO70" s="154"/>
      <c r="VAP70" s="154"/>
      <c r="VAQ70" s="154"/>
      <c r="VAR70" s="154"/>
      <c r="VAS70" s="154"/>
      <c r="VAT70" s="154"/>
      <c r="VAU70" s="154"/>
      <c r="VAV70" s="154"/>
      <c r="VAW70" s="154"/>
      <c r="VAX70" s="154"/>
      <c r="VAY70" s="154"/>
      <c r="VAZ70" s="154"/>
      <c r="VBA70" s="154"/>
      <c r="VBB70" s="154"/>
      <c r="VBC70" s="154"/>
      <c r="VBD70" s="154"/>
      <c r="VBE70" s="154"/>
      <c r="VBF70" s="154"/>
      <c r="VBG70" s="154"/>
      <c r="VBH70" s="154"/>
      <c r="VBI70" s="154"/>
      <c r="VBJ70" s="154"/>
      <c r="VBK70" s="154"/>
      <c r="VBL70" s="154"/>
      <c r="VBM70" s="154"/>
      <c r="VBN70" s="154"/>
      <c r="VBO70" s="154"/>
      <c r="VBP70" s="154"/>
      <c r="VBQ70" s="154"/>
      <c r="VBR70" s="154"/>
      <c r="VBS70" s="154"/>
      <c r="VBT70" s="154"/>
      <c r="VBU70" s="154"/>
      <c r="VBV70" s="154"/>
      <c r="VBW70" s="154"/>
      <c r="VBX70" s="154"/>
      <c r="VBY70" s="154"/>
      <c r="VBZ70" s="154"/>
      <c r="VCA70" s="154"/>
      <c r="VCB70" s="154"/>
      <c r="VCC70" s="154"/>
      <c r="VCD70" s="154"/>
      <c r="VCE70" s="154"/>
      <c r="VCF70" s="154"/>
      <c r="VCG70" s="154"/>
      <c r="VCH70" s="154"/>
      <c r="VCI70" s="154"/>
      <c r="VCJ70" s="154"/>
      <c r="VCK70" s="154"/>
      <c r="VCL70" s="154"/>
      <c r="VCM70" s="154"/>
      <c r="VCN70" s="154"/>
      <c r="VCO70" s="154"/>
      <c r="VCP70" s="154"/>
      <c r="VCQ70" s="154"/>
      <c r="VCR70" s="154"/>
      <c r="VCS70" s="154"/>
      <c r="VCT70" s="154"/>
      <c r="VCU70" s="154"/>
      <c r="VCV70" s="154"/>
      <c r="VCW70" s="154"/>
      <c r="VCX70" s="154"/>
      <c r="VCY70" s="154"/>
      <c r="VCZ70" s="154"/>
      <c r="VDA70" s="154"/>
      <c r="VDB70" s="154"/>
      <c r="VDC70" s="154"/>
      <c r="VDD70" s="154"/>
      <c r="VDE70" s="154"/>
      <c r="VDF70" s="154"/>
      <c r="VDG70" s="154"/>
      <c r="VDH70" s="154"/>
      <c r="VDI70" s="154"/>
      <c r="VDJ70" s="154"/>
      <c r="VDK70" s="154"/>
      <c r="VDL70" s="154"/>
      <c r="VDM70" s="154"/>
      <c r="VDN70" s="154"/>
      <c r="VDO70" s="154"/>
      <c r="VDP70" s="154"/>
      <c r="VDQ70" s="154"/>
      <c r="VDR70" s="154"/>
      <c r="VDS70" s="154"/>
      <c r="VDT70" s="154"/>
      <c r="VDU70" s="154"/>
      <c r="VDV70" s="154"/>
      <c r="VDW70" s="154"/>
      <c r="VDX70" s="154"/>
      <c r="VDY70" s="154"/>
      <c r="VDZ70" s="154"/>
      <c r="VEA70" s="154"/>
      <c r="VEB70" s="154"/>
      <c r="VEC70" s="154"/>
      <c r="VED70" s="154"/>
      <c r="VEE70" s="154"/>
      <c r="VEF70" s="154"/>
      <c r="VEG70" s="154"/>
      <c r="VEH70" s="154"/>
      <c r="VEI70" s="154"/>
      <c r="VEJ70" s="154"/>
      <c r="VEK70" s="154"/>
      <c r="VEL70" s="154"/>
      <c r="VEM70" s="154"/>
      <c r="VEN70" s="154"/>
      <c r="VEO70" s="154"/>
      <c r="VEP70" s="154"/>
      <c r="VEQ70" s="154"/>
      <c r="VER70" s="154"/>
      <c r="VES70" s="154"/>
      <c r="VET70" s="154"/>
      <c r="VEU70" s="154"/>
      <c r="VEV70" s="154"/>
      <c r="VEW70" s="154"/>
      <c r="VEX70" s="154"/>
      <c r="VEY70" s="154"/>
      <c r="VEZ70" s="154"/>
      <c r="VFA70" s="154"/>
      <c r="VFB70" s="154"/>
      <c r="VFC70" s="154"/>
      <c r="VFD70" s="154"/>
      <c r="VFE70" s="154"/>
      <c r="VFF70" s="154"/>
      <c r="VFG70" s="154"/>
      <c r="VFH70" s="154"/>
      <c r="VFI70" s="154"/>
      <c r="VFJ70" s="154"/>
      <c r="VFK70" s="154"/>
      <c r="VFL70" s="154"/>
      <c r="VFM70" s="154"/>
      <c r="VFN70" s="154"/>
      <c r="VFO70" s="154"/>
      <c r="VFP70" s="154"/>
      <c r="VFQ70" s="154"/>
      <c r="VFR70" s="154"/>
      <c r="VFS70" s="154"/>
      <c r="VFT70" s="154"/>
      <c r="VFU70" s="154"/>
      <c r="VFV70" s="154"/>
      <c r="VFW70" s="154"/>
      <c r="VFX70" s="154"/>
      <c r="VFY70" s="154"/>
      <c r="VFZ70" s="154"/>
      <c r="VGA70" s="154"/>
      <c r="VGB70" s="154"/>
      <c r="VGC70" s="154"/>
      <c r="VGD70" s="154"/>
      <c r="VGE70" s="154"/>
      <c r="VGF70" s="154"/>
      <c r="VGG70" s="154"/>
      <c r="VGH70" s="154"/>
      <c r="VGI70" s="154"/>
      <c r="VGJ70" s="154"/>
      <c r="VGK70" s="154"/>
      <c r="VGL70" s="154"/>
      <c r="VGM70" s="154"/>
      <c r="VGN70" s="154"/>
      <c r="VGO70" s="154"/>
      <c r="VGP70" s="154"/>
      <c r="VGQ70" s="154"/>
      <c r="VGR70" s="154"/>
      <c r="VGS70" s="154"/>
      <c r="VGT70" s="154"/>
      <c r="VGU70" s="154"/>
      <c r="VGV70" s="154"/>
      <c r="VGW70" s="154"/>
      <c r="VGX70" s="154"/>
      <c r="VGY70" s="154"/>
      <c r="VGZ70" s="154"/>
      <c r="VHA70" s="154"/>
      <c r="VHB70" s="154"/>
      <c r="VHC70" s="154"/>
      <c r="VHD70" s="154"/>
      <c r="VHE70" s="154"/>
      <c r="VHF70" s="154"/>
      <c r="VHG70" s="154"/>
      <c r="VHH70" s="154"/>
      <c r="VHI70" s="154"/>
      <c r="VHJ70" s="154"/>
      <c r="VHK70" s="154"/>
      <c r="VHL70" s="154"/>
      <c r="VHM70" s="154"/>
      <c r="VHN70" s="154"/>
      <c r="VHO70" s="154"/>
      <c r="VHP70" s="154"/>
      <c r="VHQ70" s="154"/>
      <c r="VHR70" s="154"/>
      <c r="VHS70" s="154"/>
      <c r="VHT70" s="154"/>
      <c r="VHU70" s="154"/>
      <c r="VHV70" s="154"/>
      <c r="VHW70" s="154"/>
      <c r="VHX70" s="154"/>
      <c r="VHY70" s="154"/>
      <c r="VHZ70" s="154"/>
      <c r="VIA70" s="154"/>
      <c r="VIB70" s="154"/>
      <c r="VIC70" s="154"/>
      <c r="VID70" s="154"/>
      <c r="VIE70" s="154"/>
      <c r="VIF70" s="154"/>
      <c r="VIG70" s="154"/>
      <c r="VIH70" s="154"/>
      <c r="VII70" s="154"/>
      <c r="VIJ70" s="154"/>
      <c r="VIK70" s="154"/>
      <c r="VIL70" s="154"/>
      <c r="VIM70" s="154"/>
      <c r="VIN70" s="154"/>
      <c r="VIO70" s="154"/>
      <c r="VIP70" s="154"/>
      <c r="VIQ70" s="154"/>
      <c r="VIR70" s="154"/>
      <c r="VIS70" s="154"/>
      <c r="VIT70" s="154"/>
      <c r="VIU70" s="154"/>
      <c r="VIV70" s="154"/>
      <c r="VIW70" s="154"/>
      <c r="VIX70" s="154"/>
      <c r="VIY70" s="154"/>
      <c r="VIZ70" s="154"/>
      <c r="VJA70" s="154"/>
      <c r="VJB70" s="154"/>
      <c r="VJC70" s="154"/>
      <c r="VJD70" s="154"/>
      <c r="VJE70" s="154"/>
      <c r="VJF70" s="154"/>
      <c r="VJG70" s="154"/>
      <c r="VJH70" s="154"/>
      <c r="VJI70" s="154"/>
      <c r="VJJ70" s="154"/>
      <c r="VJK70" s="154"/>
      <c r="VJL70" s="154"/>
      <c r="VJM70" s="154"/>
      <c r="VJN70" s="154"/>
      <c r="VJO70" s="154"/>
      <c r="VJP70" s="154"/>
      <c r="VJQ70" s="154"/>
      <c r="VJR70" s="154"/>
      <c r="VJS70" s="154"/>
      <c r="VJT70" s="154"/>
      <c r="VJU70" s="154"/>
      <c r="VJV70" s="154"/>
      <c r="VJW70" s="154"/>
      <c r="VJX70" s="154"/>
      <c r="VJY70" s="154"/>
      <c r="VJZ70" s="154"/>
      <c r="VKA70" s="154"/>
      <c r="VKB70" s="154"/>
      <c r="VKC70" s="154"/>
      <c r="VKD70" s="154"/>
      <c r="VKE70" s="154"/>
      <c r="VKF70" s="154"/>
      <c r="VKG70" s="154"/>
      <c r="VKH70" s="154"/>
      <c r="VKI70" s="154"/>
      <c r="VKJ70" s="154"/>
      <c r="VKK70" s="154"/>
      <c r="VKL70" s="154"/>
      <c r="VKM70" s="154"/>
      <c r="VKN70" s="154"/>
      <c r="VKO70" s="154"/>
      <c r="VKP70" s="154"/>
      <c r="VKQ70" s="154"/>
      <c r="VKR70" s="154"/>
      <c r="VKS70" s="154"/>
      <c r="VKT70" s="154"/>
      <c r="VKU70" s="154"/>
      <c r="VKV70" s="154"/>
      <c r="VKW70" s="154"/>
      <c r="VKX70" s="154"/>
      <c r="VKY70" s="154"/>
      <c r="VKZ70" s="154"/>
      <c r="VLA70" s="154"/>
      <c r="VLB70" s="154"/>
      <c r="VLC70" s="154"/>
      <c r="VLD70" s="154"/>
      <c r="VLE70" s="154"/>
      <c r="VLF70" s="154"/>
      <c r="VLG70" s="154"/>
      <c r="VLH70" s="154"/>
      <c r="VLI70" s="154"/>
      <c r="VLJ70" s="154"/>
      <c r="VLK70" s="154"/>
      <c r="VLL70" s="154"/>
      <c r="VLM70" s="154"/>
      <c r="VLN70" s="154"/>
      <c r="VLO70" s="154"/>
      <c r="VLP70" s="154"/>
      <c r="VLQ70" s="154"/>
      <c r="VLR70" s="154"/>
      <c r="VLS70" s="154"/>
      <c r="VLT70" s="154"/>
      <c r="VLU70" s="154"/>
      <c r="VLV70" s="154"/>
      <c r="VLW70" s="154"/>
      <c r="VLX70" s="154"/>
      <c r="VLY70" s="154"/>
      <c r="VLZ70" s="154"/>
      <c r="VMA70" s="154"/>
      <c r="VMB70" s="154"/>
      <c r="VMC70" s="154"/>
      <c r="VMD70" s="154"/>
      <c r="VME70" s="154"/>
      <c r="VMF70" s="154"/>
      <c r="VMG70" s="154"/>
      <c r="VMH70" s="154"/>
      <c r="VMI70" s="154"/>
      <c r="VMJ70" s="154"/>
      <c r="VMK70" s="154"/>
      <c r="VML70" s="154"/>
      <c r="VMM70" s="154"/>
      <c r="VMN70" s="154"/>
      <c r="VMO70" s="154"/>
      <c r="VMP70" s="154"/>
      <c r="VMQ70" s="154"/>
      <c r="VMR70" s="154"/>
      <c r="VMS70" s="154"/>
      <c r="VMT70" s="154"/>
      <c r="VMU70" s="154"/>
      <c r="VMV70" s="154"/>
      <c r="VMW70" s="154"/>
      <c r="VMX70" s="154"/>
      <c r="VMY70" s="154"/>
      <c r="VMZ70" s="154"/>
      <c r="VNA70" s="154"/>
      <c r="VNB70" s="154"/>
      <c r="VNC70" s="154"/>
      <c r="VND70" s="154"/>
      <c r="VNE70" s="154"/>
      <c r="VNF70" s="154"/>
      <c r="VNG70" s="154"/>
      <c r="VNH70" s="154"/>
      <c r="VNI70" s="154"/>
      <c r="VNJ70" s="154"/>
      <c r="VNK70" s="154"/>
      <c r="VNL70" s="154"/>
      <c r="VNM70" s="154"/>
      <c r="VNN70" s="154"/>
      <c r="VNO70" s="154"/>
      <c r="VNP70" s="154"/>
      <c r="VNQ70" s="154"/>
      <c r="VNR70" s="154"/>
      <c r="VNS70" s="154"/>
      <c r="VNT70" s="154"/>
      <c r="VNU70" s="154"/>
      <c r="VNV70" s="154"/>
      <c r="VNW70" s="154"/>
      <c r="VNX70" s="154"/>
      <c r="VNY70" s="154"/>
      <c r="VNZ70" s="154"/>
      <c r="VOA70" s="154"/>
      <c r="VOB70" s="154"/>
      <c r="VOC70" s="154"/>
      <c r="VOD70" s="154"/>
      <c r="VOE70" s="154"/>
      <c r="VOF70" s="154"/>
      <c r="VOG70" s="154"/>
      <c r="VOH70" s="154"/>
      <c r="VOI70" s="154"/>
      <c r="VOJ70" s="154"/>
      <c r="VOK70" s="154"/>
      <c r="VOL70" s="154"/>
      <c r="VOM70" s="154"/>
      <c r="VON70" s="154"/>
      <c r="VOO70" s="154"/>
      <c r="VOP70" s="154"/>
      <c r="VOQ70" s="154"/>
      <c r="VOR70" s="154"/>
      <c r="VOS70" s="154"/>
      <c r="VOT70" s="154"/>
      <c r="VOU70" s="154"/>
      <c r="VOV70" s="154"/>
      <c r="VOW70" s="154"/>
      <c r="VOX70" s="154"/>
      <c r="VOY70" s="154"/>
      <c r="VOZ70" s="154"/>
      <c r="VPA70" s="154"/>
      <c r="VPB70" s="154"/>
      <c r="VPC70" s="154"/>
      <c r="VPD70" s="154"/>
      <c r="VPE70" s="154"/>
      <c r="VPF70" s="154"/>
      <c r="VPG70" s="154"/>
      <c r="VPH70" s="154"/>
      <c r="VPI70" s="154"/>
      <c r="VPJ70" s="154"/>
      <c r="VPK70" s="154"/>
      <c r="VPL70" s="154"/>
      <c r="VPM70" s="154"/>
      <c r="VPN70" s="154"/>
      <c r="VPO70" s="154"/>
      <c r="VPP70" s="154"/>
      <c r="VPQ70" s="154"/>
      <c r="VPR70" s="154"/>
      <c r="VPS70" s="154"/>
      <c r="VPT70" s="154"/>
      <c r="VPU70" s="154"/>
      <c r="VPV70" s="154"/>
      <c r="VPW70" s="154"/>
      <c r="VPX70" s="154"/>
      <c r="VPY70" s="154"/>
      <c r="VPZ70" s="154"/>
      <c r="VQA70" s="154"/>
      <c r="VQB70" s="154"/>
      <c r="VQC70" s="154"/>
      <c r="VQD70" s="154"/>
      <c r="VQE70" s="154"/>
      <c r="VQF70" s="154"/>
      <c r="VQG70" s="154"/>
      <c r="VQH70" s="154"/>
      <c r="VQI70" s="154"/>
      <c r="VQJ70" s="154"/>
      <c r="VQK70" s="154"/>
      <c r="VQL70" s="154"/>
      <c r="VQM70" s="154"/>
      <c r="VQN70" s="154"/>
      <c r="VQO70" s="154"/>
      <c r="VQP70" s="154"/>
      <c r="VQQ70" s="154"/>
      <c r="VQR70" s="154"/>
      <c r="VQS70" s="154"/>
      <c r="VQT70" s="154"/>
      <c r="VQU70" s="154"/>
      <c r="VQV70" s="154"/>
      <c r="VQW70" s="154"/>
      <c r="VQX70" s="154"/>
      <c r="VQY70" s="154"/>
      <c r="VQZ70" s="154"/>
      <c r="VRA70" s="154"/>
      <c r="VRB70" s="154"/>
      <c r="VRC70" s="154"/>
      <c r="VRD70" s="154"/>
      <c r="VRE70" s="154"/>
      <c r="VRF70" s="154"/>
      <c r="VRG70" s="154"/>
      <c r="VRH70" s="154"/>
      <c r="VRI70" s="154"/>
      <c r="VRJ70" s="154"/>
      <c r="VRK70" s="154"/>
      <c r="VRL70" s="154"/>
      <c r="VRM70" s="154"/>
      <c r="VRN70" s="154"/>
      <c r="VRO70" s="154"/>
      <c r="VRP70" s="154"/>
      <c r="VRQ70" s="154"/>
      <c r="VRR70" s="154"/>
      <c r="VRS70" s="154"/>
      <c r="VRT70" s="154"/>
      <c r="VRU70" s="154"/>
      <c r="VRV70" s="154"/>
      <c r="VRW70" s="154"/>
      <c r="VRX70" s="154"/>
      <c r="VRY70" s="154"/>
      <c r="VRZ70" s="154"/>
      <c r="VSA70" s="154"/>
      <c r="VSB70" s="154"/>
      <c r="VSC70" s="154"/>
      <c r="VSD70" s="154"/>
      <c r="VSE70" s="154"/>
      <c r="VSF70" s="154"/>
      <c r="VSG70" s="154"/>
      <c r="VSH70" s="154"/>
      <c r="VSI70" s="154"/>
      <c r="VSJ70" s="154"/>
      <c r="VSK70" s="154"/>
      <c r="VSL70" s="154"/>
      <c r="VSM70" s="154"/>
      <c r="VSN70" s="154"/>
      <c r="VSO70" s="154"/>
      <c r="VSP70" s="154"/>
      <c r="VSQ70" s="154"/>
      <c r="VSR70" s="154"/>
      <c r="VSS70" s="154"/>
      <c r="VST70" s="154"/>
      <c r="VSU70" s="154"/>
      <c r="VSV70" s="154"/>
      <c r="VSW70" s="154"/>
      <c r="VSX70" s="154"/>
      <c r="VSY70" s="154"/>
      <c r="VSZ70" s="154"/>
      <c r="VTA70" s="154"/>
      <c r="VTB70" s="154"/>
      <c r="VTC70" s="154"/>
      <c r="VTD70" s="154"/>
      <c r="VTE70" s="154"/>
      <c r="VTF70" s="154"/>
      <c r="VTG70" s="154"/>
      <c r="VTH70" s="154"/>
      <c r="VTI70" s="154"/>
      <c r="VTJ70" s="154"/>
      <c r="VTK70" s="154"/>
      <c r="VTL70" s="154"/>
      <c r="VTM70" s="154"/>
      <c r="VTN70" s="154"/>
      <c r="VTO70" s="154"/>
      <c r="VTP70" s="154"/>
      <c r="VTQ70" s="154"/>
      <c r="VTR70" s="154"/>
      <c r="VTS70" s="154"/>
      <c r="VTT70" s="154"/>
      <c r="VTU70" s="154"/>
      <c r="VTV70" s="154"/>
      <c r="VTW70" s="154"/>
      <c r="VTX70" s="154"/>
      <c r="VTY70" s="154"/>
      <c r="VTZ70" s="154"/>
      <c r="VUA70" s="154"/>
      <c r="VUB70" s="154"/>
      <c r="VUC70" s="154"/>
      <c r="VUD70" s="154"/>
      <c r="VUE70" s="154"/>
      <c r="VUF70" s="154"/>
      <c r="VUG70" s="154"/>
      <c r="VUH70" s="154"/>
      <c r="VUI70" s="154"/>
      <c r="VUJ70" s="154"/>
      <c r="VUK70" s="154"/>
      <c r="VUL70" s="154"/>
      <c r="VUM70" s="154"/>
      <c r="VUN70" s="154"/>
      <c r="VUO70" s="154"/>
      <c r="VUP70" s="154"/>
      <c r="VUQ70" s="154"/>
      <c r="VUR70" s="154"/>
      <c r="VUS70" s="154"/>
      <c r="VUT70" s="154"/>
      <c r="VUU70" s="154"/>
      <c r="VUV70" s="154"/>
      <c r="VUW70" s="154"/>
      <c r="VUX70" s="154"/>
      <c r="VUY70" s="154"/>
      <c r="VUZ70" s="154"/>
      <c r="VVA70" s="154"/>
      <c r="VVB70" s="154"/>
      <c r="VVC70" s="154"/>
      <c r="VVD70" s="154"/>
      <c r="VVE70" s="154"/>
      <c r="VVF70" s="154"/>
      <c r="VVG70" s="154"/>
      <c r="VVH70" s="154"/>
      <c r="VVI70" s="154"/>
      <c r="VVJ70" s="154"/>
      <c r="VVK70" s="154"/>
      <c r="VVL70" s="154"/>
      <c r="VVM70" s="154"/>
      <c r="VVN70" s="154"/>
      <c r="VVO70" s="154"/>
      <c r="VVP70" s="154"/>
      <c r="VVQ70" s="154"/>
      <c r="VVR70" s="154"/>
      <c r="VVS70" s="154"/>
      <c r="VVT70" s="154"/>
      <c r="VVU70" s="154"/>
      <c r="VVV70" s="154"/>
      <c r="VVW70" s="154"/>
      <c r="VVX70" s="154"/>
      <c r="VVY70" s="154"/>
      <c r="VVZ70" s="154"/>
      <c r="VWA70" s="154"/>
      <c r="VWB70" s="154"/>
      <c r="VWC70" s="154"/>
      <c r="VWD70" s="154"/>
      <c r="VWE70" s="154"/>
      <c r="VWF70" s="154"/>
      <c r="VWG70" s="154"/>
      <c r="VWH70" s="154"/>
      <c r="VWI70" s="154"/>
      <c r="VWJ70" s="154"/>
      <c r="VWK70" s="154"/>
      <c r="VWL70" s="154"/>
      <c r="VWM70" s="154"/>
      <c r="VWN70" s="154"/>
      <c r="VWO70" s="154"/>
      <c r="VWP70" s="154"/>
      <c r="VWQ70" s="154"/>
      <c r="VWR70" s="154"/>
      <c r="VWS70" s="154"/>
      <c r="VWT70" s="154"/>
      <c r="VWU70" s="154"/>
      <c r="VWV70" s="154"/>
      <c r="VWW70" s="154"/>
      <c r="VWX70" s="154"/>
      <c r="VWY70" s="154"/>
      <c r="VWZ70" s="154"/>
      <c r="VXA70" s="154"/>
      <c r="VXB70" s="154"/>
      <c r="VXC70" s="154"/>
      <c r="VXD70" s="154"/>
      <c r="VXE70" s="154"/>
      <c r="VXF70" s="154"/>
      <c r="VXG70" s="154"/>
      <c r="VXH70" s="154"/>
      <c r="VXI70" s="154"/>
      <c r="VXJ70" s="154"/>
      <c r="VXK70" s="154"/>
      <c r="VXL70" s="154"/>
      <c r="VXM70" s="154"/>
      <c r="VXN70" s="154"/>
      <c r="VXO70" s="154"/>
      <c r="VXP70" s="154"/>
      <c r="VXQ70" s="154"/>
      <c r="VXR70" s="154"/>
      <c r="VXS70" s="154"/>
      <c r="VXT70" s="154"/>
      <c r="VXU70" s="154"/>
      <c r="VXV70" s="154"/>
      <c r="VXW70" s="154"/>
      <c r="VXX70" s="154"/>
      <c r="VXY70" s="154"/>
      <c r="VXZ70" s="154"/>
      <c r="VYA70" s="154"/>
      <c r="VYB70" s="154"/>
      <c r="VYC70" s="154"/>
      <c r="VYD70" s="154"/>
      <c r="VYE70" s="154"/>
      <c r="VYF70" s="154"/>
      <c r="VYG70" s="154"/>
      <c r="VYH70" s="154"/>
      <c r="VYI70" s="154"/>
      <c r="VYJ70" s="154"/>
      <c r="VYK70" s="154"/>
      <c r="VYL70" s="154"/>
      <c r="VYM70" s="154"/>
      <c r="VYN70" s="154"/>
      <c r="VYO70" s="154"/>
      <c r="VYP70" s="154"/>
      <c r="VYQ70" s="154"/>
      <c r="VYR70" s="154"/>
      <c r="VYS70" s="154"/>
      <c r="VYT70" s="154"/>
      <c r="VYU70" s="154"/>
      <c r="VYV70" s="154"/>
      <c r="VYW70" s="154"/>
      <c r="VYX70" s="154"/>
      <c r="VYY70" s="154"/>
      <c r="VYZ70" s="154"/>
      <c r="VZA70" s="154"/>
      <c r="VZB70" s="154"/>
      <c r="VZC70" s="154"/>
      <c r="VZD70" s="154"/>
      <c r="VZE70" s="154"/>
      <c r="VZF70" s="154"/>
      <c r="VZG70" s="154"/>
      <c r="VZH70" s="154"/>
      <c r="VZI70" s="154"/>
      <c r="VZJ70" s="154"/>
      <c r="VZK70" s="154"/>
      <c r="VZL70" s="154"/>
      <c r="VZM70" s="154"/>
      <c r="VZN70" s="154"/>
      <c r="VZO70" s="154"/>
      <c r="VZP70" s="154"/>
      <c r="VZQ70" s="154"/>
      <c r="VZR70" s="154"/>
      <c r="VZS70" s="154"/>
      <c r="VZT70" s="154"/>
      <c r="VZU70" s="154"/>
      <c r="VZV70" s="154"/>
      <c r="VZW70" s="154"/>
      <c r="VZX70" s="154"/>
      <c r="VZY70" s="154"/>
      <c r="VZZ70" s="154"/>
      <c r="WAA70" s="154"/>
      <c r="WAB70" s="154"/>
      <c r="WAC70" s="154"/>
      <c r="WAD70" s="154"/>
      <c r="WAE70" s="154"/>
      <c r="WAF70" s="154"/>
      <c r="WAG70" s="154"/>
      <c r="WAH70" s="154"/>
      <c r="WAI70" s="154"/>
      <c r="WAJ70" s="154"/>
      <c r="WAK70" s="154"/>
      <c r="WAL70" s="154"/>
      <c r="WAM70" s="154"/>
      <c r="WAN70" s="154"/>
      <c r="WAO70" s="154"/>
      <c r="WAP70" s="154"/>
      <c r="WAQ70" s="154"/>
      <c r="WAR70" s="154"/>
      <c r="WAS70" s="154"/>
      <c r="WAT70" s="154"/>
      <c r="WAU70" s="154"/>
      <c r="WAV70" s="154"/>
      <c r="WAW70" s="154"/>
      <c r="WAX70" s="154"/>
      <c r="WAY70" s="154"/>
      <c r="WAZ70" s="154"/>
      <c r="WBA70" s="154"/>
      <c r="WBB70" s="154"/>
      <c r="WBC70" s="154"/>
      <c r="WBD70" s="154"/>
      <c r="WBE70" s="154"/>
      <c r="WBF70" s="154"/>
      <c r="WBG70" s="154"/>
      <c r="WBH70" s="154"/>
      <c r="WBI70" s="154"/>
      <c r="WBJ70" s="154"/>
      <c r="WBK70" s="154"/>
      <c r="WBL70" s="154"/>
      <c r="WBM70" s="154"/>
      <c r="WBN70" s="154"/>
      <c r="WBO70" s="154"/>
      <c r="WBP70" s="154"/>
      <c r="WBQ70" s="154"/>
      <c r="WBR70" s="154"/>
      <c r="WBS70" s="154"/>
      <c r="WBT70" s="154"/>
      <c r="WBU70" s="154"/>
      <c r="WBV70" s="154"/>
      <c r="WBW70" s="154"/>
      <c r="WBX70" s="154"/>
      <c r="WBY70" s="154"/>
      <c r="WBZ70" s="154"/>
      <c r="WCA70" s="154"/>
      <c r="WCB70" s="154"/>
      <c r="WCC70" s="154"/>
      <c r="WCD70" s="154"/>
      <c r="WCE70" s="154"/>
      <c r="WCF70" s="154"/>
      <c r="WCG70" s="154"/>
      <c r="WCH70" s="154"/>
      <c r="WCI70" s="154"/>
      <c r="WCJ70" s="154"/>
      <c r="WCK70" s="154"/>
      <c r="WCL70" s="154"/>
      <c r="WCM70" s="154"/>
      <c r="WCN70" s="154"/>
      <c r="WCO70" s="154"/>
      <c r="WCP70" s="154"/>
      <c r="WCQ70" s="154"/>
      <c r="WCR70" s="154"/>
      <c r="WCS70" s="154"/>
      <c r="WCT70" s="154"/>
      <c r="WCU70" s="154"/>
      <c r="WCV70" s="154"/>
      <c r="WCW70" s="154"/>
      <c r="WCX70" s="154"/>
      <c r="WCY70" s="154"/>
      <c r="WCZ70" s="154"/>
      <c r="WDA70" s="154"/>
      <c r="WDB70" s="154"/>
      <c r="WDC70" s="154"/>
      <c r="WDD70" s="154"/>
      <c r="WDE70" s="154"/>
      <c r="WDF70" s="154"/>
      <c r="WDG70" s="154"/>
      <c r="WDH70" s="154"/>
      <c r="WDI70" s="154"/>
      <c r="WDJ70" s="154"/>
      <c r="WDK70" s="154"/>
      <c r="WDL70" s="154"/>
      <c r="WDM70" s="154"/>
      <c r="WDN70" s="154"/>
      <c r="WDO70" s="154"/>
      <c r="WDP70" s="154"/>
      <c r="WDQ70" s="154"/>
      <c r="WDR70" s="154"/>
      <c r="WDS70" s="154"/>
      <c r="WDT70" s="154"/>
      <c r="WDU70" s="154"/>
      <c r="WDV70" s="154"/>
      <c r="WDW70" s="154"/>
      <c r="WDX70" s="154"/>
      <c r="WDY70" s="154"/>
      <c r="WDZ70" s="154"/>
      <c r="WEA70" s="154"/>
      <c r="WEB70" s="154"/>
      <c r="WEC70" s="154"/>
      <c r="WED70" s="154"/>
      <c r="WEE70" s="154"/>
      <c r="WEF70" s="154"/>
      <c r="WEG70" s="154"/>
      <c r="WEH70" s="154"/>
      <c r="WEI70" s="154"/>
      <c r="WEJ70" s="154"/>
      <c r="WEK70" s="154"/>
      <c r="WEL70" s="154"/>
      <c r="WEM70" s="154"/>
      <c r="WEN70" s="154"/>
      <c r="WEO70" s="154"/>
      <c r="WEP70" s="154"/>
      <c r="WEQ70" s="154"/>
      <c r="WER70" s="154"/>
      <c r="WES70" s="154"/>
      <c r="WET70" s="154"/>
      <c r="WEU70" s="154"/>
      <c r="WEV70" s="154"/>
      <c r="WEW70" s="154"/>
      <c r="WEX70" s="154"/>
      <c r="WEY70" s="154"/>
      <c r="WEZ70" s="154"/>
      <c r="WFA70" s="154"/>
      <c r="WFB70" s="154"/>
      <c r="WFC70" s="154"/>
      <c r="WFD70" s="154"/>
      <c r="WFE70" s="154"/>
      <c r="WFF70" s="154"/>
      <c r="WFG70" s="154"/>
      <c r="WFH70" s="154"/>
      <c r="WFI70" s="154"/>
      <c r="WFJ70" s="154"/>
      <c r="WFK70" s="154"/>
      <c r="WFL70" s="154"/>
      <c r="WFM70" s="154"/>
      <c r="WFN70" s="154"/>
      <c r="WFO70" s="154"/>
      <c r="WFP70" s="154"/>
      <c r="WFQ70" s="154"/>
      <c r="WFR70" s="154"/>
      <c r="WFS70" s="154"/>
      <c r="WFT70" s="154"/>
      <c r="WFU70" s="154"/>
      <c r="WFV70" s="154"/>
      <c r="WFW70" s="154"/>
      <c r="WFX70" s="154"/>
      <c r="WFY70" s="154"/>
      <c r="WFZ70" s="154"/>
      <c r="WGA70" s="154"/>
      <c r="WGB70" s="154"/>
      <c r="WGC70" s="154"/>
      <c r="WGD70" s="154"/>
      <c r="WGE70" s="154"/>
      <c r="WGF70" s="154"/>
      <c r="WGG70" s="154"/>
      <c r="WGH70" s="154"/>
      <c r="WGI70" s="154"/>
      <c r="WGJ70" s="154"/>
      <c r="WGK70" s="154"/>
      <c r="WGL70" s="154"/>
      <c r="WGM70" s="154"/>
      <c r="WGN70" s="154"/>
      <c r="WGO70" s="154"/>
      <c r="WGP70" s="154"/>
      <c r="WGQ70" s="154"/>
      <c r="WGR70" s="154"/>
      <c r="WGS70" s="154"/>
      <c r="WGT70" s="154"/>
      <c r="WGU70" s="154"/>
      <c r="WGV70" s="154"/>
      <c r="WGW70" s="154"/>
      <c r="WGX70" s="154"/>
      <c r="WGY70" s="154"/>
      <c r="WGZ70" s="154"/>
      <c r="WHA70" s="154"/>
      <c r="WHB70" s="154"/>
      <c r="WHC70" s="154"/>
      <c r="WHD70" s="154"/>
      <c r="WHE70" s="154"/>
      <c r="WHF70" s="154"/>
      <c r="WHG70" s="154"/>
      <c r="WHH70" s="154"/>
      <c r="WHI70" s="154"/>
      <c r="WHJ70" s="154"/>
      <c r="WHK70" s="154"/>
      <c r="WHL70" s="154"/>
      <c r="WHM70" s="154"/>
      <c r="WHN70" s="154"/>
      <c r="WHO70" s="154"/>
      <c r="WHP70" s="154"/>
      <c r="WHQ70" s="154"/>
      <c r="WHR70" s="154"/>
      <c r="WHS70" s="154"/>
      <c r="WHT70" s="154"/>
      <c r="WHU70" s="154"/>
      <c r="WHV70" s="154"/>
      <c r="WHW70" s="154"/>
      <c r="WHX70" s="154"/>
      <c r="WHY70" s="154"/>
      <c r="WHZ70" s="154"/>
      <c r="WIA70" s="154"/>
      <c r="WIB70" s="154"/>
      <c r="WIC70" s="154"/>
      <c r="WID70" s="154"/>
      <c r="WIE70" s="154"/>
      <c r="WIF70" s="154"/>
      <c r="WIG70" s="154"/>
      <c r="WIH70" s="154"/>
      <c r="WII70" s="154"/>
      <c r="WIJ70" s="154"/>
      <c r="WIK70" s="154"/>
      <c r="WIL70" s="154"/>
      <c r="WIM70" s="154"/>
      <c r="WIN70" s="154"/>
      <c r="WIO70" s="154"/>
      <c r="WIP70" s="154"/>
      <c r="WIQ70" s="154"/>
      <c r="WIR70" s="154"/>
      <c r="WIS70" s="154"/>
      <c r="WIT70" s="154"/>
      <c r="WIU70" s="154"/>
      <c r="WIV70" s="154"/>
      <c r="WIW70" s="154"/>
      <c r="WIX70" s="154"/>
      <c r="WIY70" s="154"/>
      <c r="WIZ70" s="154"/>
      <c r="WJA70" s="154"/>
      <c r="WJB70" s="154"/>
      <c r="WJC70" s="154"/>
      <c r="WJD70" s="154"/>
      <c r="WJE70" s="154"/>
      <c r="WJF70" s="154"/>
      <c r="WJG70" s="154"/>
      <c r="WJH70" s="154"/>
      <c r="WJI70" s="154"/>
      <c r="WJJ70" s="154"/>
      <c r="WJK70" s="154"/>
      <c r="WJL70" s="154"/>
      <c r="WJM70" s="154"/>
      <c r="WJN70" s="154"/>
      <c r="WJO70" s="154"/>
      <c r="WJP70" s="154"/>
      <c r="WJQ70" s="154"/>
      <c r="WJR70" s="154"/>
      <c r="WJS70" s="154"/>
      <c r="WJT70" s="154"/>
      <c r="WJU70" s="154"/>
      <c r="WJV70" s="154"/>
      <c r="WJW70" s="154"/>
      <c r="WJX70" s="154"/>
      <c r="WJY70" s="154"/>
      <c r="WJZ70" s="154"/>
      <c r="WKA70" s="154"/>
      <c r="WKB70" s="154"/>
      <c r="WKC70" s="154"/>
      <c r="WKD70" s="154"/>
      <c r="WKE70" s="154"/>
      <c r="WKF70" s="154"/>
      <c r="WKG70" s="154"/>
      <c r="WKH70" s="154"/>
      <c r="WKI70" s="154"/>
      <c r="WKJ70" s="154"/>
      <c r="WKK70" s="154"/>
      <c r="WKL70" s="154"/>
      <c r="WKM70" s="154"/>
      <c r="WKN70" s="154"/>
      <c r="WKO70" s="154"/>
      <c r="WKP70" s="154"/>
      <c r="WKQ70" s="154"/>
      <c r="WKR70" s="154"/>
      <c r="WKS70" s="154"/>
      <c r="WKT70" s="154"/>
      <c r="WKU70" s="154"/>
      <c r="WKV70" s="154"/>
      <c r="WKW70" s="154"/>
      <c r="WKX70" s="154"/>
      <c r="WKY70" s="154"/>
      <c r="WKZ70" s="154"/>
      <c r="WLA70" s="154"/>
      <c r="WLB70" s="154"/>
      <c r="WLC70" s="154"/>
      <c r="WLD70" s="154"/>
      <c r="WLE70" s="154"/>
      <c r="WLF70" s="154"/>
      <c r="WLG70" s="154"/>
      <c r="WLH70" s="154"/>
      <c r="WLI70" s="154"/>
      <c r="WLJ70" s="154"/>
      <c r="WLK70" s="154"/>
      <c r="WLL70" s="154"/>
      <c r="WLM70" s="154"/>
      <c r="WLN70" s="154"/>
      <c r="WLO70" s="154"/>
      <c r="WLP70" s="154"/>
      <c r="WLQ70" s="154"/>
      <c r="WLR70" s="154"/>
      <c r="WLS70" s="154"/>
      <c r="WLT70" s="154"/>
      <c r="WLU70" s="154"/>
      <c r="WLV70" s="154"/>
      <c r="WLW70" s="154"/>
      <c r="WLX70" s="154"/>
      <c r="WLY70" s="154"/>
      <c r="WLZ70" s="154"/>
      <c r="WMA70" s="154"/>
      <c r="WMB70" s="154"/>
      <c r="WMC70" s="154"/>
      <c r="WMD70" s="154"/>
      <c r="WME70" s="154"/>
      <c r="WMF70" s="154"/>
      <c r="WMG70" s="154"/>
      <c r="WMH70" s="154"/>
      <c r="WMI70" s="154"/>
      <c r="WMJ70" s="154"/>
      <c r="WMK70" s="154"/>
      <c r="WML70" s="154"/>
      <c r="WMM70" s="154"/>
      <c r="WMN70" s="154"/>
      <c r="WMO70" s="154"/>
      <c r="WMP70" s="154"/>
      <c r="WMQ70" s="154"/>
      <c r="WMR70" s="154"/>
      <c r="WMS70" s="154"/>
      <c r="WMT70" s="154"/>
      <c r="WMU70" s="154"/>
      <c r="WMV70" s="154"/>
      <c r="WMW70" s="154"/>
      <c r="WMX70" s="154"/>
      <c r="WMY70" s="154"/>
      <c r="WMZ70" s="154"/>
      <c r="WNA70" s="154"/>
      <c r="WNB70" s="154"/>
      <c r="WNC70" s="154"/>
      <c r="WND70" s="154"/>
      <c r="WNE70" s="154"/>
      <c r="WNF70" s="154"/>
      <c r="WNG70" s="154"/>
      <c r="WNH70" s="154"/>
      <c r="WNI70" s="154"/>
      <c r="WNJ70" s="154"/>
      <c r="WNK70" s="154"/>
      <c r="WNL70" s="154"/>
      <c r="WNM70" s="154"/>
      <c r="WNN70" s="154"/>
      <c r="WNO70" s="154"/>
      <c r="WNP70" s="154"/>
      <c r="WNQ70" s="154"/>
      <c r="WNR70" s="154"/>
      <c r="WNS70" s="154"/>
      <c r="WNT70" s="154"/>
      <c r="WNU70" s="154"/>
      <c r="WNV70" s="154"/>
      <c r="WNW70" s="154"/>
      <c r="WNX70" s="154"/>
      <c r="WNY70" s="154"/>
      <c r="WNZ70" s="154"/>
      <c r="WOA70" s="154"/>
      <c r="WOB70" s="154"/>
      <c r="WOC70" s="154"/>
      <c r="WOD70" s="154"/>
      <c r="WOE70" s="154"/>
      <c r="WOF70" s="154"/>
      <c r="WOG70" s="154"/>
      <c r="WOH70" s="154"/>
      <c r="WOI70" s="154"/>
      <c r="WOJ70" s="154"/>
      <c r="WOK70" s="154"/>
      <c r="WOL70" s="154"/>
      <c r="WOM70" s="154"/>
      <c r="WON70" s="154"/>
      <c r="WOO70" s="154"/>
      <c r="WOP70" s="154"/>
      <c r="WOQ70" s="154"/>
      <c r="WOR70" s="154"/>
      <c r="WOS70" s="154"/>
      <c r="WOT70" s="154"/>
      <c r="WOU70" s="154"/>
      <c r="WOV70" s="154"/>
      <c r="WOW70" s="154"/>
      <c r="WOX70" s="154"/>
      <c r="WOY70" s="154"/>
      <c r="WOZ70" s="154"/>
      <c r="WPA70" s="154"/>
      <c r="WPB70" s="154"/>
      <c r="WPC70" s="154"/>
      <c r="WPD70" s="154"/>
      <c r="WPE70" s="154"/>
      <c r="WPF70" s="154"/>
      <c r="WPG70" s="154"/>
      <c r="WPH70" s="154"/>
      <c r="WPI70" s="154"/>
      <c r="WPJ70" s="154"/>
      <c r="WPK70" s="154"/>
      <c r="WPL70" s="154"/>
      <c r="WPM70" s="154"/>
      <c r="WPN70" s="154"/>
      <c r="WPO70" s="154"/>
      <c r="WPP70" s="154"/>
      <c r="WPQ70" s="154"/>
      <c r="WPR70" s="154"/>
      <c r="WPS70" s="154"/>
      <c r="WPT70" s="154"/>
      <c r="WPU70" s="154"/>
      <c r="WPV70" s="154"/>
      <c r="WPW70" s="154"/>
      <c r="WPX70" s="154"/>
      <c r="WPY70" s="154"/>
      <c r="WPZ70" s="154"/>
      <c r="WQA70" s="154"/>
      <c r="WQB70" s="154"/>
      <c r="WQC70" s="154"/>
      <c r="WQD70" s="154"/>
      <c r="WQE70" s="154"/>
      <c r="WQF70" s="154"/>
      <c r="WQG70" s="154"/>
      <c r="WQH70" s="154"/>
      <c r="WQI70" s="154"/>
      <c r="WQJ70" s="154"/>
      <c r="WQK70" s="154"/>
      <c r="WQL70" s="154"/>
      <c r="WQM70" s="154"/>
      <c r="WQN70" s="154"/>
      <c r="WQO70" s="154"/>
      <c r="WQP70" s="154"/>
      <c r="WQQ70" s="154"/>
      <c r="WQR70" s="154"/>
      <c r="WQS70" s="154"/>
      <c r="WQT70" s="154"/>
      <c r="WQU70" s="154"/>
      <c r="WQV70" s="154"/>
      <c r="WQW70" s="154"/>
      <c r="WQX70" s="154"/>
      <c r="WQY70" s="154"/>
      <c r="WQZ70" s="154"/>
      <c r="WRA70" s="154"/>
      <c r="WRB70" s="154"/>
      <c r="WRC70" s="154"/>
      <c r="WRD70" s="154"/>
      <c r="WRE70" s="154"/>
      <c r="WRF70" s="154"/>
      <c r="WRG70" s="154"/>
      <c r="WRH70" s="154"/>
      <c r="WRI70" s="154"/>
      <c r="WRJ70" s="154"/>
      <c r="WRK70" s="154"/>
      <c r="WRL70" s="154"/>
      <c r="WRM70" s="154"/>
      <c r="WRN70" s="154"/>
      <c r="WRO70" s="154"/>
      <c r="WRP70" s="154"/>
      <c r="WRQ70" s="154"/>
      <c r="WRR70" s="154"/>
      <c r="WRS70" s="154"/>
      <c r="WRT70" s="154"/>
      <c r="WRU70" s="154"/>
      <c r="WRV70" s="154"/>
      <c r="WRW70" s="154"/>
      <c r="WRX70" s="154"/>
      <c r="WRY70" s="154"/>
      <c r="WRZ70" s="154"/>
      <c r="WSA70" s="154"/>
      <c r="WSB70" s="154"/>
      <c r="WSC70" s="154"/>
      <c r="WSD70" s="154"/>
      <c r="WSE70" s="154"/>
      <c r="WSF70" s="154"/>
      <c r="WSG70" s="154"/>
      <c r="WSH70" s="154"/>
      <c r="WSI70" s="154"/>
      <c r="WSJ70" s="154"/>
      <c r="WSK70" s="154"/>
      <c r="WSL70" s="154"/>
      <c r="WSM70" s="154"/>
      <c r="WSN70" s="154"/>
      <c r="WSO70" s="154"/>
      <c r="WSP70" s="154"/>
      <c r="WSQ70" s="154"/>
      <c r="WSR70" s="154"/>
      <c r="WSS70" s="154"/>
      <c r="WST70" s="154"/>
      <c r="WSU70" s="154"/>
      <c r="WSV70" s="154"/>
      <c r="WSW70" s="154"/>
      <c r="WSX70" s="154"/>
      <c r="WSY70" s="154"/>
      <c r="WSZ70" s="154"/>
      <c r="WTA70" s="154"/>
      <c r="WTB70" s="154"/>
      <c r="WTC70" s="154"/>
      <c r="WTD70" s="154"/>
      <c r="WTE70" s="154"/>
      <c r="WTF70" s="154"/>
      <c r="WTG70" s="154"/>
      <c r="WTH70" s="154"/>
      <c r="WTI70" s="154"/>
      <c r="WTJ70" s="154"/>
      <c r="WTK70" s="154"/>
      <c r="WTL70" s="154"/>
      <c r="WTM70" s="154"/>
      <c r="WTN70" s="154"/>
      <c r="WTO70" s="154"/>
      <c r="WTP70" s="154"/>
      <c r="WTQ70" s="154"/>
      <c r="WTR70" s="154"/>
      <c r="WTS70" s="154"/>
      <c r="WTT70" s="154"/>
      <c r="WTU70" s="154"/>
      <c r="WTV70" s="154"/>
      <c r="WTW70" s="154"/>
      <c r="WTX70" s="154"/>
      <c r="WTY70" s="154"/>
      <c r="WTZ70" s="154"/>
      <c r="WUA70" s="154"/>
      <c r="WUB70" s="154"/>
      <c r="WUC70" s="154"/>
      <c r="WUD70" s="154"/>
      <c r="WUE70" s="154"/>
      <c r="WUF70" s="154"/>
      <c r="WUG70" s="154"/>
      <c r="WUH70" s="154"/>
      <c r="WUI70" s="154"/>
      <c r="WUJ70" s="154"/>
      <c r="WUK70" s="154"/>
      <c r="WUL70" s="154"/>
      <c r="WUM70" s="154"/>
      <c r="WUN70" s="154"/>
      <c r="WUO70" s="154"/>
      <c r="WUP70" s="154"/>
      <c r="WUQ70" s="154"/>
      <c r="WUR70" s="154"/>
      <c r="WUS70" s="154"/>
      <c r="WUT70" s="154"/>
      <c r="WUU70" s="154"/>
      <c r="WUV70" s="154"/>
      <c r="WUW70" s="154"/>
      <c r="WUX70" s="154"/>
      <c r="WUY70" s="154"/>
      <c r="WUZ70" s="154"/>
      <c r="WVA70" s="154"/>
      <c r="WVB70" s="154"/>
      <c r="WVC70" s="154"/>
      <c r="WVD70" s="154"/>
      <c r="WVE70" s="154"/>
      <c r="WVF70" s="154"/>
      <c r="WVG70" s="154"/>
      <c r="WVH70" s="154"/>
      <c r="WVI70" s="154"/>
      <c r="WVJ70" s="154"/>
      <c r="WVK70" s="154"/>
      <c r="WVL70" s="154"/>
      <c r="WVM70" s="154"/>
      <c r="WVN70" s="154"/>
      <c r="WVO70" s="154"/>
      <c r="WVP70" s="154"/>
      <c r="WVQ70" s="154"/>
      <c r="WVR70" s="154"/>
      <c r="WVS70" s="154"/>
      <c r="WVT70" s="154"/>
      <c r="WVU70" s="154"/>
      <c r="WVV70" s="154"/>
      <c r="WVW70" s="154"/>
      <c r="WVX70" s="154"/>
      <c r="WVY70" s="154"/>
      <c r="WVZ70" s="154"/>
      <c r="WWA70" s="154"/>
      <c r="WWB70" s="154"/>
      <c r="WWC70" s="154"/>
      <c r="WWD70" s="154"/>
      <c r="WWE70" s="154"/>
      <c r="WWF70" s="154"/>
      <c r="WWG70" s="154"/>
      <c r="WWH70" s="154"/>
      <c r="WWI70" s="154"/>
      <c r="WWJ70" s="154"/>
      <c r="WWK70" s="154"/>
      <c r="WWL70" s="154"/>
      <c r="WWM70" s="154"/>
      <c r="WWN70" s="154"/>
      <c r="WWO70" s="154"/>
      <c r="WWP70" s="154"/>
      <c r="WWQ70" s="154"/>
      <c r="WWR70" s="154"/>
      <c r="WWS70" s="154"/>
      <c r="WWT70" s="154"/>
      <c r="WWU70" s="154"/>
      <c r="WWV70" s="154"/>
      <c r="WWW70" s="154"/>
      <c r="WWX70" s="154"/>
      <c r="WWY70" s="154"/>
      <c r="WWZ70" s="154"/>
      <c r="WXA70" s="154"/>
      <c r="WXB70" s="154"/>
      <c r="WXC70" s="154"/>
      <c r="WXD70" s="154"/>
      <c r="WXE70" s="154"/>
      <c r="WXF70" s="154"/>
      <c r="WXG70" s="154"/>
      <c r="WXH70" s="154"/>
      <c r="WXI70" s="154"/>
      <c r="WXJ70" s="154"/>
      <c r="WXK70" s="154"/>
      <c r="WXL70" s="154"/>
      <c r="WXM70" s="154"/>
      <c r="WXN70" s="154"/>
      <c r="WXO70" s="154"/>
      <c r="WXP70" s="154"/>
      <c r="WXQ70" s="154"/>
      <c r="WXR70" s="154"/>
      <c r="WXS70" s="154"/>
      <c r="WXT70" s="154"/>
      <c r="WXU70" s="154"/>
      <c r="WXV70" s="154"/>
      <c r="WXW70" s="154"/>
      <c r="WXX70" s="154"/>
      <c r="WXY70" s="154"/>
      <c r="WXZ70" s="154"/>
      <c r="WYA70" s="154"/>
      <c r="WYB70" s="154"/>
      <c r="WYC70" s="154"/>
      <c r="WYD70" s="154"/>
      <c r="WYE70" s="154"/>
      <c r="WYF70" s="154"/>
      <c r="WYG70" s="154"/>
      <c r="WYH70" s="154"/>
      <c r="WYI70" s="154"/>
      <c r="WYJ70" s="154"/>
      <c r="WYK70" s="154"/>
      <c r="WYL70" s="154"/>
      <c r="WYM70" s="154"/>
      <c r="WYN70" s="154"/>
      <c r="WYO70" s="154"/>
      <c r="WYP70" s="154"/>
      <c r="WYQ70" s="154"/>
      <c r="WYR70" s="154"/>
      <c r="WYS70" s="154"/>
      <c r="WYT70" s="154"/>
      <c r="WYU70" s="154"/>
      <c r="WYV70" s="154"/>
      <c r="WYW70" s="154"/>
      <c r="WYX70" s="154"/>
      <c r="WYY70" s="154"/>
      <c r="WYZ70" s="154"/>
      <c r="WZA70" s="154"/>
      <c r="WZB70" s="154"/>
      <c r="WZC70" s="154"/>
      <c r="WZD70" s="154"/>
      <c r="WZE70" s="154"/>
      <c r="WZF70" s="154"/>
      <c r="WZG70" s="154"/>
      <c r="WZH70" s="154"/>
      <c r="WZI70" s="154"/>
      <c r="WZJ70" s="154"/>
      <c r="WZK70" s="154"/>
      <c r="WZL70" s="154"/>
      <c r="WZM70" s="154"/>
      <c r="WZN70" s="154"/>
      <c r="WZO70" s="154"/>
      <c r="WZP70" s="154"/>
      <c r="WZQ70" s="154"/>
      <c r="WZR70" s="154"/>
      <c r="WZS70" s="154"/>
      <c r="WZT70" s="154"/>
      <c r="WZU70" s="154"/>
      <c r="WZV70" s="154"/>
      <c r="WZW70" s="154"/>
      <c r="WZX70" s="154"/>
      <c r="WZY70" s="154"/>
      <c r="WZZ70" s="154"/>
      <c r="XAA70" s="154"/>
      <c r="XAB70" s="154"/>
      <c r="XAC70" s="154"/>
      <c r="XAD70" s="154"/>
      <c r="XAE70" s="154"/>
      <c r="XAF70" s="154"/>
      <c r="XAG70" s="154"/>
      <c r="XAH70" s="154"/>
      <c r="XAI70" s="154"/>
      <c r="XAJ70" s="154"/>
      <c r="XAK70" s="154"/>
      <c r="XAL70" s="154"/>
      <c r="XAM70" s="154"/>
      <c r="XAN70" s="154"/>
      <c r="XAO70" s="154"/>
      <c r="XAP70" s="154"/>
      <c r="XAQ70" s="154"/>
      <c r="XAR70" s="154"/>
      <c r="XAS70" s="154"/>
      <c r="XAT70" s="154"/>
      <c r="XAU70" s="154"/>
      <c r="XAV70" s="154"/>
      <c r="XAW70" s="154"/>
      <c r="XAX70" s="154"/>
      <c r="XAY70" s="154"/>
      <c r="XAZ70" s="154"/>
      <c r="XBA70" s="154"/>
      <c r="XBB70" s="154"/>
      <c r="XBC70" s="154"/>
      <c r="XBD70" s="154"/>
      <c r="XBE70" s="154"/>
      <c r="XBF70" s="154"/>
      <c r="XBG70" s="154"/>
      <c r="XBH70" s="154"/>
      <c r="XBI70" s="154"/>
      <c r="XBJ70" s="154"/>
      <c r="XBK70" s="154"/>
      <c r="XBL70" s="154"/>
      <c r="XBM70" s="154"/>
      <c r="XBN70" s="154"/>
      <c r="XBO70" s="154"/>
      <c r="XBP70" s="154"/>
      <c r="XBQ70" s="154"/>
      <c r="XBR70" s="154"/>
      <c r="XBS70" s="154"/>
      <c r="XBT70" s="154"/>
      <c r="XBU70" s="154"/>
      <c r="XBV70" s="154"/>
      <c r="XBW70" s="154"/>
      <c r="XBX70" s="154"/>
      <c r="XBY70" s="154"/>
      <c r="XBZ70" s="154"/>
      <c r="XCA70" s="154"/>
      <c r="XCB70" s="154"/>
      <c r="XCC70" s="154"/>
      <c r="XCD70" s="154"/>
      <c r="XCE70" s="154"/>
      <c r="XCF70" s="154"/>
      <c r="XCG70" s="154"/>
      <c r="XCH70" s="154"/>
      <c r="XCI70" s="154"/>
      <c r="XCJ70" s="154"/>
      <c r="XCK70" s="154"/>
      <c r="XCL70" s="154"/>
      <c r="XCM70" s="154"/>
      <c r="XCN70" s="154"/>
      <c r="XCO70" s="154"/>
      <c r="XCP70" s="154"/>
      <c r="XCQ70" s="154"/>
      <c r="XCR70" s="154"/>
      <c r="XCS70" s="154"/>
      <c r="XCT70" s="154"/>
      <c r="XCU70" s="154"/>
      <c r="XCV70" s="154"/>
      <c r="XCW70" s="154"/>
      <c r="XCX70" s="154"/>
      <c r="XCY70" s="154"/>
      <c r="XCZ70" s="154"/>
      <c r="XDA70" s="154"/>
      <c r="XDB70" s="154"/>
      <c r="XDC70" s="154"/>
      <c r="XDD70" s="154"/>
      <c r="XDE70" s="154"/>
      <c r="XDF70" s="154"/>
      <c r="XDG70" s="154"/>
      <c r="XDH70" s="154"/>
      <c r="XDI70" s="154"/>
      <c r="XDJ70" s="154"/>
      <c r="XDK70" s="154"/>
      <c r="XDL70" s="154"/>
      <c r="XDM70" s="154"/>
      <c r="XDN70" s="154"/>
      <c r="XDO70" s="154"/>
      <c r="XDP70" s="154"/>
      <c r="XDQ70" s="154"/>
      <c r="XDR70" s="154"/>
      <c r="XDS70" s="154"/>
      <c r="XDT70" s="154"/>
      <c r="XDU70" s="154"/>
      <c r="XDV70" s="154"/>
      <c r="XDW70" s="154"/>
      <c r="XDX70" s="154"/>
      <c r="XDY70" s="154"/>
      <c r="XDZ70" s="154"/>
      <c r="XEA70" s="154"/>
      <c r="XEB70" s="154"/>
      <c r="XEC70" s="154"/>
      <c r="XED70" s="154"/>
      <c r="XEE70" s="154"/>
      <c r="XEF70" s="154"/>
      <c r="XEG70" s="154"/>
      <c r="XEH70" s="154"/>
      <c r="XEI70" s="154"/>
      <c r="XEJ70" s="154"/>
      <c r="XEK70" s="154"/>
      <c r="XEL70" s="154"/>
      <c r="XEM70" s="154"/>
      <c r="XEN70" s="154"/>
      <c r="XEO70" s="154"/>
      <c r="XEP70" s="154"/>
      <c r="XEQ70" s="154"/>
      <c r="XER70" s="154"/>
    </row>
    <row r="71" spans="1:16372">
      <c r="A71" s="436" t="s">
        <v>1031</v>
      </c>
      <c r="F71" s="140"/>
      <c r="S71" s="3"/>
      <c r="T71" s="3"/>
      <c r="U71" s="3"/>
      <c r="V71" s="3"/>
      <c r="W71" s="3"/>
      <c r="X71" s="3"/>
      <c r="Y71" s="3"/>
      <c r="Z71" s="3"/>
      <c r="AA71" s="3"/>
      <c r="AB71" s="3"/>
      <c r="AC71" s="3"/>
      <c r="AE71" s="154"/>
      <c r="AF71" s="154"/>
      <c r="AG71" s="154"/>
      <c r="AH71" s="154"/>
      <c r="AI71" s="3"/>
      <c r="AJ71" s="3"/>
      <c r="AK71" s="3"/>
      <c r="AL71" s="3"/>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c r="FR71" s="154"/>
      <c r="FS71" s="154"/>
      <c r="FT71" s="154"/>
      <c r="FU71" s="154"/>
      <c r="FV71" s="154"/>
      <c r="FW71" s="154"/>
      <c r="FX71" s="154"/>
      <c r="FY71" s="154"/>
      <c r="FZ71" s="154"/>
      <c r="GA71" s="154"/>
      <c r="GB71" s="154"/>
      <c r="GC71" s="154"/>
      <c r="GD71" s="154"/>
      <c r="GE71" s="154"/>
      <c r="GF71" s="154"/>
      <c r="GG71" s="154"/>
      <c r="GH71" s="154"/>
      <c r="GI71" s="154"/>
      <c r="GJ71" s="154"/>
      <c r="GK71" s="154"/>
      <c r="GL71" s="154"/>
      <c r="GM71" s="154"/>
      <c r="GN71" s="154"/>
      <c r="GO71" s="154"/>
      <c r="GP71" s="154"/>
      <c r="GQ71" s="154"/>
      <c r="GR71" s="154"/>
      <c r="GS71" s="154"/>
      <c r="GT71" s="154"/>
      <c r="GU71" s="154"/>
      <c r="GV71" s="154"/>
      <c r="GW71" s="154"/>
      <c r="GX71" s="154"/>
      <c r="GY71" s="154"/>
      <c r="GZ71" s="154"/>
      <c r="HA71" s="154"/>
      <c r="HB71" s="154"/>
      <c r="HC71" s="154"/>
      <c r="HD71" s="154"/>
      <c r="HE71" s="154"/>
      <c r="HF71" s="154"/>
      <c r="HG71" s="154"/>
      <c r="HH71" s="154"/>
      <c r="HI71" s="154"/>
      <c r="HJ71" s="154"/>
      <c r="HK71" s="154"/>
      <c r="HL71" s="154"/>
      <c r="HM71" s="154"/>
      <c r="HN71" s="154"/>
      <c r="HO71" s="154"/>
      <c r="HP71" s="154"/>
      <c r="HQ71" s="154"/>
      <c r="HR71" s="154"/>
      <c r="HS71" s="154"/>
      <c r="HT71" s="154"/>
      <c r="HU71" s="154"/>
      <c r="HV71" s="154"/>
      <c r="HW71" s="154"/>
      <c r="HX71" s="154"/>
      <c r="HY71" s="154"/>
      <c r="HZ71" s="154"/>
      <c r="IA71" s="154"/>
      <c r="IB71" s="154"/>
      <c r="IC71" s="154"/>
      <c r="ID71" s="154"/>
      <c r="IE71" s="154"/>
      <c r="IF71" s="154"/>
      <c r="IG71" s="154"/>
      <c r="IH71" s="154"/>
      <c r="II71" s="154"/>
      <c r="IJ71" s="154"/>
      <c r="IK71" s="154"/>
      <c r="IL71" s="154"/>
      <c r="IM71" s="154"/>
      <c r="IN71" s="154"/>
      <c r="IO71" s="154"/>
      <c r="IP71" s="154"/>
      <c r="IQ71" s="154"/>
      <c r="IR71" s="154"/>
      <c r="IS71" s="154"/>
      <c r="IT71" s="154"/>
      <c r="IU71" s="154"/>
      <c r="IV71" s="154"/>
      <c r="IW71" s="154"/>
      <c r="IX71" s="154"/>
      <c r="IY71" s="154"/>
      <c r="IZ71" s="154"/>
      <c r="JA71" s="154"/>
      <c r="JB71" s="154"/>
      <c r="JC71" s="154"/>
      <c r="JD71" s="154"/>
      <c r="JE71" s="154"/>
      <c r="JF71" s="154"/>
      <c r="JG71" s="154"/>
      <c r="JH71" s="154"/>
      <c r="JI71" s="154"/>
      <c r="JJ71" s="154"/>
      <c r="JK71" s="154"/>
      <c r="JL71" s="154"/>
      <c r="JM71" s="154"/>
      <c r="JN71" s="154"/>
      <c r="JO71" s="154"/>
      <c r="JP71" s="154"/>
      <c r="JQ71" s="154"/>
      <c r="JR71" s="154"/>
      <c r="JS71" s="154"/>
      <c r="JT71" s="154"/>
      <c r="JU71" s="154"/>
      <c r="JV71" s="154"/>
      <c r="JW71" s="154"/>
      <c r="JX71" s="154"/>
      <c r="JY71" s="154"/>
      <c r="JZ71" s="154"/>
      <c r="KA71" s="154"/>
      <c r="KB71" s="154"/>
      <c r="KC71" s="154"/>
      <c r="KD71" s="154"/>
      <c r="KE71" s="154"/>
      <c r="KF71" s="154"/>
      <c r="KG71" s="154"/>
      <c r="KH71" s="154"/>
      <c r="KI71" s="154"/>
      <c r="KJ71" s="154"/>
      <c r="KK71" s="154"/>
      <c r="KL71" s="154"/>
      <c r="KM71" s="154"/>
      <c r="KN71" s="154"/>
      <c r="KO71" s="154"/>
      <c r="KP71" s="154"/>
      <c r="KQ71" s="154"/>
      <c r="KR71" s="154"/>
      <c r="KS71" s="154"/>
      <c r="KT71" s="154"/>
      <c r="KU71" s="154"/>
      <c r="KV71" s="154"/>
      <c r="KW71" s="154"/>
      <c r="KX71" s="154"/>
      <c r="KY71" s="154"/>
      <c r="KZ71" s="154"/>
      <c r="LA71" s="154"/>
      <c r="LB71" s="154"/>
      <c r="LC71" s="154"/>
      <c r="LD71" s="154"/>
      <c r="LE71" s="154"/>
      <c r="LF71" s="154"/>
      <c r="LG71" s="154"/>
      <c r="LH71" s="154"/>
      <c r="LI71" s="154"/>
      <c r="LJ71" s="154"/>
      <c r="LK71" s="154"/>
      <c r="LL71" s="154"/>
      <c r="LM71" s="154"/>
      <c r="LN71" s="154"/>
      <c r="LO71" s="154"/>
      <c r="LP71" s="154"/>
      <c r="LQ71" s="154"/>
      <c r="LR71" s="154"/>
      <c r="LS71" s="154"/>
      <c r="LT71" s="154"/>
      <c r="LU71" s="154"/>
      <c r="LV71" s="154"/>
      <c r="LW71" s="154"/>
      <c r="LX71" s="154"/>
      <c r="LY71" s="154"/>
      <c r="LZ71" s="154"/>
      <c r="MA71" s="154"/>
      <c r="MB71" s="154"/>
      <c r="MC71" s="154"/>
      <c r="MD71" s="154"/>
      <c r="ME71" s="154"/>
      <c r="MF71" s="154"/>
      <c r="MG71" s="154"/>
      <c r="MH71" s="154"/>
      <c r="MI71" s="154"/>
      <c r="MJ71" s="154"/>
      <c r="MK71" s="154"/>
      <c r="ML71" s="154"/>
      <c r="MM71" s="154"/>
      <c r="MN71" s="154"/>
      <c r="MO71" s="154"/>
      <c r="MP71" s="154"/>
      <c r="MQ71" s="154"/>
      <c r="MR71" s="154"/>
      <c r="MS71" s="154"/>
      <c r="MT71" s="154"/>
      <c r="MU71" s="154"/>
      <c r="MV71" s="154"/>
      <c r="MW71" s="154"/>
      <c r="MX71" s="154"/>
      <c r="MY71" s="154"/>
      <c r="MZ71" s="154"/>
      <c r="NA71" s="154"/>
      <c r="NB71" s="154"/>
      <c r="NC71" s="154"/>
      <c r="ND71" s="154"/>
      <c r="NE71" s="154"/>
      <c r="NF71" s="154"/>
      <c r="NG71" s="154"/>
      <c r="NH71" s="154"/>
      <c r="NI71" s="154"/>
      <c r="NJ71" s="154"/>
      <c r="NK71" s="154"/>
      <c r="NL71" s="154"/>
      <c r="NM71" s="154"/>
      <c r="NN71" s="154"/>
      <c r="NO71" s="154"/>
      <c r="NP71" s="154"/>
      <c r="NQ71" s="154"/>
      <c r="NR71" s="154"/>
      <c r="NS71" s="154"/>
      <c r="NT71" s="154"/>
      <c r="NU71" s="154"/>
      <c r="NV71" s="154"/>
      <c r="NW71" s="154"/>
      <c r="NX71" s="154"/>
      <c r="NY71" s="154"/>
      <c r="NZ71" s="154"/>
      <c r="OA71" s="154"/>
      <c r="OB71" s="154"/>
      <c r="OC71" s="154"/>
      <c r="OD71" s="154"/>
      <c r="OE71" s="154"/>
      <c r="OF71" s="154"/>
      <c r="OG71" s="154"/>
      <c r="OH71" s="154"/>
      <c r="OI71" s="154"/>
      <c r="OJ71" s="154"/>
      <c r="OK71" s="154"/>
      <c r="OL71" s="154"/>
      <c r="OM71" s="154"/>
      <c r="ON71" s="154"/>
      <c r="OO71" s="154"/>
      <c r="OP71" s="154"/>
      <c r="OQ71" s="154"/>
      <c r="OR71" s="154"/>
      <c r="OS71" s="154"/>
      <c r="OT71" s="154"/>
      <c r="OU71" s="154"/>
      <c r="OV71" s="154"/>
      <c r="OW71" s="154"/>
      <c r="OX71" s="154"/>
      <c r="OY71" s="154"/>
      <c r="OZ71" s="154"/>
      <c r="PA71" s="154"/>
      <c r="PB71" s="154"/>
      <c r="PC71" s="154"/>
      <c r="PD71" s="154"/>
      <c r="PE71" s="154"/>
      <c r="PF71" s="154"/>
      <c r="PG71" s="154"/>
      <c r="PH71" s="154"/>
      <c r="PI71" s="154"/>
      <c r="PJ71" s="154"/>
      <c r="PK71" s="154"/>
      <c r="PL71" s="154"/>
      <c r="PM71" s="154"/>
      <c r="PN71" s="154"/>
      <c r="PO71" s="154"/>
      <c r="PP71" s="154"/>
      <c r="PQ71" s="154"/>
      <c r="PR71" s="154"/>
      <c r="PS71" s="154"/>
      <c r="PT71" s="154"/>
      <c r="PU71" s="154"/>
      <c r="PV71" s="154"/>
      <c r="PW71" s="154"/>
      <c r="PX71" s="154"/>
      <c r="PY71" s="154"/>
      <c r="PZ71" s="154"/>
      <c r="QA71" s="154"/>
      <c r="QB71" s="154"/>
      <c r="QC71" s="154"/>
      <c r="QD71" s="154"/>
      <c r="QE71" s="154"/>
      <c r="QF71" s="154"/>
      <c r="QG71" s="154"/>
      <c r="QH71" s="154"/>
      <c r="QI71" s="154"/>
      <c r="QJ71" s="154"/>
      <c r="QK71" s="154"/>
      <c r="QL71" s="154"/>
      <c r="QM71" s="154"/>
      <c r="QN71" s="154"/>
      <c r="QO71" s="154"/>
      <c r="QP71" s="154"/>
      <c r="QQ71" s="154"/>
      <c r="QR71" s="154"/>
      <c r="QS71" s="154"/>
      <c r="QT71" s="154"/>
      <c r="QU71" s="154"/>
      <c r="QV71" s="154"/>
      <c r="QW71" s="154"/>
      <c r="QX71" s="154"/>
      <c r="QY71" s="154"/>
      <c r="QZ71" s="154"/>
      <c r="RA71" s="154"/>
      <c r="RB71" s="154"/>
      <c r="RC71" s="154"/>
      <c r="RD71" s="154"/>
      <c r="RE71" s="154"/>
      <c r="RF71" s="154"/>
      <c r="RG71" s="154"/>
      <c r="RH71" s="154"/>
      <c r="RI71" s="154"/>
      <c r="RJ71" s="154"/>
      <c r="RK71" s="154"/>
      <c r="RL71" s="154"/>
      <c r="RM71" s="154"/>
      <c r="RN71" s="154"/>
      <c r="RO71" s="154"/>
      <c r="RP71" s="154"/>
      <c r="RQ71" s="154"/>
      <c r="RR71" s="154"/>
      <c r="RS71" s="154"/>
      <c r="RT71" s="154"/>
      <c r="RU71" s="154"/>
      <c r="RV71" s="154"/>
      <c r="RW71" s="154"/>
      <c r="RX71" s="154"/>
      <c r="RY71" s="154"/>
      <c r="RZ71" s="154"/>
      <c r="SA71" s="154"/>
      <c r="SB71" s="154"/>
      <c r="SC71" s="154"/>
      <c r="SD71" s="154"/>
      <c r="SE71" s="154"/>
      <c r="SF71" s="154"/>
      <c r="SG71" s="154"/>
      <c r="SH71" s="154"/>
      <c r="SI71" s="154"/>
      <c r="SJ71" s="154"/>
      <c r="SK71" s="154"/>
      <c r="SL71" s="154"/>
      <c r="SM71" s="154"/>
      <c r="SN71" s="154"/>
      <c r="SO71" s="154"/>
      <c r="SP71" s="154"/>
      <c r="SQ71" s="154"/>
      <c r="SR71" s="154"/>
      <c r="SS71" s="154"/>
      <c r="ST71" s="154"/>
      <c r="SU71" s="154"/>
      <c r="SV71" s="154"/>
      <c r="SW71" s="154"/>
      <c r="SX71" s="154"/>
      <c r="SY71" s="154"/>
      <c r="SZ71" s="154"/>
      <c r="TA71" s="154"/>
      <c r="TB71" s="154"/>
      <c r="TC71" s="154"/>
      <c r="TD71" s="154"/>
      <c r="TE71" s="154"/>
      <c r="TF71" s="154"/>
      <c r="TG71" s="154"/>
      <c r="TH71" s="154"/>
      <c r="TI71" s="154"/>
      <c r="TJ71" s="154"/>
      <c r="TK71" s="154"/>
      <c r="TL71" s="154"/>
      <c r="TM71" s="154"/>
      <c r="TN71" s="154"/>
      <c r="TO71" s="154"/>
      <c r="TP71" s="154"/>
      <c r="TQ71" s="154"/>
      <c r="TR71" s="154"/>
      <c r="TS71" s="154"/>
      <c r="TT71" s="154"/>
      <c r="TU71" s="154"/>
      <c r="TV71" s="154"/>
      <c r="TW71" s="154"/>
      <c r="TX71" s="154"/>
      <c r="TY71" s="154"/>
      <c r="TZ71" s="154"/>
      <c r="UA71" s="154"/>
      <c r="UB71" s="154"/>
      <c r="UC71" s="154"/>
      <c r="UD71" s="154"/>
      <c r="UE71" s="154"/>
      <c r="UF71" s="154"/>
      <c r="UG71" s="154"/>
      <c r="UH71" s="154"/>
      <c r="UI71" s="154"/>
      <c r="UJ71" s="154"/>
      <c r="UK71" s="154"/>
      <c r="UL71" s="154"/>
      <c r="UM71" s="154"/>
      <c r="UN71" s="154"/>
      <c r="UO71" s="154"/>
      <c r="UP71" s="154"/>
      <c r="UQ71" s="154"/>
      <c r="UR71" s="154"/>
      <c r="US71" s="154"/>
      <c r="UT71" s="154"/>
      <c r="UU71" s="154"/>
      <c r="UV71" s="154"/>
      <c r="UW71" s="154"/>
      <c r="UX71" s="154"/>
      <c r="UY71" s="154"/>
      <c r="UZ71" s="154"/>
      <c r="VA71" s="154"/>
      <c r="VB71" s="154"/>
      <c r="VC71" s="154"/>
      <c r="VD71" s="154"/>
      <c r="VE71" s="154"/>
      <c r="VF71" s="154"/>
      <c r="VG71" s="154"/>
      <c r="VH71" s="154"/>
      <c r="VI71" s="154"/>
      <c r="VJ71" s="154"/>
      <c r="VK71" s="154"/>
      <c r="VL71" s="154"/>
      <c r="VM71" s="154"/>
      <c r="VN71" s="154"/>
      <c r="VO71" s="154"/>
      <c r="VP71" s="154"/>
      <c r="VQ71" s="154"/>
      <c r="VR71" s="154"/>
      <c r="VS71" s="154"/>
      <c r="VT71" s="154"/>
      <c r="VU71" s="154"/>
      <c r="VV71" s="154"/>
      <c r="VW71" s="154"/>
      <c r="VX71" s="154"/>
      <c r="VY71" s="154"/>
      <c r="VZ71" s="154"/>
      <c r="WA71" s="154"/>
      <c r="WB71" s="154"/>
      <c r="WC71" s="154"/>
      <c r="WD71" s="154"/>
      <c r="WE71" s="154"/>
      <c r="WF71" s="154"/>
      <c r="WG71" s="154"/>
      <c r="WH71" s="154"/>
      <c r="WI71" s="154"/>
      <c r="WJ71" s="154"/>
      <c r="WK71" s="154"/>
      <c r="WL71" s="154"/>
      <c r="WM71" s="154"/>
      <c r="WN71" s="154"/>
      <c r="WO71" s="154"/>
      <c r="WP71" s="154"/>
      <c r="WQ71" s="154"/>
      <c r="WR71" s="154"/>
      <c r="WS71" s="154"/>
      <c r="WT71" s="154"/>
      <c r="WU71" s="154"/>
      <c r="WV71" s="154"/>
      <c r="WW71" s="154"/>
      <c r="WX71" s="154"/>
      <c r="WY71" s="154"/>
      <c r="WZ71" s="154"/>
      <c r="XA71" s="154"/>
      <c r="XB71" s="154"/>
      <c r="XC71" s="154"/>
      <c r="XD71" s="154"/>
      <c r="XE71" s="154"/>
      <c r="XF71" s="154"/>
      <c r="XG71" s="154"/>
      <c r="XH71" s="154"/>
      <c r="XI71" s="154"/>
      <c r="XJ71" s="154"/>
      <c r="XK71" s="154"/>
      <c r="XL71" s="154"/>
      <c r="XM71" s="154"/>
      <c r="XN71" s="154"/>
      <c r="XO71" s="154"/>
      <c r="XP71" s="154"/>
      <c r="XQ71" s="154"/>
      <c r="XR71" s="154"/>
      <c r="XS71" s="154"/>
      <c r="XT71" s="154"/>
      <c r="XU71" s="154"/>
      <c r="XV71" s="154"/>
      <c r="XW71" s="154"/>
      <c r="XX71" s="154"/>
      <c r="XY71" s="154"/>
      <c r="XZ71" s="154"/>
      <c r="YA71" s="154"/>
      <c r="YB71" s="154"/>
      <c r="YC71" s="154"/>
      <c r="YD71" s="154"/>
      <c r="YE71" s="154"/>
      <c r="YF71" s="154"/>
      <c r="YG71" s="154"/>
      <c r="YH71" s="154"/>
      <c r="YI71" s="154"/>
      <c r="YJ71" s="154"/>
      <c r="YK71" s="154"/>
      <c r="YL71" s="154"/>
      <c r="YM71" s="154"/>
      <c r="YN71" s="154"/>
      <c r="YO71" s="154"/>
      <c r="YP71" s="154"/>
      <c r="YQ71" s="154"/>
      <c r="YR71" s="154"/>
      <c r="YS71" s="154"/>
      <c r="YT71" s="154"/>
      <c r="YU71" s="154"/>
      <c r="YV71" s="154"/>
      <c r="YW71" s="154"/>
      <c r="YX71" s="154"/>
      <c r="YY71" s="154"/>
      <c r="YZ71" s="154"/>
      <c r="ZA71" s="154"/>
      <c r="ZB71" s="154"/>
      <c r="ZC71" s="154"/>
      <c r="ZD71" s="154"/>
      <c r="ZE71" s="154"/>
      <c r="ZF71" s="154"/>
      <c r="ZG71" s="154"/>
      <c r="ZH71" s="154"/>
      <c r="ZI71" s="154"/>
      <c r="ZJ71" s="154"/>
      <c r="ZK71" s="154"/>
      <c r="ZL71" s="154"/>
      <c r="ZM71" s="154"/>
      <c r="ZN71" s="154"/>
      <c r="ZO71" s="154"/>
      <c r="ZP71" s="154"/>
      <c r="ZQ71" s="154"/>
      <c r="ZR71" s="154"/>
      <c r="ZS71" s="154"/>
      <c r="ZT71" s="154"/>
      <c r="ZU71" s="154"/>
      <c r="ZV71" s="154"/>
      <c r="ZW71" s="154"/>
      <c r="ZX71" s="154"/>
      <c r="ZY71" s="154"/>
      <c r="ZZ71" s="154"/>
      <c r="AAA71" s="154"/>
      <c r="AAB71" s="154"/>
      <c r="AAC71" s="154"/>
      <c r="AAD71" s="154"/>
      <c r="AAE71" s="154"/>
      <c r="AAF71" s="154"/>
      <c r="AAG71" s="154"/>
      <c r="AAH71" s="154"/>
      <c r="AAI71" s="154"/>
      <c r="AAJ71" s="154"/>
      <c r="AAK71" s="154"/>
      <c r="AAL71" s="154"/>
      <c r="AAM71" s="154"/>
      <c r="AAN71" s="154"/>
      <c r="AAO71" s="154"/>
      <c r="AAP71" s="154"/>
      <c r="AAQ71" s="154"/>
      <c r="AAR71" s="154"/>
      <c r="AAS71" s="154"/>
      <c r="AAT71" s="154"/>
      <c r="AAU71" s="154"/>
      <c r="AAV71" s="154"/>
      <c r="AAW71" s="154"/>
      <c r="AAX71" s="154"/>
      <c r="AAY71" s="154"/>
      <c r="AAZ71" s="154"/>
      <c r="ABA71" s="154"/>
      <c r="ABB71" s="154"/>
      <c r="ABC71" s="154"/>
      <c r="ABD71" s="154"/>
      <c r="ABE71" s="154"/>
      <c r="ABF71" s="154"/>
      <c r="ABG71" s="154"/>
      <c r="ABH71" s="154"/>
      <c r="ABI71" s="154"/>
      <c r="ABJ71" s="154"/>
      <c r="ABK71" s="154"/>
      <c r="ABL71" s="154"/>
      <c r="ABM71" s="154"/>
      <c r="ABN71" s="154"/>
      <c r="ABO71" s="154"/>
      <c r="ABP71" s="154"/>
      <c r="ABQ71" s="154"/>
      <c r="ABR71" s="154"/>
      <c r="ABS71" s="154"/>
      <c r="ABT71" s="154"/>
      <c r="ABU71" s="154"/>
      <c r="ABV71" s="154"/>
      <c r="ABW71" s="154"/>
      <c r="ABX71" s="154"/>
      <c r="ABY71" s="154"/>
      <c r="ABZ71" s="154"/>
      <c r="ACA71" s="154"/>
      <c r="ACB71" s="154"/>
      <c r="ACC71" s="154"/>
      <c r="ACD71" s="154"/>
      <c r="ACE71" s="154"/>
      <c r="ACF71" s="154"/>
      <c r="ACG71" s="154"/>
      <c r="ACH71" s="154"/>
      <c r="ACI71" s="154"/>
      <c r="ACJ71" s="154"/>
      <c r="ACK71" s="154"/>
      <c r="ACL71" s="154"/>
      <c r="ACM71" s="154"/>
      <c r="ACN71" s="154"/>
      <c r="ACO71" s="154"/>
      <c r="ACP71" s="154"/>
      <c r="ACQ71" s="154"/>
      <c r="ACR71" s="154"/>
      <c r="ACS71" s="154"/>
      <c r="ACT71" s="154"/>
      <c r="ACU71" s="154"/>
      <c r="ACV71" s="154"/>
      <c r="ACW71" s="154"/>
      <c r="ACX71" s="154"/>
      <c r="ACY71" s="154"/>
      <c r="ACZ71" s="154"/>
      <c r="ADA71" s="154"/>
      <c r="ADB71" s="154"/>
      <c r="ADC71" s="154"/>
      <c r="ADD71" s="154"/>
      <c r="ADE71" s="154"/>
      <c r="ADF71" s="154"/>
      <c r="ADG71" s="154"/>
      <c r="ADH71" s="154"/>
      <c r="ADI71" s="154"/>
      <c r="ADJ71" s="154"/>
      <c r="ADK71" s="154"/>
      <c r="ADL71" s="154"/>
      <c r="ADM71" s="154"/>
      <c r="ADN71" s="154"/>
      <c r="ADO71" s="154"/>
      <c r="ADP71" s="154"/>
      <c r="ADQ71" s="154"/>
      <c r="ADR71" s="154"/>
      <c r="ADS71" s="154"/>
      <c r="ADT71" s="154"/>
      <c r="ADU71" s="154"/>
      <c r="ADV71" s="154"/>
      <c r="ADW71" s="154"/>
      <c r="ADX71" s="154"/>
      <c r="ADY71" s="154"/>
      <c r="ADZ71" s="154"/>
      <c r="AEA71" s="154"/>
      <c r="AEB71" s="154"/>
      <c r="AEC71" s="154"/>
      <c r="AED71" s="154"/>
      <c r="AEE71" s="154"/>
      <c r="AEF71" s="154"/>
      <c r="AEG71" s="154"/>
      <c r="AEH71" s="154"/>
      <c r="AEI71" s="154"/>
      <c r="AEJ71" s="154"/>
      <c r="AEK71" s="154"/>
      <c r="AEL71" s="154"/>
      <c r="AEM71" s="154"/>
      <c r="AEN71" s="154"/>
      <c r="AEO71" s="154"/>
      <c r="AEP71" s="154"/>
      <c r="AEQ71" s="154"/>
      <c r="AER71" s="154"/>
      <c r="AES71" s="154"/>
      <c r="AET71" s="154"/>
      <c r="AEU71" s="154"/>
      <c r="AEV71" s="154"/>
      <c r="AEW71" s="154"/>
      <c r="AEX71" s="154"/>
      <c r="AEY71" s="154"/>
      <c r="AEZ71" s="154"/>
      <c r="AFA71" s="154"/>
      <c r="AFB71" s="154"/>
      <c r="AFC71" s="154"/>
      <c r="AFD71" s="154"/>
      <c r="AFE71" s="154"/>
      <c r="AFF71" s="154"/>
      <c r="AFG71" s="154"/>
      <c r="AFH71" s="154"/>
      <c r="AFI71" s="154"/>
      <c r="AFJ71" s="154"/>
      <c r="AFK71" s="154"/>
      <c r="AFL71" s="154"/>
      <c r="AFM71" s="154"/>
      <c r="AFN71" s="154"/>
      <c r="AFO71" s="154"/>
      <c r="AFP71" s="154"/>
      <c r="AFQ71" s="154"/>
      <c r="AFR71" s="154"/>
      <c r="AFS71" s="154"/>
      <c r="AFT71" s="154"/>
      <c r="AFU71" s="154"/>
      <c r="AFV71" s="154"/>
      <c r="AFW71" s="154"/>
      <c r="AFX71" s="154"/>
      <c r="AFY71" s="154"/>
      <c r="AFZ71" s="154"/>
      <c r="AGA71" s="154"/>
      <c r="AGB71" s="154"/>
      <c r="AGC71" s="154"/>
      <c r="AGD71" s="154"/>
      <c r="AGE71" s="154"/>
      <c r="AGF71" s="154"/>
      <c r="AGG71" s="154"/>
      <c r="AGH71" s="154"/>
      <c r="AGI71" s="154"/>
      <c r="AGJ71" s="154"/>
      <c r="AGK71" s="154"/>
      <c r="AGL71" s="154"/>
      <c r="AGM71" s="154"/>
      <c r="AGN71" s="154"/>
      <c r="AGO71" s="154"/>
      <c r="AGP71" s="154"/>
      <c r="AGQ71" s="154"/>
      <c r="AGR71" s="154"/>
      <c r="AGS71" s="154"/>
      <c r="AGT71" s="154"/>
      <c r="AGU71" s="154"/>
      <c r="AGV71" s="154"/>
      <c r="AGW71" s="154"/>
      <c r="AGX71" s="154"/>
      <c r="AGY71" s="154"/>
      <c r="AGZ71" s="154"/>
      <c r="AHA71" s="154"/>
      <c r="AHB71" s="154"/>
      <c r="AHC71" s="154"/>
      <c r="AHD71" s="154"/>
      <c r="AHE71" s="154"/>
      <c r="AHF71" s="154"/>
      <c r="AHG71" s="154"/>
      <c r="AHH71" s="154"/>
      <c r="AHI71" s="154"/>
      <c r="AHJ71" s="154"/>
      <c r="AHK71" s="154"/>
      <c r="AHL71" s="154"/>
      <c r="AHM71" s="154"/>
      <c r="AHN71" s="154"/>
      <c r="AHO71" s="154"/>
      <c r="AHP71" s="154"/>
      <c r="AHQ71" s="154"/>
      <c r="AHR71" s="154"/>
      <c r="AHS71" s="154"/>
      <c r="AHT71" s="154"/>
      <c r="AHU71" s="154"/>
      <c r="AHV71" s="154"/>
      <c r="AHW71" s="154"/>
      <c r="AHX71" s="154"/>
      <c r="AHY71" s="154"/>
      <c r="AHZ71" s="154"/>
      <c r="AIA71" s="154"/>
      <c r="AIB71" s="154"/>
      <c r="AIC71" s="154"/>
      <c r="AID71" s="154"/>
      <c r="AIE71" s="154"/>
      <c r="AIF71" s="154"/>
      <c r="AIG71" s="154"/>
      <c r="AIH71" s="154"/>
      <c r="AII71" s="154"/>
      <c r="AIJ71" s="154"/>
      <c r="AIK71" s="154"/>
      <c r="AIL71" s="154"/>
      <c r="AIM71" s="154"/>
      <c r="AIN71" s="154"/>
      <c r="AIO71" s="154"/>
      <c r="AIP71" s="154"/>
      <c r="AIQ71" s="154"/>
      <c r="AIR71" s="154"/>
      <c r="AIS71" s="154"/>
      <c r="AIT71" s="154"/>
      <c r="AIU71" s="154"/>
      <c r="AIV71" s="154"/>
      <c r="AIW71" s="154"/>
      <c r="AIX71" s="154"/>
      <c r="AIY71" s="154"/>
      <c r="AIZ71" s="154"/>
      <c r="AJA71" s="154"/>
      <c r="AJB71" s="154"/>
      <c r="AJC71" s="154"/>
      <c r="AJD71" s="154"/>
      <c r="AJE71" s="154"/>
      <c r="AJF71" s="154"/>
      <c r="AJG71" s="154"/>
      <c r="AJH71" s="154"/>
      <c r="AJI71" s="154"/>
      <c r="AJJ71" s="154"/>
      <c r="AJK71" s="154"/>
      <c r="AJL71" s="154"/>
      <c r="AJM71" s="154"/>
      <c r="AJN71" s="154"/>
      <c r="AJO71" s="154"/>
      <c r="AJP71" s="154"/>
      <c r="AJQ71" s="154"/>
      <c r="AJR71" s="154"/>
      <c r="AJS71" s="154"/>
      <c r="AJT71" s="154"/>
      <c r="AJU71" s="154"/>
      <c r="AJV71" s="154"/>
      <c r="AJW71" s="154"/>
      <c r="AJX71" s="154"/>
      <c r="AJY71" s="154"/>
      <c r="AJZ71" s="154"/>
      <c r="AKA71" s="154"/>
      <c r="AKB71" s="154"/>
      <c r="AKC71" s="154"/>
      <c r="AKD71" s="154"/>
      <c r="AKE71" s="154"/>
      <c r="AKF71" s="154"/>
      <c r="AKG71" s="154"/>
      <c r="AKH71" s="154"/>
      <c r="AKI71" s="154"/>
      <c r="AKJ71" s="154"/>
      <c r="AKK71" s="154"/>
      <c r="AKL71" s="154"/>
      <c r="AKM71" s="154"/>
      <c r="AKN71" s="154"/>
      <c r="AKO71" s="154"/>
      <c r="AKP71" s="154"/>
      <c r="AKQ71" s="154"/>
      <c r="AKR71" s="154"/>
      <c r="AKS71" s="154"/>
      <c r="AKT71" s="154"/>
      <c r="AKU71" s="154"/>
      <c r="AKV71" s="154"/>
      <c r="AKW71" s="154"/>
      <c r="AKX71" s="154"/>
      <c r="AKY71" s="154"/>
      <c r="AKZ71" s="154"/>
      <c r="ALA71" s="154"/>
      <c r="ALB71" s="154"/>
      <c r="ALC71" s="154"/>
      <c r="ALD71" s="154"/>
      <c r="ALE71" s="154"/>
      <c r="ALF71" s="154"/>
      <c r="ALG71" s="154"/>
      <c r="ALH71" s="154"/>
      <c r="ALI71" s="154"/>
      <c r="ALJ71" s="154"/>
      <c r="ALK71" s="154"/>
      <c r="ALL71" s="154"/>
      <c r="ALM71" s="154"/>
      <c r="ALN71" s="154"/>
      <c r="ALO71" s="154"/>
      <c r="ALP71" s="154"/>
      <c r="ALQ71" s="154"/>
      <c r="ALR71" s="154"/>
      <c r="ALS71" s="154"/>
      <c r="ALT71" s="154"/>
      <c r="ALU71" s="154"/>
      <c r="ALV71" s="154"/>
      <c r="ALW71" s="154"/>
      <c r="ALX71" s="154"/>
      <c r="ALY71" s="154"/>
      <c r="ALZ71" s="154"/>
      <c r="AMA71" s="154"/>
      <c r="AMB71" s="154"/>
      <c r="AMC71" s="154"/>
      <c r="AMD71" s="154"/>
      <c r="AME71" s="154"/>
      <c r="AMF71" s="154"/>
      <c r="AMG71" s="154"/>
      <c r="AMH71" s="154"/>
      <c r="AMI71" s="154"/>
      <c r="AMJ71" s="154"/>
      <c r="AMK71" s="154"/>
      <c r="AML71" s="154"/>
      <c r="AMM71" s="154"/>
      <c r="AMN71" s="154"/>
      <c r="AMO71" s="154"/>
      <c r="AMP71" s="154"/>
      <c r="AMQ71" s="154"/>
      <c r="AMR71" s="154"/>
      <c r="AMS71" s="154"/>
      <c r="AMT71" s="154"/>
      <c r="AMU71" s="154"/>
      <c r="AMV71" s="154"/>
      <c r="AMW71" s="154"/>
      <c r="AMX71" s="154"/>
      <c r="AMY71" s="154"/>
      <c r="AMZ71" s="154"/>
      <c r="ANA71" s="154"/>
      <c r="ANB71" s="154"/>
      <c r="ANC71" s="154"/>
      <c r="AND71" s="154"/>
      <c r="ANE71" s="154"/>
      <c r="ANF71" s="154"/>
      <c r="ANG71" s="154"/>
      <c r="ANH71" s="154"/>
      <c r="ANI71" s="154"/>
      <c r="ANJ71" s="154"/>
      <c r="ANK71" s="154"/>
      <c r="ANL71" s="154"/>
      <c r="ANM71" s="154"/>
      <c r="ANN71" s="154"/>
      <c r="ANO71" s="154"/>
      <c r="ANP71" s="154"/>
      <c r="ANQ71" s="154"/>
      <c r="ANR71" s="154"/>
      <c r="ANS71" s="154"/>
      <c r="ANT71" s="154"/>
      <c r="ANU71" s="154"/>
      <c r="ANV71" s="154"/>
      <c r="ANW71" s="154"/>
      <c r="ANX71" s="154"/>
      <c r="ANY71" s="154"/>
      <c r="ANZ71" s="154"/>
      <c r="AOA71" s="154"/>
      <c r="AOB71" s="154"/>
      <c r="AOC71" s="154"/>
      <c r="AOD71" s="154"/>
      <c r="AOE71" s="154"/>
      <c r="AOF71" s="154"/>
      <c r="AOG71" s="154"/>
      <c r="AOH71" s="154"/>
      <c r="AOI71" s="154"/>
      <c r="AOJ71" s="154"/>
      <c r="AOK71" s="154"/>
      <c r="AOL71" s="154"/>
      <c r="AOM71" s="154"/>
      <c r="AON71" s="154"/>
      <c r="AOO71" s="154"/>
      <c r="AOP71" s="154"/>
      <c r="AOQ71" s="154"/>
      <c r="AOR71" s="154"/>
      <c r="AOS71" s="154"/>
      <c r="AOT71" s="154"/>
      <c r="AOU71" s="154"/>
      <c r="AOV71" s="154"/>
      <c r="AOW71" s="154"/>
      <c r="AOX71" s="154"/>
      <c r="AOY71" s="154"/>
      <c r="AOZ71" s="154"/>
      <c r="APA71" s="154"/>
      <c r="APB71" s="154"/>
      <c r="APC71" s="154"/>
      <c r="APD71" s="154"/>
      <c r="APE71" s="154"/>
      <c r="APF71" s="154"/>
      <c r="APG71" s="154"/>
      <c r="APH71" s="154"/>
      <c r="API71" s="154"/>
      <c r="APJ71" s="154"/>
      <c r="APK71" s="154"/>
      <c r="APL71" s="154"/>
      <c r="APM71" s="154"/>
      <c r="APN71" s="154"/>
      <c r="APO71" s="154"/>
      <c r="APP71" s="154"/>
      <c r="APQ71" s="154"/>
      <c r="APR71" s="154"/>
      <c r="APS71" s="154"/>
      <c r="APT71" s="154"/>
      <c r="APU71" s="154"/>
      <c r="APV71" s="154"/>
      <c r="APW71" s="154"/>
      <c r="APX71" s="154"/>
      <c r="APY71" s="154"/>
      <c r="APZ71" s="154"/>
      <c r="AQA71" s="154"/>
      <c r="AQB71" s="154"/>
      <c r="AQC71" s="154"/>
      <c r="AQD71" s="154"/>
      <c r="AQE71" s="154"/>
      <c r="AQF71" s="154"/>
      <c r="AQG71" s="154"/>
      <c r="AQH71" s="154"/>
      <c r="AQI71" s="154"/>
      <c r="AQJ71" s="154"/>
      <c r="AQK71" s="154"/>
      <c r="AQL71" s="154"/>
      <c r="AQM71" s="154"/>
      <c r="AQN71" s="154"/>
      <c r="AQO71" s="154"/>
      <c r="AQP71" s="154"/>
      <c r="AQQ71" s="154"/>
      <c r="AQR71" s="154"/>
      <c r="AQS71" s="154"/>
      <c r="AQT71" s="154"/>
      <c r="AQU71" s="154"/>
      <c r="AQV71" s="154"/>
      <c r="AQW71" s="154"/>
      <c r="AQX71" s="154"/>
      <c r="AQY71" s="154"/>
      <c r="AQZ71" s="154"/>
      <c r="ARA71" s="154"/>
      <c r="ARB71" s="154"/>
      <c r="ARC71" s="154"/>
      <c r="ARD71" s="154"/>
      <c r="ARE71" s="154"/>
      <c r="ARF71" s="154"/>
      <c r="ARG71" s="154"/>
      <c r="ARH71" s="154"/>
      <c r="ARI71" s="154"/>
      <c r="ARJ71" s="154"/>
      <c r="ARK71" s="154"/>
      <c r="ARL71" s="154"/>
      <c r="ARM71" s="154"/>
      <c r="ARN71" s="154"/>
      <c r="ARO71" s="154"/>
      <c r="ARP71" s="154"/>
      <c r="ARQ71" s="154"/>
      <c r="ARR71" s="154"/>
      <c r="ARS71" s="154"/>
      <c r="ART71" s="154"/>
      <c r="ARU71" s="154"/>
      <c r="ARV71" s="154"/>
      <c r="ARW71" s="154"/>
      <c r="ARX71" s="154"/>
      <c r="ARY71" s="154"/>
      <c r="ARZ71" s="154"/>
      <c r="ASA71" s="154"/>
      <c r="ASB71" s="154"/>
      <c r="ASC71" s="154"/>
      <c r="ASD71" s="154"/>
      <c r="ASE71" s="154"/>
      <c r="ASF71" s="154"/>
      <c r="ASG71" s="154"/>
      <c r="ASH71" s="154"/>
      <c r="ASI71" s="154"/>
      <c r="ASJ71" s="154"/>
      <c r="ASK71" s="154"/>
      <c r="ASL71" s="154"/>
      <c r="ASM71" s="154"/>
      <c r="ASN71" s="154"/>
      <c r="ASO71" s="154"/>
      <c r="ASP71" s="154"/>
      <c r="ASQ71" s="154"/>
      <c r="ASR71" s="154"/>
      <c r="ASS71" s="154"/>
      <c r="AST71" s="154"/>
      <c r="ASU71" s="154"/>
      <c r="ASV71" s="154"/>
      <c r="ASW71" s="154"/>
      <c r="ASX71" s="154"/>
      <c r="ASY71" s="154"/>
      <c r="ASZ71" s="154"/>
      <c r="ATA71" s="154"/>
      <c r="ATB71" s="154"/>
      <c r="ATC71" s="154"/>
      <c r="ATD71" s="154"/>
      <c r="ATE71" s="154"/>
      <c r="ATF71" s="154"/>
      <c r="ATG71" s="154"/>
      <c r="ATH71" s="154"/>
      <c r="ATI71" s="154"/>
      <c r="ATJ71" s="154"/>
      <c r="ATK71" s="154"/>
      <c r="ATL71" s="154"/>
      <c r="ATM71" s="154"/>
      <c r="ATN71" s="154"/>
      <c r="ATO71" s="154"/>
      <c r="ATP71" s="154"/>
      <c r="ATQ71" s="154"/>
      <c r="ATR71" s="154"/>
      <c r="ATS71" s="154"/>
      <c r="ATT71" s="154"/>
      <c r="ATU71" s="154"/>
      <c r="ATV71" s="154"/>
      <c r="ATW71" s="154"/>
      <c r="ATX71" s="154"/>
      <c r="ATY71" s="154"/>
      <c r="ATZ71" s="154"/>
      <c r="AUA71" s="154"/>
      <c r="AUB71" s="154"/>
      <c r="AUC71" s="154"/>
      <c r="AUD71" s="154"/>
      <c r="AUE71" s="154"/>
      <c r="AUF71" s="154"/>
      <c r="AUG71" s="154"/>
      <c r="AUH71" s="154"/>
      <c r="AUI71" s="154"/>
      <c r="AUJ71" s="154"/>
      <c r="AUK71" s="154"/>
      <c r="AUL71" s="154"/>
      <c r="AUM71" s="154"/>
      <c r="AUN71" s="154"/>
      <c r="AUO71" s="154"/>
      <c r="AUP71" s="154"/>
      <c r="AUQ71" s="154"/>
      <c r="AUR71" s="154"/>
      <c r="AUS71" s="154"/>
      <c r="AUT71" s="154"/>
      <c r="AUU71" s="154"/>
      <c r="AUV71" s="154"/>
      <c r="AUW71" s="154"/>
      <c r="AUX71" s="154"/>
      <c r="AUY71" s="154"/>
      <c r="AUZ71" s="154"/>
      <c r="AVA71" s="154"/>
      <c r="AVB71" s="154"/>
      <c r="AVC71" s="154"/>
      <c r="AVD71" s="154"/>
      <c r="AVE71" s="154"/>
      <c r="AVF71" s="154"/>
      <c r="AVG71" s="154"/>
      <c r="AVH71" s="154"/>
      <c r="AVI71" s="154"/>
      <c r="AVJ71" s="154"/>
      <c r="AVK71" s="154"/>
      <c r="AVL71" s="154"/>
      <c r="AVM71" s="154"/>
      <c r="AVN71" s="154"/>
      <c r="AVO71" s="154"/>
      <c r="AVP71" s="154"/>
      <c r="AVQ71" s="154"/>
      <c r="AVR71" s="154"/>
      <c r="AVS71" s="154"/>
      <c r="AVT71" s="154"/>
      <c r="AVU71" s="154"/>
      <c r="AVV71" s="154"/>
      <c r="AVW71" s="154"/>
      <c r="AVX71" s="154"/>
      <c r="AVY71" s="154"/>
      <c r="AVZ71" s="154"/>
      <c r="AWA71" s="154"/>
      <c r="AWB71" s="154"/>
      <c r="AWC71" s="154"/>
      <c r="AWD71" s="154"/>
      <c r="AWE71" s="154"/>
      <c r="AWF71" s="154"/>
      <c r="AWG71" s="154"/>
      <c r="AWH71" s="154"/>
      <c r="AWI71" s="154"/>
      <c r="AWJ71" s="154"/>
      <c r="AWK71" s="154"/>
      <c r="AWL71" s="154"/>
      <c r="AWM71" s="154"/>
      <c r="AWN71" s="154"/>
      <c r="AWO71" s="154"/>
      <c r="AWP71" s="154"/>
      <c r="AWQ71" s="154"/>
      <c r="AWR71" s="154"/>
      <c r="AWS71" s="154"/>
      <c r="AWT71" s="154"/>
      <c r="AWU71" s="154"/>
      <c r="AWV71" s="154"/>
      <c r="AWW71" s="154"/>
      <c r="AWX71" s="154"/>
      <c r="AWY71" s="154"/>
      <c r="AWZ71" s="154"/>
      <c r="AXA71" s="154"/>
      <c r="AXB71" s="154"/>
      <c r="AXC71" s="154"/>
      <c r="AXD71" s="154"/>
      <c r="AXE71" s="154"/>
      <c r="AXF71" s="154"/>
      <c r="AXG71" s="154"/>
      <c r="AXH71" s="154"/>
      <c r="AXI71" s="154"/>
      <c r="AXJ71" s="154"/>
      <c r="AXK71" s="154"/>
      <c r="AXL71" s="154"/>
      <c r="AXM71" s="154"/>
      <c r="AXN71" s="154"/>
      <c r="AXO71" s="154"/>
      <c r="AXP71" s="154"/>
      <c r="AXQ71" s="154"/>
      <c r="AXR71" s="154"/>
      <c r="AXS71" s="154"/>
      <c r="AXT71" s="154"/>
      <c r="AXU71" s="154"/>
      <c r="AXV71" s="154"/>
      <c r="AXW71" s="154"/>
      <c r="AXX71" s="154"/>
      <c r="AXY71" s="154"/>
      <c r="AXZ71" s="154"/>
      <c r="AYA71" s="154"/>
      <c r="AYB71" s="154"/>
      <c r="AYC71" s="154"/>
      <c r="AYD71" s="154"/>
      <c r="AYE71" s="154"/>
      <c r="AYF71" s="154"/>
      <c r="AYG71" s="154"/>
      <c r="AYH71" s="154"/>
      <c r="AYI71" s="154"/>
      <c r="AYJ71" s="154"/>
      <c r="AYK71" s="154"/>
      <c r="AYL71" s="154"/>
      <c r="AYM71" s="154"/>
      <c r="AYN71" s="154"/>
      <c r="AYO71" s="154"/>
      <c r="AYP71" s="154"/>
      <c r="AYQ71" s="154"/>
      <c r="AYR71" s="154"/>
      <c r="AYS71" s="154"/>
      <c r="AYT71" s="154"/>
      <c r="AYU71" s="154"/>
      <c r="AYV71" s="154"/>
      <c r="AYW71" s="154"/>
      <c r="AYX71" s="154"/>
      <c r="AYY71" s="154"/>
      <c r="AYZ71" s="154"/>
      <c r="AZA71" s="154"/>
      <c r="AZB71" s="154"/>
      <c r="AZC71" s="154"/>
      <c r="AZD71" s="154"/>
      <c r="AZE71" s="154"/>
      <c r="AZF71" s="154"/>
      <c r="AZG71" s="154"/>
      <c r="AZH71" s="154"/>
      <c r="AZI71" s="154"/>
      <c r="AZJ71" s="154"/>
      <c r="AZK71" s="154"/>
      <c r="AZL71" s="154"/>
      <c r="AZM71" s="154"/>
      <c r="AZN71" s="154"/>
      <c r="AZO71" s="154"/>
      <c r="AZP71" s="154"/>
      <c r="AZQ71" s="154"/>
      <c r="AZR71" s="154"/>
      <c r="AZS71" s="154"/>
      <c r="AZT71" s="154"/>
      <c r="AZU71" s="154"/>
      <c r="AZV71" s="154"/>
      <c r="AZW71" s="154"/>
      <c r="AZX71" s="154"/>
      <c r="AZY71" s="154"/>
      <c r="AZZ71" s="154"/>
      <c r="BAA71" s="154"/>
      <c r="BAB71" s="154"/>
      <c r="BAC71" s="154"/>
      <c r="BAD71" s="154"/>
      <c r="BAE71" s="154"/>
      <c r="BAF71" s="154"/>
      <c r="BAG71" s="154"/>
      <c r="BAH71" s="154"/>
      <c r="BAI71" s="154"/>
      <c r="BAJ71" s="154"/>
      <c r="BAK71" s="154"/>
      <c r="BAL71" s="154"/>
      <c r="BAM71" s="154"/>
      <c r="BAN71" s="154"/>
      <c r="BAO71" s="154"/>
      <c r="BAP71" s="154"/>
      <c r="BAQ71" s="154"/>
      <c r="BAR71" s="154"/>
      <c r="BAS71" s="154"/>
      <c r="BAT71" s="154"/>
      <c r="BAU71" s="154"/>
      <c r="BAV71" s="154"/>
      <c r="BAW71" s="154"/>
      <c r="BAX71" s="154"/>
      <c r="BAY71" s="154"/>
      <c r="BAZ71" s="154"/>
      <c r="BBA71" s="154"/>
      <c r="BBB71" s="154"/>
      <c r="BBC71" s="154"/>
      <c r="BBD71" s="154"/>
      <c r="BBE71" s="154"/>
      <c r="BBF71" s="154"/>
      <c r="BBG71" s="154"/>
      <c r="BBH71" s="154"/>
      <c r="BBI71" s="154"/>
      <c r="BBJ71" s="154"/>
      <c r="BBK71" s="154"/>
      <c r="BBL71" s="154"/>
      <c r="BBM71" s="154"/>
      <c r="BBN71" s="154"/>
      <c r="BBO71" s="154"/>
      <c r="BBP71" s="154"/>
      <c r="BBQ71" s="154"/>
      <c r="BBR71" s="154"/>
      <c r="BBS71" s="154"/>
      <c r="BBT71" s="154"/>
      <c r="BBU71" s="154"/>
      <c r="BBV71" s="154"/>
      <c r="BBW71" s="154"/>
      <c r="BBX71" s="154"/>
      <c r="BBY71" s="154"/>
      <c r="BBZ71" s="154"/>
      <c r="BCA71" s="154"/>
      <c r="BCB71" s="154"/>
      <c r="BCC71" s="154"/>
      <c r="BCD71" s="154"/>
      <c r="BCE71" s="154"/>
      <c r="BCF71" s="154"/>
      <c r="BCG71" s="154"/>
      <c r="BCH71" s="154"/>
      <c r="BCI71" s="154"/>
      <c r="BCJ71" s="154"/>
      <c r="BCK71" s="154"/>
      <c r="BCL71" s="154"/>
      <c r="BCM71" s="154"/>
      <c r="BCN71" s="154"/>
      <c r="BCO71" s="154"/>
      <c r="BCP71" s="154"/>
      <c r="BCQ71" s="154"/>
      <c r="BCR71" s="154"/>
      <c r="BCS71" s="154"/>
      <c r="BCT71" s="154"/>
      <c r="BCU71" s="154"/>
      <c r="BCV71" s="154"/>
      <c r="BCW71" s="154"/>
      <c r="BCX71" s="154"/>
      <c r="BCY71" s="154"/>
      <c r="BCZ71" s="154"/>
      <c r="BDA71" s="154"/>
      <c r="BDB71" s="154"/>
      <c r="BDC71" s="154"/>
      <c r="BDD71" s="154"/>
      <c r="BDE71" s="154"/>
      <c r="BDF71" s="154"/>
      <c r="BDG71" s="154"/>
      <c r="BDH71" s="154"/>
      <c r="BDI71" s="154"/>
      <c r="BDJ71" s="154"/>
      <c r="BDK71" s="154"/>
      <c r="BDL71" s="154"/>
      <c r="BDM71" s="154"/>
      <c r="BDN71" s="154"/>
      <c r="BDO71" s="154"/>
      <c r="BDP71" s="154"/>
      <c r="BDQ71" s="154"/>
      <c r="BDR71" s="154"/>
      <c r="BDS71" s="154"/>
      <c r="BDT71" s="154"/>
      <c r="BDU71" s="154"/>
      <c r="BDV71" s="154"/>
      <c r="BDW71" s="154"/>
      <c r="BDX71" s="154"/>
      <c r="BDY71" s="154"/>
      <c r="BDZ71" s="154"/>
      <c r="BEA71" s="154"/>
      <c r="BEB71" s="154"/>
      <c r="BEC71" s="154"/>
      <c r="BED71" s="154"/>
      <c r="BEE71" s="154"/>
      <c r="BEF71" s="154"/>
      <c r="BEG71" s="154"/>
      <c r="BEH71" s="154"/>
      <c r="BEI71" s="154"/>
      <c r="BEJ71" s="154"/>
      <c r="BEK71" s="154"/>
      <c r="BEL71" s="154"/>
      <c r="BEM71" s="154"/>
      <c r="BEN71" s="154"/>
      <c r="BEO71" s="154"/>
      <c r="BEP71" s="154"/>
      <c r="BEQ71" s="154"/>
      <c r="BER71" s="154"/>
      <c r="BES71" s="154"/>
      <c r="BET71" s="154"/>
      <c r="BEU71" s="154"/>
      <c r="BEV71" s="154"/>
      <c r="BEW71" s="154"/>
      <c r="BEX71" s="154"/>
      <c r="BEY71" s="154"/>
      <c r="BEZ71" s="154"/>
      <c r="BFA71" s="154"/>
      <c r="BFB71" s="154"/>
      <c r="BFC71" s="154"/>
      <c r="BFD71" s="154"/>
      <c r="BFE71" s="154"/>
      <c r="BFF71" s="154"/>
      <c r="BFG71" s="154"/>
      <c r="BFH71" s="154"/>
      <c r="BFI71" s="154"/>
      <c r="BFJ71" s="154"/>
      <c r="BFK71" s="154"/>
      <c r="BFL71" s="154"/>
      <c r="BFM71" s="154"/>
      <c r="BFN71" s="154"/>
      <c r="BFO71" s="154"/>
      <c r="BFP71" s="154"/>
      <c r="BFQ71" s="154"/>
      <c r="BFR71" s="154"/>
      <c r="BFS71" s="154"/>
      <c r="BFT71" s="154"/>
      <c r="BFU71" s="154"/>
      <c r="BFV71" s="154"/>
      <c r="BFW71" s="154"/>
      <c r="BFX71" s="154"/>
      <c r="BFY71" s="154"/>
      <c r="BFZ71" s="154"/>
      <c r="BGA71" s="154"/>
      <c r="BGB71" s="154"/>
      <c r="BGC71" s="154"/>
      <c r="BGD71" s="154"/>
      <c r="BGE71" s="154"/>
      <c r="BGF71" s="154"/>
      <c r="BGG71" s="154"/>
      <c r="BGH71" s="154"/>
      <c r="BGI71" s="154"/>
      <c r="BGJ71" s="154"/>
      <c r="BGK71" s="154"/>
      <c r="BGL71" s="154"/>
      <c r="BGM71" s="154"/>
      <c r="BGN71" s="154"/>
      <c r="BGO71" s="154"/>
      <c r="BGP71" s="154"/>
      <c r="BGQ71" s="154"/>
      <c r="BGR71" s="154"/>
      <c r="BGS71" s="154"/>
      <c r="BGT71" s="154"/>
      <c r="BGU71" s="154"/>
      <c r="BGV71" s="154"/>
      <c r="BGW71" s="154"/>
      <c r="BGX71" s="154"/>
      <c r="BGY71" s="154"/>
      <c r="BGZ71" s="154"/>
      <c r="BHA71" s="154"/>
      <c r="BHB71" s="154"/>
      <c r="BHC71" s="154"/>
      <c r="BHD71" s="154"/>
      <c r="BHE71" s="154"/>
      <c r="BHF71" s="154"/>
      <c r="BHG71" s="154"/>
      <c r="BHH71" s="154"/>
      <c r="BHI71" s="154"/>
      <c r="BHJ71" s="154"/>
      <c r="BHK71" s="154"/>
      <c r="BHL71" s="154"/>
      <c r="BHM71" s="154"/>
      <c r="BHN71" s="154"/>
      <c r="BHO71" s="154"/>
      <c r="BHP71" s="154"/>
      <c r="BHQ71" s="154"/>
      <c r="BHR71" s="154"/>
      <c r="BHS71" s="154"/>
      <c r="BHT71" s="154"/>
      <c r="BHU71" s="154"/>
      <c r="BHV71" s="154"/>
      <c r="BHW71" s="154"/>
      <c r="BHX71" s="154"/>
      <c r="BHY71" s="154"/>
      <c r="BHZ71" s="154"/>
      <c r="BIA71" s="154"/>
      <c r="BIB71" s="154"/>
      <c r="BIC71" s="154"/>
      <c r="BID71" s="154"/>
      <c r="BIE71" s="154"/>
      <c r="BIF71" s="154"/>
      <c r="BIG71" s="154"/>
      <c r="BIH71" s="154"/>
      <c r="BII71" s="154"/>
      <c r="BIJ71" s="154"/>
      <c r="BIK71" s="154"/>
      <c r="BIL71" s="154"/>
      <c r="BIM71" s="154"/>
      <c r="BIN71" s="154"/>
      <c r="BIO71" s="154"/>
      <c r="BIP71" s="154"/>
      <c r="BIQ71" s="154"/>
      <c r="BIR71" s="154"/>
      <c r="BIS71" s="154"/>
      <c r="BIT71" s="154"/>
      <c r="BIU71" s="154"/>
      <c r="BIV71" s="154"/>
      <c r="BIW71" s="154"/>
      <c r="BIX71" s="154"/>
      <c r="BIY71" s="154"/>
      <c r="BIZ71" s="154"/>
      <c r="BJA71" s="154"/>
      <c r="BJB71" s="154"/>
      <c r="BJC71" s="154"/>
      <c r="BJD71" s="154"/>
      <c r="BJE71" s="154"/>
      <c r="BJF71" s="154"/>
      <c r="BJG71" s="154"/>
      <c r="BJH71" s="154"/>
      <c r="BJI71" s="154"/>
      <c r="BJJ71" s="154"/>
      <c r="BJK71" s="154"/>
      <c r="BJL71" s="154"/>
      <c r="BJM71" s="154"/>
      <c r="BJN71" s="154"/>
      <c r="BJO71" s="154"/>
      <c r="BJP71" s="154"/>
      <c r="BJQ71" s="154"/>
      <c r="BJR71" s="154"/>
      <c r="BJS71" s="154"/>
      <c r="BJT71" s="154"/>
      <c r="BJU71" s="154"/>
      <c r="BJV71" s="154"/>
      <c r="BJW71" s="154"/>
      <c r="BJX71" s="154"/>
      <c r="BJY71" s="154"/>
      <c r="BJZ71" s="154"/>
      <c r="BKA71" s="154"/>
      <c r="BKB71" s="154"/>
      <c r="BKC71" s="154"/>
      <c r="BKD71" s="154"/>
      <c r="BKE71" s="154"/>
      <c r="BKF71" s="154"/>
      <c r="BKG71" s="154"/>
      <c r="BKH71" s="154"/>
      <c r="BKI71" s="154"/>
      <c r="BKJ71" s="154"/>
      <c r="BKK71" s="154"/>
      <c r="BKL71" s="154"/>
      <c r="BKM71" s="154"/>
      <c r="BKN71" s="154"/>
      <c r="BKO71" s="154"/>
      <c r="BKP71" s="154"/>
      <c r="BKQ71" s="154"/>
      <c r="BKR71" s="154"/>
      <c r="BKS71" s="154"/>
      <c r="BKT71" s="154"/>
      <c r="BKU71" s="154"/>
      <c r="BKV71" s="154"/>
      <c r="BKW71" s="154"/>
      <c r="BKX71" s="154"/>
      <c r="BKY71" s="154"/>
      <c r="BKZ71" s="154"/>
      <c r="BLA71" s="154"/>
      <c r="BLB71" s="154"/>
      <c r="BLC71" s="154"/>
      <c r="BLD71" s="154"/>
      <c r="BLE71" s="154"/>
      <c r="BLF71" s="154"/>
      <c r="BLG71" s="154"/>
      <c r="BLH71" s="154"/>
      <c r="BLI71" s="154"/>
      <c r="BLJ71" s="154"/>
      <c r="BLK71" s="154"/>
      <c r="BLL71" s="154"/>
      <c r="BLM71" s="154"/>
      <c r="BLN71" s="154"/>
      <c r="BLO71" s="154"/>
      <c r="BLP71" s="154"/>
      <c r="BLQ71" s="154"/>
      <c r="BLR71" s="154"/>
      <c r="BLS71" s="154"/>
      <c r="BLT71" s="154"/>
      <c r="BLU71" s="154"/>
      <c r="BLV71" s="154"/>
      <c r="BLW71" s="154"/>
      <c r="BLX71" s="154"/>
      <c r="BLY71" s="154"/>
      <c r="BLZ71" s="154"/>
      <c r="BMA71" s="154"/>
      <c r="BMB71" s="154"/>
      <c r="BMC71" s="154"/>
      <c r="BMD71" s="154"/>
      <c r="BME71" s="154"/>
      <c r="BMF71" s="154"/>
      <c r="BMG71" s="154"/>
      <c r="BMH71" s="154"/>
      <c r="BMI71" s="154"/>
      <c r="BMJ71" s="154"/>
      <c r="BMK71" s="154"/>
      <c r="BML71" s="154"/>
      <c r="BMM71" s="154"/>
      <c r="BMN71" s="154"/>
      <c r="BMO71" s="154"/>
      <c r="BMP71" s="154"/>
      <c r="BMQ71" s="154"/>
      <c r="BMR71" s="154"/>
      <c r="BMS71" s="154"/>
      <c r="BMT71" s="154"/>
      <c r="BMU71" s="154"/>
      <c r="BMV71" s="154"/>
      <c r="BMW71" s="154"/>
      <c r="BMX71" s="154"/>
      <c r="BMY71" s="154"/>
      <c r="BMZ71" s="154"/>
      <c r="BNA71" s="154"/>
      <c r="BNB71" s="154"/>
      <c r="BNC71" s="154"/>
      <c r="BND71" s="154"/>
      <c r="BNE71" s="154"/>
      <c r="BNF71" s="154"/>
      <c r="BNG71" s="154"/>
      <c r="BNH71" s="154"/>
      <c r="BNI71" s="154"/>
      <c r="BNJ71" s="154"/>
      <c r="BNK71" s="154"/>
      <c r="BNL71" s="154"/>
      <c r="BNM71" s="154"/>
      <c r="BNN71" s="154"/>
      <c r="BNO71" s="154"/>
      <c r="BNP71" s="154"/>
      <c r="BNQ71" s="154"/>
      <c r="BNR71" s="154"/>
      <c r="BNS71" s="154"/>
      <c r="BNT71" s="154"/>
      <c r="BNU71" s="154"/>
      <c r="BNV71" s="154"/>
      <c r="BNW71" s="154"/>
      <c r="BNX71" s="154"/>
      <c r="BNY71" s="154"/>
      <c r="BNZ71" s="154"/>
      <c r="BOA71" s="154"/>
      <c r="BOB71" s="154"/>
      <c r="BOC71" s="154"/>
      <c r="BOD71" s="154"/>
      <c r="BOE71" s="154"/>
      <c r="BOF71" s="154"/>
      <c r="BOG71" s="154"/>
      <c r="BOH71" s="154"/>
      <c r="BOI71" s="154"/>
      <c r="BOJ71" s="154"/>
      <c r="BOK71" s="154"/>
      <c r="BOL71" s="154"/>
      <c r="BOM71" s="154"/>
      <c r="BON71" s="154"/>
      <c r="BOO71" s="154"/>
      <c r="BOP71" s="154"/>
      <c r="BOQ71" s="154"/>
      <c r="BOR71" s="154"/>
      <c r="BOS71" s="154"/>
      <c r="BOT71" s="154"/>
      <c r="BOU71" s="154"/>
      <c r="BOV71" s="154"/>
      <c r="BOW71" s="154"/>
      <c r="BOX71" s="154"/>
      <c r="BOY71" s="154"/>
      <c r="BOZ71" s="154"/>
      <c r="BPA71" s="154"/>
      <c r="BPB71" s="154"/>
      <c r="BPC71" s="154"/>
      <c r="BPD71" s="154"/>
      <c r="BPE71" s="154"/>
      <c r="BPF71" s="154"/>
      <c r="BPG71" s="154"/>
      <c r="BPH71" s="154"/>
      <c r="BPI71" s="154"/>
      <c r="BPJ71" s="154"/>
      <c r="BPK71" s="154"/>
      <c r="BPL71" s="154"/>
      <c r="BPM71" s="154"/>
      <c r="BPN71" s="154"/>
      <c r="BPO71" s="154"/>
      <c r="BPP71" s="154"/>
      <c r="BPQ71" s="154"/>
      <c r="BPR71" s="154"/>
      <c r="BPS71" s="154"/>
      <c r="BPT71" s="154"/>
      <c r="BPU71" s="154"/>
      <c r="BPV71" s="154"/>
      <c r="BPW71" s="154"/>
      <c r="BPX71" s="154"/>
      <c r="BPY71" s="154"/>
      <c r="BPZ71" s="154"/>
      <c r="BQA71" s="154"/>
      <c r="BQB71" s="154"/>
      <c r="BQC71" s="154"/>
      <c r="BQD71" s="154"/>
      <c r="BQE71" s="154"/>
      <c r="BQF71" s="154"/>
      <c r="BQG71" s="154"/>
      <c r="BQH71" s="154"/>
      <c r="BQI71" s="154"/>
      <c r="BQJ71" s="154"/>
      <c r="BQK71" s="154"/>
      <c r="BQL71" s="154"/>
      <c r="BQM71" s="154"/>
      <c r="BQN71" s="154"/>
      <c r="BQO71" s="154"/>
      <c r="BQP71" s="154"/>
      <c r="BQQ71" s="154"/>
      <c r="BQR71" s="154"/>
      <c r="BQS71" s="154"/>
      <c r="BQT71" s="154"/>
      <c r="BQU71" s="154"/>
      <c r="BQV71" s="154"/>
      <c r="BQW71" s="154"/>
      <c r="BQX71" s="154"/>
      <c r="BQY71" s="154"/>
      <c r="BQZ71" s="154"/>
      <c r="BRA71" s="154"/>
      <c r="BRB71" s="154"/>
      <c r="BRC71" s="154"/>
      <c r="BRD71" s="154"/>
      <c r="BRE71" s="154"/>
      <c r="BRF71" s="154"/>
      <c r="BRG71" s="154"/>
      <c r="BRH71" s="154"/>
      <c r="BRI71" s="154"/>
      <c r="BRJ71" s="154"/>
      <c r="BRK71" s="154"/>
      <c r="BRL71" s="154"/>
      <c r="BRM71" s="154"/>
      <c r="BRN71" s="154"/>
      <c r="BRO71" s="154"/>
      <c r="BRP71" s="154"/>
      <c r="BRQ71" s="154"/>
      <c r="BRR71" s="154"/>
      <c r="BRS71" s="154"/>
      <c r="BRT71" s="154"/>
      <c r="BRU71" s="154"/>
      <c r="BRV71" s="154"/>
      <c r="BRW71" s="154"/>
      <c r="BRX71" s="154"/>
      <c r="BRY71" s="154"/>
      <c r="BRZ71" s="154"/>
      <c r="BSA71" s="154"/>
      <c r="BSB71" s="154"/>
      <c r="BSC71" s="154"/>
      <c r="BSD71" s="154"/>
      <c r="BSE71" s="154"/>
      <c r="BSF71" s="154"/>
      <c r="BSG71" s="154"/>
      <c r="BSH71" s="154"/>
      <c r="BSI71" s="154"/>
      <c r="BSJ71" s="154"/>
      <c r="BSK71" s="154"/>
      <c r="BSL71" s="154"/>
      <c r="BSM71" s="154"/>
      <c r="BSN71" s="154"/>
      <c r="BSO71" s="154"/>
      <c r="BSP71" s="154"/>
      <c r="BSQ71" s="154"/>
      <c r="BSR71" s="154"/>
      <c r="BSS71" s="154"/>
      <c r="BST71" s="154"/>
      <c r="BSU71" s="154"/>
      <c r="BSV71" s="154"/>
      <c r="BSW71" s="154"/>
      <c r="BSX71" s="154"/>
      <c r="BSY71" s="154"/>
      <c r="BSZ71" s="154"/>
      <c r="BTA71" s="154"/>
      <c r="BTB71" s="154"/>
      <c r="BTC71" s="154"/>
      <c r="BTD71" s="154"/>
      <c r="BTE71" s="154"/>
      <c r="BTF71" s="154"/>
      <c r="BTG71" s="154"/>
      <c r="BTH71" s="154"/>
      <c r="BTI71" s="154"/>
      <c r="BTJ71" s="154"/>
      <c r="BTK71" s="154"/>
      <c r="BTL71" s="154"/>
      <c r="BTM71" s="154"/>
      <c r="BTN71" s="154"/>
      <c r="BTO71" s="154"/>
      <c r="BTP71" s="154"/>
      <c r="BTQ71" s="154"/>
      <c r="BTR71" s="154"/>
      <c r="BTS71" s="154"/>
      <c r="BTT71" s="154"/>
      <c r="BTU71" s="154"/>
      <c r="BTV71" s="154"/>
      <c r="BTW71" s="154"/>
      <c r="BTX71" s="154"/>
      <c r="BTY71" s="154"/>
      <c r="BTZ71" s="154"/>
      <c r="BUA71" s="154"/>
      <c r="BUB71" s="154"/>
      <c r="BUC71" s="154"/>
      <c r="BUD71" s="154"/>
      <c r="BUE71" s="154"/>
      <c r="BUF71" s="154"/>
      <c r="BUG71" s="154"/>
      <c r="BUH71" s="154"/>
      <c r="BUI71" s="154"/>
      <c r="BUJ71" s="154"/>
      <c r="BUK71" s="154"/>
      <c r="BUL71" s="154"/>
      <c r="BUM71" s="154"/>
      <c r="BUN71" s="154"/>
      <c r="BUO71" s="154"/>
      <c r="BUP71" s="154"/>
      <c r="BUQ71" s="154"/>
      <c r="BUR71" s="154"/>
      <c r="BUS71" s="154"/>
      <c r="BUT71" s="154"/>
      <c r="BUU71" s="154"/>
      <c r="BUV71" s="154"/>
      <c r="BUW71" s="154"/>
      <c r="BUX71" s="154"/>
      <c r="BUY71" s="154"/>
      <c r="BUZ71" s="154"/>
      <c r="BVA71" s="154"/>
      <c r="BVB71" s="154"/>
      <c r="BVC71" s="154"/>
      <c r="BVD71" s="154"/>
      <c r="BVE71" s="154"/>
      <c r="BVF71" s="154"/>
      <c r="BVG71" s="154"/>
      <c r="BVH71" s="154"/>
      <c r="BVI71" s="154"/>
      <c r="BVJ71" s="154"/>
      <c r="BVK71" s="154"/>
      <c r="BVL71" s="154"/>
      <c r="BVM71" s="154"/>
      <c r="BVN71" s="154"/>
      <c r="BVO71" s="154"/>
      <c r="BVP71" s="154"/>
      <c r="BVQ71" s="154"/>
      <c r="BVR71" s="154"/>
      <c r="BVS71" s="154"/>
      <c r="BVT71" s="154"/>
      <c r="BVU71" s="154"/>
      <c r="BVV71" s="154"/>
      <c r="BVW71" s="154"/>
      <c r="BVX71" s="154"/>
      <c r="BVY71" s="154"/>
      <c r="BVZ71" s="154"/>
      <c r="BWA71" s="154"/>
      <c r="BWB71" s="154"/>
      <c r="BWC71" s="154"/>
      <c r="BWD71" s="154"/>
      <c r="BWE71" s="154"/>
      <c r="BWF71" s="154"/>
      <c r="BWG71" s="154"/>
      <c r="BWH71" s="154"/>
      <c r="BWI71" s="154"/>
      <c r="BWJ71" s="154"/>
      <c r="BWK71" s="154"/>
      <c r="BWL71" s="154"/>
      <c r="BWM71" s="154"/>
      <c r="BWN71" s="154"/>
      <c r="BWO71" s="154"/>
      <c r="BWP71" s="154"/>
      <c r="BWQ71" s="154"/>
      <c r="BWR71" s="154"/>
      <c r="BWS71" s="154"/>
      <c r="BWT71" s="154"/>
      <c r="BWU71" s="154"/>
      <c r="BWV71" s="154"/>
      <c r="BWW71" s="154"/>
      <c r="BWX71" s="154"/>
      <c r="BWY71" s="154"/>
      <c r="BWZ71" s="154"/>
      <c r="BXA71" s="154"/>
      <c r="BXB71" s="154"/>
      <c r="BXC71" s="154"/>
      <c r="BXD71" s="154"/>
      <c r="BXE71" s="154"/>
      <c r="BXF71" s="154"/>
      <c r="BXG71" s="154"/>
      <c r="BXH71" s="154"/>
      <c r="BXI71" s="154"/>
      <c r="BXJ71" s="154"/>
      <c r="BXK71" s="154"/>
      <c r="BXL71" s="154"/>
      <c r="BXM71" s="154"/>
      <c r="BXN71" s="154"/>
      <c r="BXO71" s="154"/>
      <c r="BXP71" s="154"/>
      <c r="BXQ71" s="154"/>
      <c r="BXR71" s="154"/>
      <c r="BXS71" s="154"/>
      <c r="BXT71" s="154"/>
      <c r="BXU71" s="154"/>
      <c r="BXV71" s="154"/>
      <c r="BXW71" s="154"/>
      <c r="BXX71" s="154"/>
      <c r="BXY71" s="154"/>
      <c r="BXZ71" s="154"/>
      <c r="BYA71" s="154"/>
      <c r="BYB71" s="154"/>
      <c r="BYC71" s="154"/>
      <c r="BYD71" s="154"/>
      <c r="BYE71" s="154"/>
      <c r="BYF71" s="154"/>
      <c r="BYG71" s="154"/>
      <c r="BYH71" s="154"/>
      <c r="BYI71" s="154"/>
      <c r="BYJ71" s="154"/>
      <c r="BYK71" s="154"/>
      <c r="BYL71" s="154"/>
      <c r="BYM71" s="154"/>
      <c r="BYN71" s="154"/>
      <c r="BYO71" s="154"/>
      <c r="BYP71" s="154"/>
      <c r="BYQ71" s="154"/>
      <c r="BYR71" s="154"/>
      <c r="BYS71" s="154"/>
      <c r="BYT71" s="154"/>
      <c r="BYU71" s="154"/>
      <c r="BYV71" s="154"/>
      <c r="BYW71" s="154"/>
      <c r="BYX71" s="154"/>
      <c r="BYY71" s="154"/>
      <c r="BYZ71" s="154"/>
      <c r="BZA71" s="154"/>
      <c r="BZB71" s="154"/>
      <c r="BZC71" s="154"/>
      <c r="BZD71" s="154"/>
      <c r="BZE71" s="154"/>
      <c r="BZF71" s="154"/>
      <c r="BZG71" s="154"/>
      <c r="BZH71" s="154"/>
      <c r="BZI71" s="154"/>
      <c r="BZJ71" s="154"/>
      <c r="BZK71" s="154"/>
      <c r="BZL71" s="154"/>
      <c r="BZM71" s="154"/>
      <c r="BZN71" s="154"/>
      <c r="BZO71" s="154"/>
      <c r="BZP71" s="154"/>
      <c r="BZQ71" s="154"/>
      <c r="BZR71" s="154"/>
      <c r="BZS71" s="154"/>
      <c r="BZT71" s="154"/>
      <c r="BZU71" s="154"/>
      <c r="BZV71" s="154"/>
      <c r="BZW71" s="154"/>
      <c r="BZX71" s="154"/>
      <c r="BZY71" s="154"/>
      <c r="BZZ71" s="154"/>
      <c r="CAA71" s="154"/>
      <c r="CAB71" s="154"/>
      <c r="CAC71" s="154"/>
      <c r="CAD71" s="154"/>
      <c r="CAE71" s="154"/>
      <c r="CAF71" s="154"/>
      <c r="CAG71" s="154"/>
      <c r="CAH71" s="154"/>
      <c r="CAI71" s="154"/>
      <c r="CAJ71" s="154"/>
      <c r="CAK71" s="154"/>
      <c r="CAL71" s="154"/>
      <c r="CAM71" s="154"/>
      <c r="CAN71" s="154"/>
      <c r="CAO71" s="154"/>
      <c r="CAP71" s="154"/>
      <c r="CAQ71" s="154"/>
      <c r="CAR71" s="154"/>
      <c r="CAS71" s="154"/>
      <c r="CAT71" s="154"/>
      <c r="CAU71" s="154"/>
      <c r="CAV71" s="154"/>
      <c r="CAW71" s="154"/>
      <c r="CAX71" s="154"/>
      <c r="CAY71" s="154"/>
      <c r="CAZ71" s="154"/>
      <c r="CBA71" s="154"/>
      <c r="CBB71" s="154"/>
      <c r="CBC71" s="154"/>
      <c r="CBD71" s="154"/>
      <c r="CBE71" s="154"/>
      <c r="CBF71" s="154"/>
      <c r="CBG71" s="154"/>
      <c r="CBH71" s="154"/>
      <c r="CBI71" s="154"/>
      <c r="CBJ71" s="154"/>
      <c r="CBK71" s="154"/>
      <c r="CBL71" s="154"/>
      <c r="CBM71" s="154"/>
      <c r="CBN71" s="154"/>
      <c r="CBO71" s="154"/>
      <c r="CBP71" s="154"/>
      <c r="CBQ71" s="154"/>
      <c r="CBR71" s="154"/>
      <c r="CBS71" s="154"/>
      <c r="CBT71" s="154"/>
      <c r="CBU71" s="154"/>
      <c r="CBV71" s="154"/>
      <c r="CBW71" s="154"/>
      <c r="CBX71" s="154"/>
      <c r="CBY71" s="154"/>
      <c r="CBZ71" s="154"/>
      <c r="CCA71" s="154"/>
      <c r="CCB71" s="154"/>
      <c r="CCC71" s="154"/>
      <c r="CCD71" s="154"/>
      <c r="CCE71" s="154"/>
      <c r="CCF71" s="154"/>
      <c r="CCG71" s="154"/>
      <c r="CCH71" s="154"/>
      <c r="CCI71" s="154"/>
      <c r="CCJ71" s="154"/>
      <c r="CCK71" s="154"/>
      <c r="CCL71" s="154"/>
      <c r="CCM71" s="154"/>
      <c r="CCN71" s="154"/>
      <c r="CCO71" s="154"/>
      <c r="CCP71" s="154"/>
      <c r="CCQ71" s="154"/>
      <c r="CCR71" s="154"/>
      <c r="CCS71" s="154"/>
      <c r="CCT71" s="154"/>
      <c r="CCU71" s="154"/>
      <c r="CCV71" s="154"/>
      <c r="CCW71" s="154"/>
      <c r="CCX71" s="154"/>
      <c r="CCY71" s="154"/>
      <c r="CCZ71" s="154"/>
      <c r="CDA71" s="154"/>
      <c r="CDB71" s="154"/>
      <c r="CDC71" s="154"/>
      <c r="CDD71" s="154"/>
      <c r="CDE71" s="154"/>
      <c r="CDF71" s="154"/>
      <c r="CDG71" s="154"/>
      <c r="CDH71" s="154"/>
      <c r="CDI71" s="154"/>
      <c r="CDJ71" s="154"/>
      <c r="CDK71" s="154"/>
      <c r="CDL71" s="154"/>
      <c r="CDM71" s="154"/>
      <c r="CDN71" s="154"/>
      <c r="CDO71" s="154"/>
      <c r="CDP71" s="154"/>
      <c r="CDQ71" s="154"/>
      <c r="CDR71" s="154"/>
      <c r="CDS71" s="154"/>
      <c r="CDT71" s="154"/>
      <c r="CDU71" s="154"/>
      <c r="CDV71" s="154"/>
      <c r="CDW71" s="154"/>
      <c r="CDX71" s="154"/>
      <c r="CDY71" s="154"/>
      <c r="CDZ71" s="154"/>
      <c r="CEA71" s="154"/>
      <c r="CEB71" s="154"/>
      <c r="CEC71" s="154"/>
      <c r="CED71" s="154"/>
      <c r="CEE71" s="154"/>
      <c r="CEF71" s="154"/>
      <c r="CEG71" s="154"/>
      <c r="CEH71" s="154"/>
      <c r="CEI71" s="154"/>
      <c r="CEJ71" s="154"/>
      <c r="CEK71" s="154"/>
      <c r="CEL71" s="154"/>
      <c r="CEM71" s="154"/>
      <c r="CEN71" s="154"/>
      <c r="CEO71" s="154"/>
      <c r="CEP71" s="154"/>
      <c r="CEQ71" s="154"/>
      <c r="CER71" s="154"/>
      <c r="CES71" s="154"/>
      <c r="CET71" s="154"/>
      <c r="CEU71" s="154"/>
      <c r="CEV71" s="154"/>
      <c r="CEW71" s="154"/>
      <c r="CEX71" s="154"/>
      <c r="CEY71" s="154"/>
      <c r="CEZ71" s="154"/>
      <c r="CFA71" s="154"/>
      <c r="CFB71" s="154"/>
      <c r="CFC71" s="154"/>
      <c r="CFD71" s="154"/>
      <c r="CFE71" s="154"/>
      <c r="CFF71" s="154"/>
      <c r="CFG71" s="154"/>
      <c r="CFH71" s="154"/>
      <c r="CFI71" s="154"/>
      <c r="CFJ71" s="154"/>
      <c r="CFK71" s="154"/>
      <c r="CFL71" s="154"/>
      <c r="CFM71" s="154"/>
      <c r="CFN71" s="154"/>
      <c r="CFO71" s="154"/>
      <c r="CFP71" s="154"/>
      <c r="CFQ71" s="154"/>
      <c r="CFR71" s="154"/>
      <c r="CFS71" s="154"/>
      <c r="CFT71" s="154"/>
      <c r="CFU71" s="154"/>
      <c r="CFV71" s="154"/>
      <c r="CFW71" s="154"/>
      <c r="CFX71" s="154"/>
      <c r="CFY71" s="154"/>
      <c r="CFZ71" s="154"/>
      <c r="CGA71" s="154"/>
      <c r="CGB71" s="154"/>
      <c r="CGC71" s="154"/>
      <c r="CGD71" s="154"/>
      <c r="CGE71" s="154"/>
      <c r="CGF71" s="154"/>
      <c r="CGG71" s="154"/>
      <c r="CGH71" s="154"/>
      <c r="CGI71" s="154"/>
      <c r="CGJ71" s="154"/>
      <c r="CGK71" s="154"/>
      <c r="CGL71" s="154"/>
      <c r="CGM71" s="154"/>
      <c r="CGN71" s="154"/>
      <c r="CGO71" s="154"/>
      <c r="CGP71" s="154"/>
      <c r="CGQ71" s="154"/>
      <c r="CGR71" s="154"/>
      <c r="CGS71" s="154"/>
      <c r="CGT71" s="154"/>
      <c r="CGU71" s="154"/>
      <c r="CGV71" s="154"/>
      <c r="CGW71" s="154"/>
      <c r="CGX71" s="154"/>
      <c r="CGY71" s="154"/>
      <c r="CGZ71" s="154"/>
      <c r="CHA71" s="154"/>
      <c r="CHB71" s="154"/>
      <c r="CHC71" s="154"/>
      <c r="CHD71" s="154"/>
      <c r="CHE71" s="154"/>
      <c r="CHF71" s="154"/>
      <c r="CHG71" s="154"/>
      <c r="CHH71" s="154"/>
      <c r="CHI71" s="154"/>
      <c r="CHJ71" s="154"/>
      <c r="CHK71" s="154"/>
      <c r="CHL71" s="154"/>
      <c r="CHM71" s="154"/>
      <c r="CHN71" s="154"/>
      <c r="CHO71" s="154"/>
      <c r="CHP71" s="154"/>
      <c r="CHQ71" s="154"/>
      <c r="CHR71" s="154"/>
      <c r="CHS71" s="154"/>
      <c r="CHT71" s="154"/>
      <c r="CHU71" s="154"/>
      <c r="CHV71" s="154"/>
      <c r="CHW71" s="154"/>
      <c r="CHX71" s="154"/>
      <c r="CHY71" s="154"/>
      <c r="CHZ71" s="154"/>
      <c r="CIA71" s="154"/>
      <c r="CIB71" s="154"/>
      <c r="CIC71" s="154"/>
      <c r="CID71" s="154"/>
      <c r="CIE71" s="154"/>
      <c r="CIF71" s="154"/>
      <c r="CIG71" s="154"/>
      <c r="CIH71" s="154"/>
      <c r="CII71" s="154"/>
      <c r="CIJ71" s="154"/>
      <c r="CIK71" s="154"/>
      <c r="CIL71" s="154"/>
      <c r="CIM71" s="154"/>
      <c r="CIN71" s="154"/>
      <c r="CIO71" s="154"/>
      <c r="CIP71" s="154"/>
      <c r="CIQ71" s="154"/>
      <c r="CIR71" s="154"/>
      <c r="CIS71" s="154"/>
      <c r="CIT71" s="154"/>
      <c r="CIU71" s="154"/>
      <c r="CIV71" s="154"/>
      <c r="CIW71" s="154"/>
      <c r="CIX71" s="154"/>
      <c r="CIY71" s="154"/>
      <c r="CIZ71" s="154"/>
      <c r="CJA71" s="154"/>
      <c r="CJB71" s="154"/>
      <c r="CJC71" s="154"/>
      <c r="CJD71" s="154"/>
      <c r="CJE71" s="154"/>
      <c r="CJF71" s="154"/>
      <c r="CJG71" s="154"/>
      <c r="CJH71" s="154"/>
      <c r="CJI71" s="154"/>
      <c r="CJJ71" s="154"/>
      <c r="CJK71" s="154"/>
      <c r="CJL71" s="154"/>
      <c r="CJM71" s="154"/>
      <c r="CJN71" s="154"/>
      <c r="CJO71" s="154"/>
      <c r="CJP71" s="154"/>
      <c r="CJQ71" s="154"/>
      <c r="CJR71" s="154"/>
      <c r="CJS71" s="154"/>
      <c r="CJT71" s="154"/>
      <c r="CJU71" s="154"/>
      <c r="CJV71" s="154"/>
      <c r="CJW71" s="154"/>
      <c r="CJX71" s="154"/>
      <c r="CJY71" s="154"/>
      <c r="CJZ71" s="154"/>
      <c r="CKA71" s="154"/>
      <c r="CKB71" s="154"/>
      <c r="CKC71" s="154"/>
      <c r="CKD71" s="154"/>
      <c r="CKE71" s="154"/>
      <c r="CKF71" s="154"/>
      <c r="CKG71" s="154"/>
      <c r="CKH71" s="154"/>
      <c r="CKI71" s="154"/>
      <c r="CKJ71" s="154"/>
      <c r="CKK71" s="154"/>
      <c r="CKL71" s="154"/>
      <c r="CKM71" s="154"/>
      <c r="CKN71" s="154"/>
      <c r="CKO71" s="154"/>
      <c r="CKP71" s="154"/>
      <c r="CKQ71" s="154"/>
      <c r="CKR71" s="154"/>
      <c r="CKS71" s="154"/>
      <c r="CKT71" s="154"/>
      <c r="CKU71" s="154"/>
      <c r="CKV71" s="154"/>
      <c r="CKW71" s="154"/>
      <c r="CKX71" s="154"/>
      <c r="CKY71" s="154"/>
      <c r="CKZ71" s="154"/>
      <c r="CLA71" s="154"/>
      <c r="CLB71" s="154"/>
      <c r="CLC71" s="154"/>
      <c r="CLD71" s="154"/>
      <c r="CLE71" s="154"/>
      <c r="CLF71" s="154"/>
      <c r="CLG71" s="154"/>
      <c r="CLH71" s="154"/>
      <c r="CLI71" s="154"/>
      <c r="CLJ71" s="154"/>
      <c r="CLK71" s="154"/>
      <c r="CLL71" s="154"/>
      <c r="CLM71" s="154"/>
      <c r="CLN71" s="154"/>
      <c r="CLO71" s="154"/>
      <c r="CLP71" s="154"/>
      <c r="CLQ71" s="154"/>
      <c r="CLR71" s="154"/>
      <c r="CLS71" s="154"/>
      <c r="CLT71" s="154"/>
      <c r="CLU71" s="154"/>
      <c r="CLV71" s="154"/>
      <c r="CLW71" s="154"/>
      <c r="CLX71" s="154"/>
      <c r="CLY71" s="154"/>
      <c r="CLZ71" s="154"/>
      <c r="CMA71" s="154"/>
      <c r="CMB71" s="154"/>
      <c r="CMC71" s="154"/>
      <c r="CMD71" s="154"/>
      <c r="CME71" s="154"/>
      <c r="CMF71" s="154"/>
      <c r="CMG71" s="154"/>
      <c r="CMH71" s="154"/>
      <c r="CMI71" s="154"/>
      <c r="CMJ71" s="154"/>
      <c r="CMK71" s="154"/>
      <c r="CML71" s="154"/>
      <c r="CMM71" s="154"/>
      <c r="CMN71" s="154"/>
      <c r="CMO71" s="154"/>
      <c r="CMP71" s="154"/>
      <c r="CMQ71" s="154"/>
      <c r="CMR71" s="154"/>
      <c r="CMS71" s="154"/>
      <c r="CMT71" s="154"/>
      <c r="CMU71" s="154"/>
      <c r="CMV71" s="154"/>
      <c r="CMW71" s="154"/>
      <c r="CMX71" s="154"/>
      <c r="CMY71" s="154"/>
      <c r="CMZ71" s="154"/>
      <c r="CNA71" s="154"/>
      <c r="CNB71" s="154"/>
      <c r="CNC71" s="154"/>
      <c r="CND71" s="154"/>
      <c r="CNE71" s="154"/>
      <c r="CNF71" s="154"/>
      <c r="CNG71" s="154"/>
      <c r="CNH71" s="154"/>
      <c r="CNI71" s="154"/>
      <c r="CNJ71" s="154"/>
      <c r="CNK71" s="154"/>
      <c r="CNL71" s="154"/>
      <c r="CNM71" s="154"/>
      <c r="CNN71" s="154"/>
      <c r="CNO71" s="154"/>
      <c r="CNP71" s="154"/>
      <c r="CNQ71" s="154"/>
      <c r="CNR71" s="154"/>
      <c r="CNS71" s="154"/>
      <c r="CNT71" s="154"/>
      <c r="CNU71" s="154"/>
      <c r="CNV71" s="154"/>
      <c r="CNW71" s="154"/>
      <c r="CNX71" s="154"/>
      <c r="CNY71" s="154"/>
      <c r="CNZ71" s="154"/>
      <c r="COA71" s="154"/>
      <c r="COB71" s="154"/>
      <c r="COC71" s="154"/>
      <c r="COD71" s="154"/>
      <c r="COE71" s="154"/>
      <c r="COF71" s="154"/>
      <c r="COG71" s="154"/>
      <c r="COH71" s="154"/>
      <c r="COI71" s="154"/>
      <c r="COJ71" s="154"/>
      <c r="COK71" s="154"/>
      <c r="COL71" s="154"/>
      <c r="COM71" s="154"/>
      <c r="CON71" s="154"/>
      <c r="COO71" s="154"/>
      <c r="COP71" s="154"/>
      <c r="COQ71" s="154"/>
      <c r="COR71" s="154"/>
      <c r="COS71" s="154"/>
      <c r="COT71" s="154"/>
      <c r="COU71" s="154"/>
      <c r="COV71" s="154"/>
      <c r="COW71" s="154"/>
      <c r="COX71" s="154"/>
      <c r="COY71" s="154"/>
      <c r="COZ71" s="154"/>
      <c r="CPA71" s="154"/>
      <c r="CPB71" s="154"/>
      <c r="CPC71" s="154"/>
      <c r="CPD71" s="154"/>
      <c r="CPE71" s="154"/>
      <c r="CPF71" s="154"/>
      <c r="CPG71" s="154"/>
      <c r="CPH71" s="154"/>
      <c r="CPI71" s="154"/>
      <c r="CPJ71" s="154"/>
      <c r="CPK71" s="154"/>
      <c r="CPL71" s="154"/>
      <c r="CPM71" s="154"/>
      <c r="CPN71" s="154"/>
      <c r="CPO71" s="154"/>
      <c r="CPP71" s="154"/>
      <c r="CPQ71" s="154"/>
      <c r="CPR71" s="154"/>
      <c r="CPS71" s="154"/>
      <c r="CPT71" s="154"/>
      <c r="CPU71" s="154"/>
      <c r="CPV71" s="154"/>
      <c r="CPW71" s="154"/>
      <c r="CPX71" s="154"/>
      <c r="CPY71" s="154"/>
      <c r="CPZ71" s="154"/>
      <c r="CQA71" s="154"/>
      <c r="CQB71" s="154"/>
      <c r="CQC71" s="154"/>
      <c r="CQD71" s="154"/>
      <c r="CQE71" s="154"/>
      <c r="CQF71" s="154"/>
      <c r="CQG71" s="154"/>
      <c r="CQH71" s="154"/>
      <c r="CQI71" s="154"/>
      <c r="CQJ71" s="154"/>
      <c r="CQK71" s="154"/>
      <c r="CQL71" s="154"/>
      <c r="CQM71" s="154"/>
      <c r="CQN71" s="154"/>
      <c r="CQO71" s="154"/>
      <c r="CQP71" s="154"/>
      <c r="CQQ71" s="154"/>
      <c r="CQR71" s="154"/>
      <c r="CQS71" s="154"/>
      <c r="CQT71" s="154"/>
      <c r="CQU71" s="154"/>
      <c r="CQV71" s="154"/>
      <c r="CQW71" s="154"/>
      <c r="CQX71" s="154"/>
      <c r="CQY71" s="154"/>
      <c r="CQZ71" s="154"/>
      <c r="CRA71" s="154"/>
      <c r="CRB71" s="154"/>
      <c r="CRC71" s="154"/>
      <c r="CRD71" s="154"/>
      <c r="CRE71" s="154"/>
      <c r="CRF71" s="154"/>
      <c r="CRG71" s="154"/>
      <c r="CRH71" s="154"/>
      <c r="CRI71" s="154"/>
      <c r="CRJ71" s="154"/>
      <c r="CRK71" s="154"/>
      <c r="CRL71" s="154"/>
      <c r="CRM71" s="154"/>
      <c r="CRN71" s="154"/>
      <c r="CRO71" s="154"/>
      <c r="CRP71" s="154"/>
      <c r="CRQ71" s="154"/>
      <c r="CRR71" s="154"/>
      <c r="CRS71" s="154"/>
      <c r="CRT71" s="154"/>
      <c r="CRU71" s="154"/>
      <c r="CRV71" s="154"/>
      <c r="CRW71" s="154"/>
      <c r="CRX71" s="154"/>
      <c r="CRY71" s="154"/>
      <c r="CRZ71" s="154"/>
      <c r="CSA71" s="154"/>
      <c r="CSB71" s="154"/>
      <c r="CSC71" s="154"/>
      <c r="CSD71" s="154"/>
      <c r="CSE71" s="154"/>
      <c r="CSF71" s="154"/>
      <c r="CSG71" s="154"/>
      <c r="CSH71" s="154"/>
      <c r="CSI71" s="154"/>
      <c r="CSJ71" s="154"/>
      <c r="CSK71" s="154"/>
      <c r="CSL71" s="154"/>
      <c r="CSM71" s="154"/>
      <c r="CSN71" s="154"/>
      <c r="CSO71" s="154"/>
      <c r="CSP71" s="154"/>
      <c r="CSQ71" s="154"/>
      <c r="CSR71" s="154"/>
      <c r="CSS71" s="154"/>
      <c r="CST71" s="154"/>
      <c r="CSU71" s="154"/>
      <c r="CSV71" s="154"/>
      <c r="CSW71" s="154"/>
      <c r="CSX71" s="154"/>
      <c r="CSY71" s="154"/>
      <c r="CSZ71" s="154"/>
      <c r="CTA71" s="154"/>
      <c r="CTB71" s="154"/>
      <c r="CTC71" s="154"/>
      <c r="CTD71" s="154"/>
      <c r="CTE71" s="154"/>
      <c r="CTF71" s="154"/>
      <c r="CTG71" s="154"/>
      <c r="CTH71" s="154"/>
      <c r="CTI71" s="154"/>
      <c r="CTJ71" s="154"/>
      <c r="CTK71" s="154"/>
      <c r="CTL71" s="154"/>
      <c r="CTM71" s="154"/>
      <c r="CTN71" s="154"/>
      <c r="CTO71" s="154"/>
      <c r="CTP71" s="154"/>
      <c r="CTQ71" s="154"/>
      <c r="CTR71" s="154"/>
      <c r="CTS71" s="154"/>
      <c r="CTT71" s="154"/>
      <c r="CTU71" s="154"/>
      <c r="CTV71" s="154"/>
      <c r="CTW71" s="154"/>
      <c r="CTX71" s="154"/>
      <c r="CTY71" s="154"/>
      <c r="CTZ71" s="154"/>
      <c r="CUA71" s="154"/>
      <c r="CUB71" s="154"/>
      <c r="CUC71" s="154"/>
      <c r="CUD71" s="154"/>
      <c r="CUE71" s="154"/>
      <c r="CUF71" s="154"/>
      <c r="CUG71" s="154"/>
      <c r="CUH71" s="154"/>
      <c r="CUI71" s="154"/>
      <c r="CUJ71" s="154"/>
      <c r="CUK71" s="154"/>
      <c r="CUL71" s="154"/>
      <c r="CUM71" s="154"/>
      <c r="CUN71" s="154"/>
      <c r="CUO71" s="154"/>
      <c r="CUP71" s="154"/>
      <c r="CUQ71" s="154"/>
      <c r="CUR71" s="154"/>
      <c r="CUS71" s="154"/>
      <c r="CUT71" s="154"/>
      <c r="CUU71" s="154"/>
      <c r="CUV71" s="154"/>
      <c r="CUW71" s="154"/>
      <c r="CUX71" s="154"/>
      <c r="CUY71" s="154"/>
      <c r="CUZ71" s="154"/>
      <c r="CVA71" s="154"/>
      <c r="CVB71" s="154"/>
      <c r="CVC71" s="154"/>
      <c r="CVD71" s="154"/>
      <c r="CVE71" s="154"/>
      <c r="CVF71" s="154"/>
      <c r="CVG71" s="154"/>
      <c r="CVH71" s="154"/>
      <c r="CVI71" s="154"/>
      <c r="CVJ71" s="154"/>
      <c r="CVK71" s="154"/>
      <c r="CVL71" s="154"/>
      <c r="CVM71" s="154"/>
      <c r="CVN71" s="154"/>
      <c r="CVO71" s="154"/>
      <c r="CVP71" s="154"/>
      <c r="CVQ71" s="154"/>
      <c r="CVR71" s="154"/>
      <c r="CVS71" s="154"/>
      <c r="CVT71" s="154"/>
      <c r="CVU71" s="154"/>
      <c r="CVV71" s="154"/>
      <c r="CVW71" s="154"/>
      <c r="CVX71" s="154"/>
      <c r="CVY71" s="154"/>
      <c r="CVZ71" s="154"/>
      <c r="CWA71" s="154"/>
      <c r="CWB71" s="154"/>
      <c r="CWC71" s="154"/>
      <c r="CWD71" s="154"/>
      <c r="CWE71" s="154"/>
      <c r="CWF71" s="154"/>
      <c r="CWG71" s="154"/>
      <c r="CWH71" s="154"/>
      <c r="CWI71" s="154"/>
      <c r="CWJ71" s="154"/>
      <c r="CWK71" s="154"/>
      <c r="CWL71" s="154"/>
      <c r="CWM71" s="154"/>
      <c r="CWN71" s="154"/>
      <c r="CWO71" s="154"/>
      <c r="CWP71" s="154"/>
      <c r="CWQ71" s="154"/>
      <c r="CWR71" s="154"/>
      <c r="CWS71" s="154"/>
      <c r="CWT71" s="154"/>
      <c r="CWU71" s="154"/>
      <c r="CWV71" s="154"/>
      <c r="CWW71" s="154"/>
      <c r="CWX71" s="154"/>
      <c r="CWY71" s="154"/>
      <c r="CWZ71" s="154"/>
      <c r="CXA71" s="154"/>
      <c r="CXB71" s="154"/>
      <c r="CXC71" s="154"/>
      <c r="CXD71" s="154"/>
      <c r="CXE71" s="154"/>
      <c r="CXF71" s="154"/>
      <c r="CXG71" s="154"/>
      <c r="CXH71" s="154"/>
      <c r="CXI71" s="154"/>
      <c r="CXJ71" s="154"/>
      <c r="CXK71" s="154"/>
      <c r="CXL71" s="154"/>
      <c r="CXM71" s="154"/>
      <c r="CXN71" s="154"/>
      <c r="CXO71" s="154"/>
      <c r="CXP71" s="154"/>
      <c r="CXQ71" s="154"/>
      <c r="CXR71" s="154"/>
      <c r="CXS71" s="154"/>
      <c r="CXT71" s="154"/>
      <c r="CXU71" s="154"/>
      <c r="CXV71" s="154"/>
      <c r="CXW71" s="154"/>
      <c r="CXX71" s="154"/>
      <c r="CXY71" s="154"/>
      <c r="CXZ71" s="154"/>
      <c r="CYA71" s="154"/>
      <c r="CYB71" s="154"/>
      <c r="CYC71" s="154"/>
      <c r="CYD71" s="154"/>
      <c r="CYE71" s="154"/>
      <c r="CYF71" s="154"/>
      <c r="CYG71" s="154"/>
      <c r="CYH71" s="154"/>
      <c r="CYI71" s="154"/>
      <c r="CYJ71" s="154"/>
      <c r="CYK71" s="154"/>
      <c r="CYL71" s="154"/>
      <c r="CYM71" s="154"/>
      <c r="CYN71" s="154"/>
      <c r="CYO71" s="154"/>
      <c r="CYP71" s="154"/>
      <c r="CYQ71" s="154"/>
      <c r="CYR71" s="154"/>
      <c r="CYS71" s="154"/>
      <c r="CYT71" s="154"/>
      <c r="CYU71" s="154"/>
      <c r="CYV71" s="154"/>
      <c r="CYW71" s="154"/>
      <c r="CYX71" s="154"/>
      <c r="CYY71" s="154"/>
      <c r="CYZ71" s="154"/>
      <c r="CZA71" s="154"/>
      <c r="CZB71" s="154"/>
      <c r="CZC71" s="154"/>
      <c r="CZD71" s="154"/>
      <c r="CZE71" s="154"/>
      <c r="CZF71" s="154"/>
      <c r="CZG71" s="154"/>
      <c r="CZH71" s="154"/>
      <c r="CZI71" s="154"/>
      <c r="CZJ71" s="154"/>
      <c r="CZK71" s="154"/>
      <c r="CZL71" s="154"/>
      <c r="CZM71" s="154"/>
      <c r="CZN71" s="154"/>
      <c r="CZO71" s="154"/>
      <c r="CZP71" s="154"/>
      <c r="CZQ71" s="154"/>
      <c r="CZR71" s="154"/>
      <c r="CZS71" s="154"/>
      <c r="CZT71" s="154"/>
      <c r="CZU71" s="154"/>
      <c r="CZV71" s="154"/>
      <c r="CZW71" s="154"/>
      <c r="CZX71" s="154"/>
      <c r="CZY71" s="154"/>
      <c r="CZZ71" s="154"/>
      <c r="DAA71" s="154"/>
      <c r="DAB71" s="154"/>
      <c r="DAC71" s="154"/>
      <c r="DAD71" s="154"/>
      <c r="DAE71" s="154"/>
      <c r="DAF71" s="154"/>
      <c r="DAG71" s="154"/>
      <c r="DAH71" s="154"/>
      <c r="DAI71" s="154"/>
      <c r="DAJ71" s="154"/>
      <c r="DAK71" s="154"/>
      <c r="DAL71" s="154"/>
      <c r="DAM71" s="154"/>
      <c r="DAN71" s="154"/>
      <c r="DAO71" s="154"/>
      <c r="DAP71" s="154"/>
      <c r="DAQ71" s="154"/>
      <c r="DAR71" s="154"/>
      <c r="DAS71" s="154"/>
      <c r="DAT71" s="154"/>
      <c r="DAU71" s="154"/>
      <c r="DAV71" s="154"/>
      <c r="DAW71" s="154"/>
      <c r="DAX71" s="154"/>
      <c r="DAY71" s="154"/>
      <c r="DAZ71" s="154"/>
      <c r="DBA71" s="154"/>
      <c r="DBB71" s="154"/>
      <c r="DBC71" s="154"/>
      <c r="DBD71" s="154"/>
      <c r="DBE71" s="154"/>
      <c r="DBF71" s="154"/>
      <c r="DBG71" s="154"/>
      <c r="DBH71" s="154"/>
      <c r="DBI71" s="154"/>
      <c r="DBJ71" s="154"/>
      <c r="DBK71" s="154"/>
      <c r="DBL71" s="154"/>
      <c r="DBM71" s="154"/>
      <c r="DBN71" s="154"/>
      <c r="DBO71" s="154"/>
      <c r="DBP71" s="154"/>
      <c r="DBQ71" s="154"/>
      <c r="DBR71" s="154"/>
      <c r="DBS71" s="154"/>
      <c r="DBT71" s="154"/>
      <c r="DBU71" s="154"/>
      <c r="DBV71" s="154"/>
      <c r="DBW71" s="154"/>
      <c r="DBX71" s="154"/>
      <c r="DBY71" s="154"/>
      <c r="DBZ71" s="154"/>
      <c r="DCA71" s="154"/>
      <c r="DCB71" s="154"/>
      <c r="DCC71" s="154"/>
      <c r="DCD71" s="154"/>
      <c r="DCE71" s="154"/>
      <c r="DCF71" s="154"/>
      <c r="DCG71" s="154"/>
      <c r="DCH71" s="154"/>
      <c r="DCI71" s="154"/>
      <c r="DCJ71" s="154"/>
      <c r="DCK71" s="154"/>
      <c r="DCL71" s="154"/>
      <c r="DCM71" s="154"/>
      <c r="DCN71" s="154"/>
      <c r="DCO71" s="154"/>
      <c r="DCP71" s="154"/>
      <c r="DCQ71" s="154"/>
      <c r="DCR71" s="154"/>
      <c r="DCS71" s="154"/>
      <c r="DCT71" s="154"/>
      <c r="DCU71" s="154"/>
      <c r="DCV71" s="154"/>
      <c r="DCW71" s="154"/>
      <c r="DCX71" s="154"/>
      <c r="DCY71" s="154"/>
      <c r="DCZ71" s="154"/>
      <c r="DDA71" s="154"/>
      <c r="DDB71" s="154"/>
      <c r="DDC71" s="154"/>
      <c r="DDD71" s="154"/>
      <c r="DDE71" s="154"/>
      <c r="DDF71" s="154"/>
      <c r="DDG71" s="154"/>
      <c r="DDH71" s="154"/>
      <c r="DDI71" s="154"/>
      <c r="DDJ71" s="154"/>
      <c r="DDK71" s="154"/>
      <c r="DDL71" s="154"/>
      <c r="DDM71" s="154"/>
      <c r="DDN71" s="154"/>
      <c r="DDO71" s="154"/>
      <c r="DDP71" s="154"/>
      <c r="DDQ71" s="154"/>
      <c r="DDR71" s="154"/>
      <c r="DDS71" s="154"/>
      <c r="DDT71" s="154"/>
      <c r="DDU71" s="154"/>
      <c r="DDV71" s="154"/>
      <c r="DDW71" s="154"/>
      <c r="DDX71" s="154"/>
      <c r="DDY71" s="154"/>
      <c r="DDZ71" s="154"/>
      <c r="DEA71" s="154"/>
      <c r="DEB71" s="154"/>
      <c r="DEC71" s="154"/>
      <c r="DED71" s="154"/>
      <c r="DEE71" s="154"/>
      <c r="DEF71" s="154"/>
      <c r="DEG71" s="154"/>
      <c r="DEH71" s="154"/>
      <c r="DEI71" s="154"/>
      <c r="DEJ71" s="154"/>
      <c r="DEK71" s="154"/>
      <c r="DEL71" s="154"/>
      <c r="DEM71" s="154"/>
      <c r="DEN71" s="154"/>
      <c r="DEO71" s="154"/>
      <c r="DEP71" s="154"/>
      <c r="DEQ71" s="154"/>
      <c r="DER71" s="154"/>
      <c r="DES71" s="154"/>
      <c r="DET71" s="154"/>
      <c r="DEU71" s="154"/>
      <c r="DEV71" s="154"/>
      <c r="DEW71" s="154"/>
      <c r="DEX71" s="154"/>
      <c r="DEY71" s="154"/>
      <c r="DEZ71" s="154"/>
      <c r="DFA71" s="154"/>
      <c r="DFB71" s="154"/>
      <c r="DFC71" s="154"/>
      <c r="DFD71" s="154"/>
      <c r="DFE71" s="154"/>
      <c r="DFF71" s="154"/>
      <c r="DFG71" s="154"/>
      <c r="DFH71" s="154"/>
      <c r="DFI71" s="154"/>
      <c r="DFJ71" s="154"/>
      <c r="DFK71" s="154"/>
      <c r="DFL71" s="154"/>
      <c r="DFM71" s="154"/>
      <c r="DFN71" s="154"/>
      <c r="DFO71" s="154"/>
      <c r="DFP71" s="154"/>
      <c r="DFQ71" s="154"/>
      <c r="DFR71" s="154"/>
      <c r="DFS71" s="154"/>
      <c r="DFT71" s="154"/>
      <c r="DFU71" s="154"/>
      <c r="DFV71" s="154"/>
      <c r="DFW71" s="154"/>
      <c r="DFX71" s="154"/>
      <c r="DFY71" s="154"/>
      <c r="DFZ71" s="154"/>
      <c r="DGA71" s="154"/>
      <c r="DGB71" s="154"/>
      <c r="DGC71" s="154"/>
      <c r="DGD71" s="154"/>
      <c r="DGE71" s="154"/>
      <c r="DGF71" s="154"/>
      <c r="DGG71" s="154"/>
      <c r="DGH71" s="154"/>
      <c r="DGI71" s="154"/>
      <c r="DGJ71" s="154"/>
      <c r="DGK71" s="154"/>
      <c r="DGL71" s="154"/>
      <c r="DGM71" s="154"/>
      <c r="DGN71" s="154"/>
      <c r="DGO71" s="154"/>
      <c r="DGP71" s="154"/>
      <c r="DGQ71" s="154"/>
      <c r="DGR71" s="154"/>
      <c r="DGS71" s="154"/>
      <c r="DGT71" s="154"/>
      <c r="DGU71" s="154"/>
      <c r="DGV71" s="154"/>
      <c r="DGW71" s="154"/>
      <c r="DGX71" s="154"/>
      <c r="DGY71" s="154"/>
      <c r="DGZ71" s="154"/>
      <c r="DHA71" s="154"/>
      <c r="DHB71" s="154"/>
      <c r="DHC71" s="154"/>
      <c r="DHD71" s="154"/>
      <c r="DHE71" s="154"/>
      <c r="DHF71" s="154"/>
      <c r="DHG71" s="154"/>
      <c r="DHH71" s="154"/>
      <c r="DHI71" s="154"/>
      <c r="DHJ71" s="154"/>
      <c r="DHK71" s="154"/>
      <c r="DHL71" s="154"/>
      <c r="DHM71" s="154"/>
      <c r="DHN71" s="154"/>
      <c r="DHO71" s="154"/>
      <c r="DHP71" s="154"/>
      <c r="DHQ71" s="154"/>
      <c r="DHR71" s="154"/>
      <c r="DHS71" s="154"/>
      <c r="DHT71" s="154"/>
      <c r="DHU71" s="154"/>
      <c r="DHV71" s="154"/>
      <c r="DHW71" s="154"/>
      <c r="DHX71" s="154"/>
      <c r="DHY71" s="154"/>
      <c r="DHZ71" s="154"/>
      <c r="DIA71" s="154"/>
      <c r="DIB71" s="154"/>
      <c r="DIC71" s="154"/>
      <c r="DID71" s="154"/>
      <c r="DIE71" s="154"/>
      <c r="DIF71" s="154"/>
      <c r="DIG71" s="154"/>
      <c r="DIH71" s="154"/>
      <c r="DII71" s="154"/>
      <c r="DIJ71" s="154"/>
      <c r="DIK71" s="154"/>
      <c r="DIL71" s="154"/>
      <c r="DIM71" s="154"/>
      <c r="DIN71" s="154"/>
      <c r="DIO71" s="154"/>
      <c r="DIP71" s="154"/>
      <c r="DIQ71" s="154"/>
      <c r="DIR71" s="154"/>
      <c r="DIS71" s="154"/>
      <c r="DIT71" s="154"/>
      <c r="DIU71" s="154"/>
      <c r="DIV71" s="154"/>
      <c r="DIW71" s="154"/>
      <c r="DIX71" s="154"/>
      <c r="DIY71" s="154"/>
      <c r="DIZ71" s="154"/>
      <c r="DJA71" s="154"/>
      <c r="DJB71" s="154"/>
      <c r="DJC71" s="154"/>
      <c r="DJD71" s="154"/>
      <c r="DJE71" s="154"/>
      <c r="DJF71" s="154"/>
      <c r="DJG71" s="154"/>
      <c r="DJH71" s="154"/>
      <c r="DJI71" s="154"/>
      <c r="DJJ71" s="154"/>
      <c r="DJK71" s="154"/>
      <c r="DJL71" s="154"/>
      <c r="DJM71" s="154"/>
      <c r="DJN71" s="154"/>
      <c r="DJO71" s="154"/>
      <c r="DJP71" s="154"/>
      <c r="DJQ71" s="154"/>
      <c r="DJR71" s="154"/>
      <c r="DJS71" s="154"/>
      <c r="DJT71" s="154"/>
      <c r="DJU71" s="154"/>
      <c r="DJV71" s="154"/>
      <c r="DJW71" s="154"/>
      <c r="DJX71" s="154"/>
      <c r="DJY71" s="154"/>
      <c r="DJZ71" s="154"/>
      <c r="DKA71" s="154"/>
      <c r="DKB71" s="154"/>
      <c r="DKC71" s="154"/>
      <c r="DKD71" s="154"/>
      <c r="DKE71" s="154"/>
      <c r="DKF71" s="154"/>
      <c r="DKG71" s="154"/>
      <c r="DKH71" s="154"/>
      <c r="DKI71" s="154"/>
      <c r="DKJ71" s="154"/>
      <c r="DKK71" s="154"/>
      <c r="DKL71" s="154"/>
      <c r="DKM71" s="154"/>
      <c r="DKN71" s="154"/>
      <c r="DKO71" s="154"/>
      <c r="DKP71" s="154"/>
      <c r="DKQ71" s="154"/>
      <c r="DKR71" s="154"/>
      <c r="DKS71" s="154"/>
      <c r="DKT71" s="154"/>
      <c r="DKU71" s="154"/>
      <c r="DKV71" s="154"/>
      <c r="DKW71" s="154"/>
      <c r="DKX71" s="154"/>
      <c r="DKY71" s="154"/>
      <c r="DKZ71" s="154"/>
      <c r="DLA71" s="154"/>
      <c r="DLB71" s="154"/>
      <c r="DLC71" s="154"/>
      <c r="DLD71" s="154"/>
      <c r="DLE71" s="154"/>
      <c r="DLF71" s="154"/>
      <c r="DLG71" s="154"/>
      <c r="DLH71" s="154"/>
      <c r="DLI71" s="154"/>
      <c r="DLJ71" s="154"/>
      <c r="DLK71" s="154"/>
      <c r="DLL71" s="154"/>
      <c r="DLM71" s="154"/>
      <c r="DLN71" s="154"/>
      <c r="DLO71" s="154"/>
      <c r="DLP71" s="154"/>
      <c r="DLQ71" s="154"/>
      <c r="DLR71" s="154"/>
      <c r="DLS71" s="154"/>
      <c r="DLT71" s="154"/>
      <c r="DLU71" s="154"/>
      <c r="DLV71" s="154"/>
      <c r="DLW71" s="154"/>
      <c r="DLX71" s="154"/>
      <c r="DLY71" s="154"/>
      <c r="DLZ71" s="154"/>
      <c r="DMA71" s="154"/>
      <c r="DMB71" s="154"/>
      <c r="DMC71" s="154"/>
      <c r="DMD71" s="154"/>
      <c r="DME71" s="154"/>
      <c r="DMF71" s="154"/>
      <c r="DMG71" s="154"/>
      <c r="DMH71" s="154"/>
      <c r="DMI71" s="154"/>
      <c r="DMJ71" s="154"/>
      <c r="DMK71" s="154"/>
      <c r="DML71" s="154"/>
      <c r="DMM71" s="154"/>
      <c r="DMN71" s="154"/>
      <c r="DMO71" s="154"/>
      <c r="DMP71" s="154"/>
      <c r="DMQ71" s="154"/>
      <c r="DMR71" s="154"/>
      <c r="DMS71" s="154"/>
      <c r="DMT71" s="154"/>
      <c r="DMU71" s="154"/>
      <c r="DMV71" s="154"/>
      <c r="DMW71" s="154"/>
      <c r="DMX71" s="154"/>
      <c r="DMY71" s="154"/>
      <c r="DMZ71" s="154"/>
      <c r="DNA71" s="154"/>
      <c r="DNB71" s="154"/>
      <c r="DNC71" s="154"/>
      <c r="DND71" s="154"/>
      <c r="DNE71" s="154"/>
      <c r="DNF71" s="154"/>
      <c r="DNG71" s="154"/>
      <c r="DNH71" s="154"/>
      <c r="DNI71" s="154"/>
      <c r="DNJ71" s="154"/>
      <c r="DNK71" s="154"/>
      <c r="DNL71" s="154"/>
      <c r="DNM71" s="154"/>
      <c r="DNN71" s="154"/>
      <c r="DNO71" s="154"/>
      <c r="DNP71" s="154"/>
      <c r="DNQ71" s="154"/>
      <c r="DNR71" s="154"/>
      <c r="DNS71" s="154"/>
      <c r="DNT71" s="154"/>
      <c r="DNU71" s="154"/>
      <c r="DNV71" s="154"/>
      <c r="DNW71" s="154"/>
      <c r="DNX71" s="154"/>
      <c r="DNY71" s="154"/>
      <c r="DNZ71" s="154"/>
      <c r="DOA71" s="154"/>
      <c r="DOB71" s="154"/>
      <c r="DOC71" s="154"/>
      <c r="DOD71" s="154"/>
      <c r="DOE71" s="154"/>
      <c r="DOF71" s="154"/>
      <c r="DOG71" s="154"/>
      <c r="DOH71" s="154"/>
      <c r="DOI71" s="154"/>
      <c r="DOJ71" s="154"/>
      <c r="DOK71" s="154"/>
      <c r="DOL71" s="154"/>
      <c r="DOM71" s="154"/>
      <c r="DON71" s="154"/>
      <c r="DOO71" s="154"/>
      <c r="DOP71" s="154"/>
      <c r="DOQ71" s="154"/>
      <c r="DOR71" s="154"/>
      <c r="DOS71" s="154"/>
      <c r="DOT71" s="154"/>
      <c r="DOU71" s="154"/>
      <c r="DOV71" s="154"/>
      <c r="DOW71" s="154"/>
      <c r="DOX71" s="154"/>
      <c r="DOY71" s="154"/>
      <c r="DOZ71" s="154"/>
      <c r="DPA71" s="154"/>
      <c r="DPB71" s="154"/>
      <c r="DPC71" s="154"/>
      <c r="DPD71" s="154"/>
      <c r="DPE71" s="154"/>
      <c r="DPF71" s="154"/>
      <c r="DPG71" s="154"/>
      <c r="DPH71" s="154"/>
      <c r="DPI71" s="154"/>
      <c r="DPJ71" s="154"/>
      <c r="DPK71" s="154"/>
      <c r="DPL71" s="154"/>
      <c r="DPM71" s="154"/>
      <c r="DPN71" s="154"/>
      <c r="DPO71" s="154"/>
      <c r="DPP71" s="154"/>
      <c r="DPQ71" s="154"/>
      <c r="DPR71" s="154"/>
      <c r="DPS71" s="154"/>
      <c r="DPT71" s="154"/>
      <c r="DPU71" s="154"/>
      <c r="DPV71" s="154"/>
      <c r="DPW71" s="154"/>
      <c r="DPX71" s="154"/>
      <c r="DPY71" s="154"/>
      <c r="DPZ71" s="154"/>
      <c r="DQA71" s="154"/>
      <c r="DQB71" s="154"/>
      <c r="DQC71" s="154"/>
      <c r="DQD71" s="154"/>
      <c r="DQE71" s="154"/>
      <c r="DQF71" s="154"/>
      <c r="DQG71" s="154"/>
      <c r="DQH71" s="154"/>
      <c r="DQI71" s="154"/>
      <c r="DQJ71" s="154"/>
      <c r="DQK71" s="154"/>
      <c r="DQL71" s="154"/>
      <c r="DQM71" s="154"/>
      <c r="DQN71" s="154"/>
      <c r="DQO71" s="154"/>
      <c r="DQP71" s="154"/>
      <c r="DQQ71" s="154"/>
      <c r="DQR71" s="154"/>
      <c r="DQS71" s="154"/>
      <c r="DQT71" s="154"/>
      <c r="DQU71" s="154"/>
      <c r="DQV71" s="154"/>
      <c r="DQW71" s="154"/>
      <c r="DQX71" s="154"/>
      <c r="DQY71" s="154"/>
      <c r="DQZ71" s="154"/>
      <c r="DRA71" s="154"/>
      <c r="DRB71" s="154"/>
      <c r="DRC71" s="154"/>
      <c r="DRD71" s="154"/>
      <c r="DRE71" s="154"/>
      <c r="DRF71" s="154"/>
      <c r="DRG71" s="154"/>
      <c r="DRH71" s="154"/>
      <c r="DRI71" s="154"/>
      <c r="DRJ71" s="154"/>
      <c r="DRK71" s="154"/>
      <c r="DRL71" s="154"/>
      <c r="DRM71" s="154"/>
      <c r="DRN71" s="154"/>
      <c r="DRO71" s="154"/>
      <c r="DRP71" s="154"/>
      <c r="DRQ71" s="154"/>
      <c r="DRR71" s="154"/>
      <c r="DRS71" s="154"/>
      <c r="DRT71" s="154"/>
      <c r="DRU71" s="154"/>
      <c r="DRV71" s="154"/>
      <c r="DRW71" s="154"/>
      <c r="DRX71" s="154"/>
      <c r="DRY71" s="154"/>
      <c r="DRZ71" s="154"/>
      <c r="DSA71" s="154"/>
      <c r="DSB71" s="154"/>
      <c r="DSC71" s="154"/>
      <c r="DSD71" s="154"/>
      <c r="DSE71" s="154"/>
      <c r="DSF71" s="154"/>
      <c r="DSG71" s="154"/>
      <c r="DSH71" s="154"/>
      <c r="DSI71" s="154"/>
      <c r="DSJ71" s="154"/>
      <c r="DSK71" s="154"/>
      <c r="DSL71" s="154"/>
      <c r="DSM71" s="154"/>
      <c r="DSN71" s="154"/>
      <c r="DSO71" s="154"/>
      <c r="DSP71" s="154"/>
      <c r="DSQ71" s="154"/>
      <c r="DSR71" s="154"/>
      <c r="DSS71" s="154"/>
      <c r="DST71" s="154"/>
      <c r="DSU71" s="154"/>
      <c r="DSV71" s="154"/>
      <c r="DSW71" s="154"/>
      <c r="DSX71" s="154"/>
      <c r="DSY71" s="154"/>
      <c r="DSZ71" s="154"/>
      <c r="DTA71" s="154"/>
      <c r="DTB71" s="154"/>
      <c r="DTC71" s="154"/>
      <c r="DTD71" s="154"/>
      <c r="DTE71" s="154"/>
      <c r="DTF71" s="154"/>
      <c r="DTG71" s="154"/>
      <c r="DTH71" s="154"/>
      <c r="DTI71" s="154"/>
      <c r="DTJ71" s="154"/>
      <c r="DTK71" s="154"/>
      <c r="DTL71" s="154"/>
      <c r="DTM71" s="154"/>
      <c r="DTN71" s="154"/>
      <c r="DTO71" s="154"/>
      <c r="DTP71" s="154"/>
      <c r="DTQ71" s="154"/>
      <c r="DTR71" s="154"/>
      <c r="DTS71" s="154"/>
      <c r="DTT71" s="154"/>
      <c r="DTU71" s="154"/>
      <c r="DTV71" s="154"/>
      <c r="DTW71" s="154"/>
      <c r="DTX71" s="154"/>
      <c r="DTY71" s="154"/>
      <c r="DTZ71" s="154"/>
      <c r="DUA71" s="154"/>
      <c r="DUB71" s="154"/>
      <c r="DUC71" s="154"/>
      <c r="DUD71" s="154"/>
      <c r="DUE71" s="154"/>
      <c r="DUF71" s="154"/>
      <c r="DUG71" s="154"/>
      <c r="DUH71" s="154"/>
      <c r="DUI71" s="154"/>
      <c r="DUJ71" s="154"/>
      <c r="DUK71" s="154"/>
      <c r="DUL71" s="154"/>
      <c r="DUM71" s="154"/>
      <c r="DUN71" s="154"/>
      <c r="DUO71" s="154"/>
      <c r="DUP71" s="154"/>
      <c r="DUQ71" s="154"/>
      <c r="DUR71" s="154"/>
      <c r="DUS71" s="154"/>
      <c r="DUT71" s="154"/>
      <c r="DUU71" s="154"/>
      <c r="DUV71" s="154"/>
      <c r="DUW71" s="154"/>
      <c r="DUX71" s="154"/>
      <c r="DUY71" s="154"/>
      <c r="DUZ71" s="154"/>
      <c r="DVA71" s="154"/>
      <c r="DVB71" s="154"/>
      <c r="DVC71" s="154"/>
      <c r="DVD71" s="154"/>
      <c r="DVE71" s="154"/>
      <c r="DVF71" s="154"/>
      <c r="DVG71" s="154"/>
      <c r="DVH71" s="154"/>
      <c r="DVI71" s="154"/>
      <c r="DVJ71" s="154"/>
      <c r="DVK71" s="154"/>
      <c r="DVL71" s="154"/>
      <c r="DVM71" s="154"/>
      <c r="DVN71" s="154"/>
      <c r="DVO71" s="154"/>
      <c r="DVP71" s="154"/>
      <c r="DVQ71" s="154"/>
      <c r="DVR71" s="154"/>
      <c r="DVS71" s="154"/>
      <c r="DVT71" s="154"/>
      <c r="DVU71" s="154"/>
      <c r="DVV71" s="154"/>
      <c r="DVW71" s="154"/>
      <c r="DVX71" s="154"/>
      <c r="DVY71" s="154"/>
      <c r="DVZ71" s="154"/>
      <c r="DWA71" s="154"/>
      <c r="DWB71" s="154"/>
      <c r="DWC71" s="154"/>
      <c r="DWD71" s="154"/>
      <c r="DWE71" s="154"/>
      <c r="DWF71" s="154"/>
      <c r="DWG71" s="154"/>
      <c r="DWH71" s="154"/>
      <c r="DWI71" s="154"/>
      <c r="DWJ71" s="154"/>
      <c r="DWK71" s="154"/>
      <c r="DWL71" s="154"/>
      <c r="DWM71" s="154"/>
      <c r="DWN71" s="154"/>
      <c r="DWO71" s="154"/>
      <c r="DWP71" s="154"/>
      <c r="DWQ71" s="154"/>
      <c r="DWR71" s="154"/>
      <c r="DWS71" s="154"/>
      <c r="DWT71" s="154"/>
      <c r="DWU71" s="154"/>
      <c r="DWV71" s="154"/>
      <c r="DWW71" s="154"/>
      <c r="DWX71" s="154"/>
      <c r="DWY71" s="154"/>
      <c r="DWZ71" s="154"/>
      <c r="DXA71" s="154"/>
      <c r="DXB71" s="154"/>
      <c r="DXC71" s="154"/>
      <c r="DXD71" s="154"/>
      <c r="DXE71" s="154"/>
      <c r="DXF71" s="154"/>
      <c r="DXG71" s="154"/>
      <c r="DXH71" s="154"/>
      <c r="DXI71" s="154"/>
      <c r="DXJ71" s="154"/>
      <c r="DXK71" s="154"/>
      <c r="DXL71" s="154"/>
      <c r="DXM71" s="154"/>
      <c r="DXN71" s="154"/>
      <c r="DXO71" s="154"/>
      <c r="DXP71" s="154"/>
      <c r="DXQ71" s="154"/>
      <c r="DXR71" s="154"/>
      <c r="DXS71" s="154"/>
      <c r="DXT71" s="154"/>
      <c r="DXU71" s="154"/>
      <c r="DXV71" s="154"/>
      <c r="DXW71" s="154"/>
      <c r="DXX71" s="154"/>
      <c r="DXY71" s="154"/>
      <c r="DXZ71" s="154"/>
      <c r="DYA71" s="154"/>
      <c r="DYB71" s="154"/>
      <c r="DYC71" s="154"/>
      <c r="DYD71" s="154"/>
      <c r="DYE71" s="154"/>
      <c r="DYF71" s="154"/>
      <c r="DYG71" s="154"/>
      <c r="DYH71" s="154"/>
      <c r="DYI71" s="154"/>
      <c r="DYJ71" s="154"/>
      <c r="DYK71" s="154"/>
      <c r="DYL71" s="154"/>
      <c r="DYM71" s="154"/>
      <c r="DYN71" s="154"/>
      <c r="DYO71" s="154"/>
      <c r="DYP71" s="154"/>
      <c r="DYQ71" s="154"/>
      <c r="DYR71" s="154"/>
      <c r="DYS71" s="154"/>
      <c r="DYT71" s="154"/>
      <c r="DYU71" s="154"/>
      <c r="DYV71" s="154"/>
      <c r="DYW71" s="154"/>
      <c r="DYX71" s="154"/>
      <c r="DYY71" s="154"/>
      <c r="DYZ71" s="154"/>
      <c r="DZA71" s="154"/>
      <c r="DZB71" s="154"/>
      <c r="DZC71" s="154"/>
      <c r="DZD71" s="154"/>
      <c r="DZE71" s="154"/>
      <c r="DZF71" s="154"/>
      <c r="DZG71" s="154"/>
      <c r="DZH71" s="154"/>
      <c r="DZI71" s="154"/>
      <c r="DZJ71" s="154"/>
      <c r="DZK71" s="154"/>
      <c r="DZL71" s="154"/>
      <c r="DZM71" s="154"/>
      <c r="DZN71" s="154"/>
      <c r="DZO71" s="154"/>
      <c r="DZP71" s="154"/>
      <c r="DZQ71" s="154"/>
      <c r="DZR71" s="154"/>
      <c r="DZS71" s="154"/>
      <c r="DZT71" s="154"/>
      <c r="DZU71" s="154"/>
      <c r="DZV71" s="154"/>
      <c r="DZW71" s="154"/>
      <c r="DZX71" s="154"/>
      <c r="DZY71" s="154"/>
      <c r="DZZ71" s="154"/>
      <c r="EAA71" s="154"/>
      <c r="EAB71" s="154"/>
      <c r="EAC71" s="154"/>
      <c r="EAD71" s="154"/>
      <c r="EAE71" s="154"/>
      <c r="EAF71" s="154"/>
      <c r="EAG71" s="154"/>
      <c r="EAH71" s="154"/>
      <c r="EAI71" s="154"/>
      <c r="EAJ71" s="154"/>
      <c r="EAK71" s="154"/>
      <c r="EAL71" s="154"/>
      <c r="EAM71" s="154"/>
      <c r="EAN71" s="154"/>
      <c r="EAO71" s="154"/>
      <c r="EAP71" s="154"/>
      <c r="EAQ71" s="154"/>
      <c r="EAR71" s="154"/>
      <c r="EAS71" s="154"/>
      <c r="EAT71" s="154"/>
      <c r="EAU71" s="154"/>
      <c r="EAV71" s="154"/>
      <c r="EAW71" s="154"/>
      <c r="EAX71" s="154"/>
      <c r="EAY71" s="154"/>
      <c r="EAZ71" s="154"/>
      <c r="EBA71" s="154"/>
      <c r="EBB71" s="154"/>
      <c r="EBC71" s="154"/>
      <c r="EBD71" s="154"/>
      <c r="EBE71" s="154"/>
      <c r="EBF71" s="154"/>
      <c r="EBG71" s="154"/>
      <c r="EBH71" s="154"/>
      <c r="EBI71" s="154"/>
      <c r="EBJ71" s="154"/>
      <c r="EBK71" s="154"/>
      <c r="EBL71" s="154"/>
      <c r="EBM71" s="154"/>
      <c r="EBN71" s="154"/>
      <c r="EBO71" s="154"/>
      <c r="EBP71" s="154"/>
      <c r="EBQ71" s="154"/>
      <c r="EBR71" s="154"/>
      <c r="EBS71" s="154"/>
      <c r="EBT71" s="154"/>
      <c r="EBU71" s="154"/>
      <c r="EBV71" s="154"/>
      <c r="EBW71" s="154"/>
      <c r="EBX71" s="154"/>
      <c r="EBY71" s="154"/>
      <c r="EBZ71" s="154"/>
      <c r="ECA71" s="154"/>
      <c r="ECB71" s="154"/>
      <c r="ECC71" s="154"/>
      <c r="ECD71" s="154"/>
      <c r="ECE71" s="154"/>
      <c r="ECF71" s="154"/>
      <c r="ECG71" s="154"/>
      <c r="ECH71" s="154"/>
      <c r="ECI71" s="154"/>
      <c r="ECJ71" s="154"/>
      <c r="ECK71" s="154"/>
      <c r="ECL71" s="154"/>
      <c r="ECM71" s="154"/>
      <c r="ECN71" s="154"/>
      <c r="ECO71" s="154"/>
      <c r="ECP71" s="154"/>
      <c r="ECQ71" s="154"/>
      <c r="ECR71" s="154"/>
      <c r="ECS71" s="154"/>
      <c r="ECT71" s="154"/>
      <c r="ECU71" s="154"/>
      <c r="ECV71" s="154"/>
      <c r="ECW71" s="154"/>
      <c r="ECX71" s="154"/>
      <c r="ECY71" s="154"/>
      <c r="ECZ71" s="154"/>
      <c r="EDA71" s="154"/>
      <c r="EDB71" s="154"/>
      <c r="EDC71" s="154"/>
      <c r="EDD71" s="154"/>
      <c r="EDE71" s="154"/>
      <c r="EDF71" s="154"/>
      <c r="EDG71" s="154"/>
      <c r="EDH71" s="154"/>
      <c r="EDI71" s="154"/>
      <c r="EDJ71" s="154"/>
      <c r="EDK71" s="154"/>
      <c r="EDL71" s="154"/>
      <c r="EDM71" s="154"/>
      <c r="EDN71" s="154"/>
      <c r="EDO71" s="154"/>
      <c r="EDP71" s="154"/>
      <c r="EDQ71" s="154"/>
      <c r="EDR71" s="154"/>
      <c r="EDS71" s="154"/>
      <c r="EDT71" s="154"/>
      <c r="EDU71" s="154"/>
      <c r="EDV71" s="154"/>
      <c r="EDW71" s="154"/>
      <c r="EDX71" s="154"/>
      <c r="EDY71" s="154"/>
      <c r="EDZ71" s="154"/>
      <c r="EEA71" s="154"/>
      <c r="EEB71" s="154"/>
      <c r="EEC71" s="154"/>
      <c r="EED71" s="154"/>
      <c r="EEE71" s="154"/>
      <c r="EEF71" s="154"/>
      <c r="EEG71" s="154"/>
      <c r="EEH71" s="154"/>
      <c r="EEI71" s="154"/>
      <c r="EEJ71" s="154"/>
      <c r="EEK71" s="154"/>
      <c r="EEL71" s="154"/>
      <c r="EEM71" s="154"/>
      <c r="EEN71" s="154"/>
      <c r="EEO71" s="154"/>
      <c r="EEP71" s="154"/>
      <c r="EEQ71" s="154"/>
      <c r="EER71" s="154"/>
      <c r="EES71" s="154"/>
      <c r="EET71" s="154"/>
      <c r="EEU71" s="154"/>
      <c r="EEV71" s="154"/>
      <c r="EEW71" s="154"/>
      <c r="EEX71" s="154"/>
      <c r="EEY71" s="154"/>
      <c r="EEZ71" s="154"/>
      <c r="EFA71" s="154"/>
      <c r="EFB71" s="154"/>
      <c r="EFC71" s="154"/>
      <c r="EFD71" s="154"/>
      <c r="EFE71" s="154"/>
      <c r="EFF71" s="154"/>
      <c r="EFG71" s="154"/>
      <c r="EFH71" s="154"/>
      <c r="EFI71" s="154"/>
      <c r="EFJ71" s="154"/>
      <c r="EFK71" s="154"/>
      <c r="EFL71" s="154"/>
      <c r="EFM71" s="154"/>
      <c r="EFN71" s="154"/>
      <c r="EFO71" s="154"/>
      <c r="EFP71" s="154"/>
      <c r="EFQ71" s="154"/>
      <c r="EFR71" s="154"/>
      <c r="EFS71" s="154"/>
      <c r="EFT71" s="154"/>
      <c r="EFU71" s="154"/>
      <c r="EFV71" s="154"/>
      <c r="EFW71" s="154"/>
      <c r="EFX71" s="154"/>
      <c r="EFY71" s="154"/>
      <c r="EFZ71" s="154"/>
      <c r="EGA71" s="154"/>
      <c r="EGB71" s="154"/>
      <c r="EGC71" s="154"/>
      <c r="EGD71" s="154"/>
      <c r="EGE71" s="154"/>
      <c r="EGF71" s="154"/>
      <c r="EGG71" s="154"/>
      <c r="EGH71" s="154"/>
      <c r="EGI71" s="154"/>
      <c r="EGJ71" s="154"/>
      <c r="EGK71" s="154"/>
      <c r="EGL71" s="154"/>
      <c r="EGM71" s="154"/>
      <c r="EGN71" s="154"/>
      <c r="EGO71" s="154"/>
      <c r="EGP71" s="154"/>
      <c r="EGQ71" s="154"/>
      <c r="EGR71" s="154"/>
      <c r="EGS71" s="154"/>
      <c r="EGT71" s="154"/>
      <c r="EGU71" s="154"/>
      <c r="EGV71" s="154"/>
      <c r="EGW71" s="154"/>
      <c r="EGX71" s="154"/>
      <c r="EGY71" s="154"/>
      <c r="EGZ71" s="154"/>
      <c r="EHA71" s="154"/>
      <c r="EHB71" s="154"/>
      <c r="EHC71" s="154"/>
      <c r="EHD71" s="154"/>
      <c r="EHE71" s="154"/>
      <c r="EHF71" s="154"/>
      <c r="EHG71" s="154"/>
      <c r="EHH71" s="154"/>
      <c r="EHI71" s="154"/>
      <c r="EHJ71" s="154"/>
      <c r="EHK71" s="154"/>
      <c r="EHL71" s="154"/>
      <c r="EHM71" s="154"/>
      <c r="EHN71" s="154"/>
      <c r="EHO71" s="154"/>
      <c r="EHP71" s="154"/>
      <c r="EHQ71" s="154"/>
      <c r="EHR71" s="154"/>
      <c r="EHS71" s="154"/>
      <c r="EHT71" s="154"/>
      <c r="EHU71" s="154"/>
      <c r="EHV71" s="154"/>
      <c r="EHW71" s="154"/>
      <c r="EHX71" s="154"/>
      <c r="EHY71" s="154"/>
      <c r="EHZ71" s="154"/>
      <c r="EIA71" s="154"/>
      <c r="EIB71" s="154"/>
      <c r="EIC71" s="154"/>
      <c r="EID71" s="154"/>
      <c r="EIE71" s="154"/>
      <c r="EIF71" s="154"/>
      <c r="EIG71" s="154"/>
      <c r="EIH71" s="154"/>
      <c r="EII71" s="154"/>
      <c r="EIJ71" s="154"/>
      <c r="EIK71" s="154"/>
      <c r="EIL71" s="154"/>
      <c r="EIM71" s="154"/>
      <c r="EIN71" s="154"/>
      <c r="EIO71" s="154"/>
      <c r="EIP71" s="154"/>
      <c r="EIQ71" s="154"/>
      <c r="EIR71" s="154"/>
      <c r="EIS71" s="154"/>
      <c r="EIT71" s="154"/>
      <c r="EIU71" s="154"/>
      <c r="EIV71" s="154"/>
      <c r="EIW71" s="154"/>
      <c r="EIX71" s="154"/>
      <c r="EIY71" s="154"/>
      <c r="EIZ71" s="154"/>
      <c r="EJA71" s="154"/>
      <c r="EJB71" s="154"/>
      <c r="EJC71" s="154"/>
      <c r="EJD71" s="154"/>
      <c r="EJE71" s="154"/>
      <c r="EJF71" s="154"/>
      <c r="EJG71" s="154"/>
      <c r="EJH71" s="154"/>
      <c r="EJI71" s="154"/>
      <c r="EJJ71" s="154"/>
      <c r="EJK71" s="154"/>
      <c r="EJL71" s="154"/>
      <c r="EJM71" s="154"/>
      <c r="EJN71" s="154"/>
      <c r="EJO71" s="154"/>
      <c r="EJP71" s="154"/>
      <c r="EJQ71" s="154"/>
      <c r="EJR71" s="154"/>
      <c r="EJS71" s="154"/>
      <c r="EJT71" s="154"/>
      <c r="EJU71" s="154"/>
      <c r="EJV71" s="154"/>
      <c r="EJW71" s="154"/>
      <c r="EJX71" s="154"/>
      <c r="EJY71" s="154"/>
      <c r="EJZ71" s="154"/>
      <c r="EKA71" s="154"/>
      <c r="EKB71" s="154"/>
      <c r="EKC71" s="154"/>
      <c r="EKD71" s="154"/>
      <c r="EKE71" s="154"/>
      <c r="EKF71" s="154"/>
      <c r="EKG71" s="154"/>
      <c r="EKH71" s="154"/>
      <c r="EKI71" s="154"/>
      <c r="EKJ71" s="154"/>
      <c r="EKK71" s="154"/>
      <c r="EKL71" s="154"/>
      <c r="EKM71" s="154"/>
      <c r="EKN71" s="154"/>
      <c r="EKO71" s="154"/>
      <c r="EKP71" s="154"/>
      <c r="EKQ71" s="154"/>
      <c r="EKR71" s="154"/>
      <c r="EKS71" s="154"/>
      <c r="EKT71" s="154"/>
      <c r="EKU71" s="154"/>
      <c r="EKV71" s="154"/>
      <c r="EKW71" s="154"/>
      <c r="EKX71" s="154"/>
      <c r="EKY71" s="154"/>
      <c r="EKZ71" s="154"/>
      <c r="ELA71" s="154"/>
      <c r="ELB71" s="154"/>
      <c r="ELC71" s="154"/>
      <c r="ELD71" s="154"/>
      <c r="ELE71" s="154"/>
      <c r="ELF71" s="154"/>
      <c r="ELG71" s="154"/>
      <c r="ELH71" s="154"/>
      <c r="ELI71" s="154"/>
      <c r="ELJ71" s="154"/>
      <c r="ELK71" s="154"/>
      <c r="ELL71" s="154"/>
      <c r="ELM71" s="154"/>
      <c r="ELN71" s="154"/>
      <c r="ELO71" s="154"/>
      <c r="ELP71" s="154"/>
      <c r="ELQ71" s="154"/>
      <c r="ELR71" s="154"/>
      <c r="ELS71" s="154"/>
      <c r="ELT71" s="154"/>
      <c r="ELU71" s="154"/>
      <c r="ELV71" s="154"/>
      <c r="ELW71" s="154"/>
      <c r="ELX71" s="154"/>
      <c r="ELY71" s="154"/>
      <c r="ELZ71" s="154"/>
      <c r="EMA71" s="154"/>
      <c r="EMB71" s="154"/>
      <c r="EMC71" s="154"/>
      <c r="EMD71" s="154"/>
      <c r="EME71" s="154"/>
      <c r="EMF71" s="154"/>
      <c r="EMG71" s="154"/>
      <c r="EMH71" s="154"/>
      <c r="EMI71" s="154"/>
      <c r="EMJ71" s="154"/>
      <c r="EMK71" s="154"/>
      <c r="EML71" s="154"/>
      <c r="EMM71" s="154"/>
      <c r="EMN71" s="154"/>
      <c r="EMO71" s="154"/>
      <c r="EMP71" s="154"/>
      <c r="EMQ71" s="154"/>
      <c r="EMR71" s="154"/>
      <c r="EMS71" s="154"/>
      <c r="EMT71" s="154"/>
      <c r="EMU71" s="154"/>
      <c r="EMV71" s="154"/>
      <c r="EMW71" s="154"/>
      <c r="EMX71" s="154"/>
      <c r="EMY71" s="154"/>
      <c r="EMZ71" s="154"/>
      <c r="ENA71" s="154"/>
      <c r="ENB71" s="154"/>
      <c r="ENC71" s="154"/>
      <c r="END71" s="154"/>
      <c r="ENE71" s="154"/>
      <c r="ENF71" s="154"/>
      <c r="ENG71" s="154"/>
      <c r="ENH71" s="154"/>
      <c r="ENI71" s="154"/>
      <c r="ENJ71" s="154"/>
      <c r="ENK71" s="154"/>
      <c r="ENL71" s="154"/>
      <c r="ENM71" s="154"/>
      <c r="ENN71" s="154"/>
      <c r="ENO71" s="154"/>
      <c r="ENP71" s="154"/>
      <c r="ENQ71" s="154"/>
      <c r="ENR71" s="154"/>
      <c r="ENS71" s="154"/>
      <c r="ENT71" s="154"/>
      <c r="ENU71" s="154"/>
      <c r="ENV71" s="154"/>
      <c r="ENW71" s="154"/>
      <c r="ENX71" s="154"/>
      <c r="ENY71" s="154"/>
      <c r="ENZ71" s="154"/>
      <c r="EOA71" s="154"/>
      <c r="EOB71" s="154"/>
      <c r="EOC71" s="154"/>
      <c r="EOD71" s="154"/>
      <c r="EOE71" s="154"/>
      <c r="EOF71" s="154"/>
      <c r="EOG71" s="154"/>
      <c r="EOH71" s="154"/>
      <c r="EOI71" s="154"/>
      <c r="EOJ71" s="154"/>
      <c r="EOK71" s="154"/>
      <c r="EOL71" s="154"/>
      <c r="EOM71" s="154"/>
      <c r="EON71" s="154"/>
      <c r="EOO71" s="154"/>
      <c r="EOP71" s="154"/>
      <c r="EOQ71" s="154"/>
      <c r="EOR71" s="154"/>
      <c r="EOS71" s="154"/>
      <c r="EOT71" s="154"/>
      <c r="EOU71" s="154"/>
      <c r="EOV71" s="154"/>
      <c r="EOW71" s="154"/>
      <c r="EOX71" s="154"/>
      <c r="EOY71" s="154"/>
      <c r="EOZ71" s="154"/>
      <c r="EPA71" s="154"/>
      <c r="EPB71" s="154"/>
      <c r="EPC71" s="154"/>
      <c r="EPD71" s="154"/>
      <c r="EPE71" s="154"/>
      <c r="EPF71" s="154"/>
      <c r="EPG71" s="154"/>
      <c r="EPH71" s="154"/>
      <c r="EPI71" s="154"/>
      <c r="EPJ71" s="154"/>
      <c r="EPK71" s="154"/>
      <c r="EPL71" s="154"/>
      <c r="EPM71" s="154"/>
      <c r="EPN71" s="154"/>
      <c r="EPO71" s="154"/>
      <c r="EPP71" s="154"/>
      <c r="EPQ71" s="154"/>
      <c r="EPR71" s="154"/>
      <c r="EPS71" s="154"/>
      <c r="EPT71" s="154"/>
      <c r="EPU71" s="154"/>
      <c r="EPV71" s="154"/>
      <c r="EPW71" s="154"/>
      <c r="EPX71" s="154"/>
      <c r="EPY71" s="154"/>
      <c r="EPZ71" s="154"/>
      <c r="EQA71" s="154"/>
      <c r="EQB71" s="154"/>
      <c r="EQC71" s="154"/>
      <c r="EQD71" s="154"/>
      <c r="EQE71" s="154"/>
      <c r="EQF71" s="154"/>
      <c r="EQG71" s="154"/>
      <c r="EQH71" s="154"/>
      <c r="EQI71" s="154"/>
      <c r="EQJ71" s="154"/>
      <c r="EQK71" s="154"/>
      <c r="EQL71" s="154"/>
      <c r="EQM71" s="154"/>
      <c r="EQN71" s="154"/>
      <c r="EQO71" s="154"/>
      <c r="EQP71" s="154"/>
      <c r="EQQ71" s="154"/>
      <c r="EQR71" s="154"/>
      <c r="EQS71" s="154"/>
      <c r="EQT71" s="154"/>
      <c r="EQU71" s="154"/>
      <c r="EQV71" s="154"/>
      <c r="EQW71" s="154"/>
      <c r="EQX71" s="154"/>
      <c r="EQY71" s="154"/>
      <c r="EQZ71" s="154"/>
      <c r="ERA71" s="154"/>
      <c r="ERB71" s="154"/>
      <c r="ERC71" s="154"/>
      <c r="ERD71" s="154"/>
      <c r="ERE71" s="154"/>
      <c r="ERF71" s="154"/>
      <c r="ERG71" s="154"/>
      <c r="ERH71" s="154"/>
      <c r="ERI71" s="154"/>
      <c r="ERJ71" s="154"/>
      <c r="ERK71" s="154"/>
      <c r="ERL71" s="154"/>
      <c r="ERM71" s="154"/>
      <c r="ERN71" s="154"/>
      <c r="ERO71" s="154"/>
      <c r="ERP71" s="154"/>
      <c r="ERQ71" s="154"/>
      <c r="ERR71" s="154"/>
      <c r="ERS71" s="154"/>
      <c r="ERT71" s="154"/>
      <c r="ERU71" s="154"/>
      <c r="ERV71" s="154"/>
      <c r="ERW71" s="154"/>
      <c r="ERX71" s="154"/>
      <c r="ERY71" s="154"/>
      <c r="ERZ71" s="154"/>
      <c r="ESA71" s="154"/>
      <c r="ESB71" s="154"/>
      <c r="ESC71" s="154"/>
      <c r="ESD71" s="154"/>
      <c r="ESE71" s="154"/>
      <c r="ESF71" s="154"/>
      <c r="ESG71" s="154"/>
      <c r="ESH71" s="154"/>
      <c r="ESI71" s="154"/>
      <c r="ESJ71" s="154"/>
      <c r="ESK71" s="154"/>
      <c r="ESL71" s="154"/>
      <c r="ESM71" s="154"/>
      <c r="ESN71" s="154"/>
      <c r="ESO71" s="154"/>
      <c r="ESP71" s="154"/>
      <c r="ESQ71" s="154"/>
      <c r="ESR71" s="154"/>
      <c r="ESS71" s="154"/>
      <c r="EST71" s="154"/>
      <c r="ESU71" s="154"/>
      <c r="ESV71" s="154"/>
      <c r="ESW71" s="154"/>
      <c r="ESX71" s="154"/>
      <c r="ESY71" s="154"/>
      <c r="ESZ71" s="154"/>
      <c r="ETA71" s="154"/>
      <c r="ETB71" s="154"/>
      <c r="ETC71" s="154"/>
      <c r="ETD71" s="154"/>
      <c r="ETE71" s="154"/>
      <c r="ETF71" s="154"/>
      <c r="ETG71" s="154"/>
      <c r="ETH71" s="154"/>
      <c r="ETI71" s="154"/>
      <c r="ETJ71" s="154"/>
      <c r="ETK71" s="154"/>
      <c r="ETL71" s="154"/>
      <c r="ETM71" s="154"/>
      <c r="ETN71" s="154"/>
      <c r="ETO71" s="154"/>
      <c r="ETP71" s="154"/>
      <c r="ETQ71" s="154"/>
      <c r="ETR71" s="154"/>
      <c r="ETS71" s="154"/>
      <c r="ETT71" s="154"/>
      <c r="ETU71" s="154"/>
      <c r="ETV71" s="154"/>
      <c r="ETW71" s="154"/>
      <c r="ETX71" s="154"/>
      <c r="ETY71" s="154"/>
      <c r="ETZ71" s="154"/>
      <c r="EUA71" s="154"/>
      <c r="EUB71" s="154"/>
      <c r="EUC71" s="154"/>
      <c r="EUD71" s="154"/>
      <c r="EUE71" s="154"/>
      <c r="EUF71" s="154"/>
      <c r="EUG71" s="154"/>
      <c r="EUH71" s="154"/>
      <c r="EUI71" s="154"/>
      <c r="EUJ71" s="154"/>
      <c r="EUK71" s="154"/>
      <c r="EUL71" s="154"/>
      <c r="EUM71" s="154"/>
      <c r="EUN71" s="154"/>
      <c r="EUO71" s="154"/>
      <c r="EUP71" s="154"/>
      <c r="EUQ71" s="154"/>
      <c r="EUR71" s="154"/>
      <c r="EUS71" s="154"/>
      <c r="EUT71" s="154"/>
      <c r="EUU71" s="154"/>
      <c r="EUV71" s="154"/>
      <c r="EUW71" s="154"/>
      <c r="EUX71" s="154"/>
      <c r="EUY71" s="154"/>
      <c r="EUZ71" s="154"/>
      <c r="EVA71" s="154"/>
      <c r="EVB71" s="154"/>
      <c r="EVC71" s="154"/>
      <c r="EVD71" s="154"/>
      <c r="EVE71" s="154"/>
      <c r="EVF71" s="154"/>
      <c r="EVG71" s="154"/>
      <c r="EVH71" s="154"/>
      <c r="EVI71" s="154"/>
      <c r="EVJ71" s="154"/>
      <c r="EVK71" s="154"/>
      <c r="EVL71" s="154"/>
      <c r="EVM71" s="154"/>
      <c r="EVN71" s="154"/>
      <c r="EVO71" s="154"/>
      <c r="EVP71" s="154"/>
      <c r="EVQ71" s="154"/>
      <c r="EVR71" s="154"/>
      <c r="EVS71" s="154"/>
      <c r="EVT71" s="154"/>
      <c r="EVU71" s="154"/>
      <c r="EVV71" s="154"/>
      <c r="EVW71" s="154"/>
      <c r="EVX71" s="154"/>
      <c r="EVY71" s="154"/>
      <c r="EVZ71" s="154"/>
      <c r="EWA71" s="154"/>
      <c r="EWB71" s="154"/>
      <c r="EWC71" s="154"/>
      <c r="EWD71" s="154"/>
      <c r="EWE71" s="154"/>
      <c r="EWF71" s="154"/>
      <c r="EWG71" s="154"/>
      <c r="EWH71" s="154"/>
      <c r="EWI71" s="154"/>
      <c r="EWJ71" s="154"/>
      <c r="EWK71" s="154"/>
      <c r="EWL71" s="154"/>
      <c r="EWM71" s="154"/>
      <c r="EWN71" s="154"/>
      <c r="EWO71" s="154"/>
      <c r="EWP71" s="154"/>
      <c r="EWQ71" s="154"/>
      <c r="EWR71" s="154"/>
      <c r="EWS71" s="154"/>
      <c r="EWT71" s="154"/>
      <c r="EWU71" s="154"/>
      <c r="EWV71" s="154"/>
      <c r="EWW71" s="154"/>
      <c r="EWX71" s="154"/>
      <c r="EWY71" s="154"/>
      <c r="EWZ71" s="154"/>
      <c r="EXA71" s="154"/>
      <c r="EXB71" s="154"/>
      <c r="EXC71" s="154"/>
      <c r="EXD71" s="154"/>
      <c r="EXE71" s="154"/>
      <c r="EXF71" s="154"/>
      <c r="EXG71" s="154"/>
      <c r="EXH71" s="154"/>
      <c r="EXI71" s="154"/>
      <c r="EXJ71" s="154"/>
      <c r="EXK71" s="154"/>
      <c r="EXL71" s="154"/>
      <c r="EXM71" s="154"/>
      <c r="EXN71" s="154"/>
      <c r="EXO71" s="154"/>
      <c r="EXP71" s="154"/>
      <c r="EXQ71" s="154"/>
      <c r="EXR71" s="154"/>
      <c r="EXS71" s="154"/>
      <c r="EXT71" s="154"/>
      <c r="EXU71" s="154"/>
      <c r="EXV71" s="154"/>
      <c r="EXW71" s="154"/>
      <c r="EXX71" s="154"/>
      <c r="EXY71" s="154"/>
      <c r="EXZ71" s="154"/>
      <c r="EYA71" s="154"/>
      <c r="EYB71" s="154"/>
      <c r="EYC71" s="154"/>
      <c r="EYD71" s="154"/>
      <c r="EYE71" s="154"/>
      <c r="EYF71" s="154"/>
      <c r="EYG71" s="154"/>
      <c r="EYH71" s="154"/>
      <c r="EYI71" s="154"/>
      <c r="EYJ71" s="154"/>
      <c r="EYK71" s="154"/>
      <c r="EYL71" s="154"/>
      <c r="EYM71" s="154"/>
      <c r="EYN71" s="154"/>
      <c r="EYO71" s="154"/>
      <c r="EYP71" s="154"/>
      <c r="EYQ71" s="154"/>
      <c r="EYR71" s="154"/>
      <c r="EYS71" s="154"/>
      <c r="EYT71" s="154"/>
      <c r="EYU71" s="154"/>
      <c r="EYV71" s="154"/>
      <c r="EYW71" s="154"/>
      <c r="EYX71" s="154"/>
      <c r="EYY71" s="154"/>
      <c r="EYZ71" s="154"/>
      <c r="EZA71" s="154"/>
      <c r="EZB71" s="154"/>
      <c r="EZC71" s="154"/>
      <c r="EZD71" s="154"/>
      <c r="EZE71" s="154"/>
      <c r="EZF71" s="154"/>
      <c r="EZG71" s="154"/>
      <c r="EZH71" s="154"/>
      <c r="EZI71" s="154"/>
      <c r="EZJ71" s="154"/>
      <c r="EZK71" s="154"/>
      <c r="EZL71" s="154"/>
      <c r="EZM71" s="154"/>
      <c r="EZN71" s="154"/>
      <c r="EZO71" s="154"/>
      <c r="EZP71" s="154"/>
      <c r="EZQ71" s="154"/>
      <c r="EZR71" s="154"/>
      <c r="EZS71" s="154"/>
      <c r="EZT71" s="154"/>
      <c r="EZU71" s="154"/>
      <c r="EZV71" s="154"/>
      <c r="EZW71" s="154"/>
      <c r="EZX71" s="154"/>
      <c r="EZY71" s="154"/>
      <c r="EZZ71" s="154"/>
      <c r="FAA71" s="154"/>
      <c r="FAB71" s="154"/>
      <c r="FAC71" s="154"/>
      <c r="FAD71" s="154"/>
      <c r="FAE71" s="154"/>
      <c r="FAF71" s="154"/>
      <c r="FAG71" s="154"/>
      <c r="FAH71" s="154"/>
      <c r="FAI71" s="154"/>
      <c r="FAJ71" s="154"/>
      <c r="FAK71" s="154"/>
      <c r="FAL71" s="154"/>
      <c r="FAM71" s="154"/>
      <c r="FAN71" s="154"/>
      <c r="FAO71" s="154"/>
      <c r="FAP71" s="154"/>
      <c r="FAQ71" s="154"/>
      <c r="FAR71" s="154"/>
      <c r="FAS71" s="154"/>
      <c r="FAT71" s="154"/>
      <c r="FAU71" s="154"/>
      <c r="FAV71" s="154"/>
      <c r="FAW71" s="154"/>
      <c r="FAX71" s="154"/>
      <c r="FAY71" s="154"/>
      <c r="FAZ71" s="154"/>
      <c r="FBA71" s="154"/>
      <c r="FBB71" s="154"/>
      <c r="FBC71" s="154"/>
      <c r="FBD71" s="154"/>
      <c r="FBE71" s="154"/>
      <c r="FBF71" s="154"/>
      <c r="FBG71" s="154"/>
      <c r="FBH71" s="154"/>
      <c r="FBI71" s="154"/>
      <c r="FBJ71" s="154"/>
      <c r="FBK71" s="154"/>
      <c r="FBL71" s="154"/>
      <c r="FBM71" s="154"/>
      <c r="FBN71" s="154"/>
      <c r="FBO71" s="154"/>
      <c r="FBP71" s="154"/>
      <c r="FBQ71" s="154"/>
      <c r="FBR71" s="154"/>
      <c r="FBS71" s="154"/>
      <c r="FBT71" s="154"/>
      <c r="FBU71" s="154"/>
      <c r="FBV71" s="154"/>
      <c r="FBW71" s="154"/>
      <c r="FBX71" s="154"/>
      <c r="FBY71" s="154"/>
      <c r="FBZ71" s="154"/>
      <c r="FCA71" s="154"/>
      <c r="FCB71" s="154"/>
      <c r="FCC71" s="154"/>
      <c r="FCD71" s="154"/>
      <c r="FCE71" s="154"/>
      <c r="FCF71" s="154"/>
      <c r="FCG71" s="154"/>
      <c r="FCH71" s="154"/>
      <c r="FCI71" s="154"/>
      <c r="FCJ71" s="154"/>
      <c r="FCK71" s="154"/>
      <c r="FCL71" s="154"/>
      <c r="FCM71" s="154"/>
      <c r="FCN71" s="154"/>
      <c r="FCO71" s="154"/>
      <c r="FCP71" s="154"/>
      <c r="FCQ71" s="154"/>
      <c r="FCR71" s="154"/>
      <c r="FCS71" s="154"/>
      <c r="FCT71" s="154"/>
      <c r="FCU71" s="154"/>
      <c r="FCV71" s="154"/>
      <c r="FCW71" s="154"/>
      <c r="FCX71" s="154"/>
      <c r="FCY71" s="154"/>
      <c r="FCZ71" s="154"/>
      <c r="FDA71" s="154"/>
      <c r="FDB71" s="154"/>
      <c r="FDC71" s="154"/>
      <c r="FDD71" s="154"/>
      <c r="FDE71" s="154"/>
      <c r="FDF71" s="154"/>
      <c r="FDG71" s="154"/>
      <c r="FDH71" s="154"/>
      <c r="FDI71" s="154"/>
      <c r="FDJ71" s="154"/>
      <c r="FDK71" s="154"/>
      <c r="FDL71" s="154"/>
      <c r="FDM71" s="154"/>
      <c r="FDN71" s="154"/>
      <c r="FDO71" s="154"/>
      <c r="FDP71" s="154"/>
      <c r="FDQ71" s="154"/>
      <c r="FDR71" s="154"/>
      <c r="FDS71" s="154"/>
      <c r="FDT71" s="154"/>
      <c r="FDU71" s="154"/>
      <c r="FDV71" s="154"/>
      <c r="FDW71" s="154"/>
      <c r="FDX71" s="154"/>
      <c r="FDY71" s="154"/>
      <c r="FDZ71" s="154"/>
      <c r="FEA71" s="154"/>
      <c r="FEB71" s="154"/>
      <c r="FEC71" s="154"/>
      <c r="FED71" s="154"/>
      <c r="FEE71" s="154"/>
      <c r="FEF71" s="154"/>
      <c r="FEG71" s="154"/>
      <c r="FEH71" s="154"/>
      <c r="FEI71" s="154"/>
      <c r="FEJ71" s="154"/>
      <c r="FEK71" s="154"/>
      <c r="FEL71" s="154"/>
      <c r="FEM71" s="154"/>
      <c r="FEN71" s="154"/>
      <c r="FEO71" s="154"/>
      <c r="FEP71" s="154"/>
      <c r="FEQ71" s="154"/>
      <c r="FER71" s="154"/>
      <c r="FES71" s="154"/>
      <c r="FET71" s="154"/>
      <c r="FEU71" s="154"/>
      <c r="FEV71" s="154"/>
      <c r="FEW71" s="154"/>
      <c r="FEX71" s="154"/>
      <c r="FEY71" s="154"/>
      <c r="FEZ71" s="154"/>
      <c r="FFA71" s="154"/>
      <c r="FFB71" s="154"/>
      <c r="FFC71" s="154"/>
      <c r="FFD71" s="154"/>
      <c r="FFE71" s="154"/>
      <c r="FFF71" s="154"/>
      <c r="FFG71" s="154"/>
      <c r="FFH71" s="154"/>
      <c r="FFI71" s="154"/>
      <c r="FFJ71" s="154"/>
      <c r="FFK71" s="154"/>
      <c r="FFL71" s="154"/>
      <c r="FFM71" s="154"/>
      <c r="FFN71" s="154"/>
      <c r="FFO71" s="154"/>
      <c r="FFP71" s="154"/>
      <c r="FFQ71" s="154"/>
      <c r="FFR71" s="154"/>
      <c r="FFS71" s="154"/>
      <c r="FFT71" s="154"/>
      <c r="FFU71" s="154"/>
      <c r="FFV71" s="154"/>
      <c r="FFW71" s="154"/>
      <c r="FFX71" s="154"/>
      <c r="FFY71" s="154"/>
      <c r="FFZ71" s="154"/>
      <c r="FGA71" s="154"/>
      <c r="FGB71" s="154"/>
      <c r="FGC71" s="154"/>
      <c r="FGD71" s="154"/>
      <c r="FGE71" s="154"/>
      <c r="FGF71" s="154"/>
      <c r="FGG71" s="154"/>
      <c r="FGH71" s="154"/>
      <c r="FGI71" s="154"/>
      <c r="FGJ71" s="154"/>
      <c r="FGK71" s="154"/>
      <c r="FGL71" s="154"/>
      <c r="FGM71" s="154"/>
      <c r="FGN71" s="154"/>
      <c r="FGO71" s="154"/>
      <c r="FGP71" s="154"/>
      <c r="FGQ71" s="154"/>
      <c r="FGR71" s="154"/>
      <c r="FGS71" s="154"/>
      <c r="FGT71" s="154"/>
      <c r="FGU71" s="154"/>
      <c r="FGV71" s="154"/>
      <c r="FGW71" s="154"/>
      <c r="FGX71" s="154"/>
      <c r="FGY71" s="154"/>
      <c r="FGZ71" s="154"/>
      <c r="FHA71" s="154"/>
      <c r="FHB71" s="154"/>
      <c r="FHC71" s="154"/>
      <c r="FHD71" s="154"/>
      <c r="FHE71" s="154"/>
      <c r="FHF71" s="154"/>
      <c r="FHG71" s="154"/>
      <c r="FHH71" s="154"/>
      <c r="FHI71" s="154"/>
      <c r="FHJ71" s="154"/>
      <c r="FHK71" s="154"/>
      <c r="FHL71" s="154"/>
      <c r="FHM71" s="154"/>
      <c r="FHN71" s="154"/>
      <c r="FHO71" s="154"/>
      <c r="FHP71" s="154"/>
      <c r="FHQ71" s="154"/>
      <c r="FHR71" s="154"/>
      <c r="FHS71" s="154"/>
      <c r="FHT71" s="154"/>
      <c r="FHU71" s="154"/>
      <c r="FHV71" s="154"/>
      <c r="FHW71" s="154"/>
      <c r="FHX71" s="154"/>
      <c r="FHY71" s="154"/>
      <c r="FHZ71" s="154"/>
      <c r="FIA71" s="154"/>
      <c r="FIB71" s="154"/>
      <c r="FIC71" s="154"/>
      <c r="FID71" s="154"/>
      <c r="FIE71" s="154"/>
      <c r="FIF71" s="154"/>
      <c r="FIG71" s="154"/>
      <c r="FIH71" s="154"/>
      <c r="FII71" s="154"/>
      <c r="FIJ71" s="154"/>
      <c r="FIK71" s="154"/>
      <c r="FIL71" s="154"/>
      <c r="FIM71" s="154"/>
      <c r="FIN71" s="154"/>
      <c r="FIO71" s="154"/>
      <c r="FIP71" s="154"/>
      <c r="FIQ71" s="154"/>
      <c r="FIR71" s="154"/>
      <c r="FIS71" s="154"/>
      <c r="FIT71" s="154"/>
      <c r="FIU71" s="154"/>
      <c r="FIV71" s="154"/>
      <c r="FIW71" s="154"/>
      <c r="FIX71" s="154"/>
      <c r="FIY71" s="154"/>
      <c r="FIZ71" s="154"/>
      <c r="FJA71" s="154"/>
      <c r="FJB71" s="154"/>
      <c r="FJC71" s="154"/>
      <c r="FJD71" s="154"/>
      <c r="FJE71" s="154"/>
      <c r="FJF71" s="154"/>
      <c r="FJG71" s="154"/>
      <c r="FJH71" s="154"/>
      <c r="FJI71" s="154"/>
      <c r="FJJ71" s="154"/>
      <c r="FJK71" s="154"/>
      <c r="FJL71" s="154"/>
      <c r="FJM71" s="154"/>
      <c r="FJN71" s="154"/>
      <c r="FJO71" s="154"/>
      <c r="FJP71" s="154"/>
      <c r="FJQ71" s="154"/>
      <c r="FJR71" s="154"/>
      <c r="FJS71" s="154"/>
      <c r="FJT71" s="154"/>
      <c r="FJU71" s="154"/>
      <c r="FJV71" s="154"/>
      <c r="FJW71" s="154"/>
      <c r="FJX71" s="154"/>
      <c r="FJY71" s="154"/>
      <c r="FJZ71" s="154"/>
      <c r="FKA71" s="154"/>
      <c r="FKB71" s="154"/>
      <c r="FKC71" s="154"/>
      <c r="FKD71" s="154"/>
      <c r="FKE71" s="154"/>
      <c r="FKF71" s="154"/>
      <c r="FKG71" s="154"/>
      <c r="FKH71" s="154"/>
      <c r="FKI71" s="154"/>
      <c r="FKJ71" s="154"/>
      <c r="FKK71" s="154"/>
      <c r="FKL71" s="154"/>
      <c r="FKM71" s="154"/>
      <c r="FKN71" s="154"/>
      <c r="FKO71" s="154"/>
      <c r="FKP71" s="154"/>
      <c r="FKQ71" s="154"/>
      <c r="FKR71" s="154"/>
      <c r="FKS71" s="154"/>
      <c r="FKT71" s="154"/>
      <c r="FKU71" s="154"/>
      <c r="FKV71" s="154"/>
      <c r="FKW71" s="154"/>
      <c r="FKX71" s="154"/>
      <c r="FKY71" s="154"/>
      <c r="FKZ71" s="154"/>
      <c r="FLA71" s="154"/>
      <c r="FLB71" s="154"/>
      <c r="FLC71" s="154"/>
      <c r="FLD71" s="154"/>
      <c r="FLE71" s="154"/>
      <c r="FLF71" s="154"/>
      <c r="FLG71" s="154"/>
      <c r="FLH71" s="154"/>
      <c r="FLI71" s="154"/>
      <c r="FLJ71" s="154"/>
      <c r="FLK71" s="154"/>
      <c r="FLL71" s="154"/>
      <c r="FLM71" s="154"/>
      <c r="FLN71" s="154"/>
      <c r="FLO71" s="154"/>
      <c r="FLP71" s="154"/>
      <c r="FLQ71" s="154"/>
      <c r="FLR71" s="154"/>
      <c r="FLS71" s="154"/>
      <c r="FLT71" s="154"/>
      <c r="FLU71" s="154"/>
      <c r="FLV71" s="154"/>
      <c r="FLW71" s="154"/>
      <c r="FLX71" s="154"/>
      <c r="FLY71" s="154"/>
      <c r="FLZ71" s="154"/>
      <c r="FMA71" s="154"/>
      <c r="FMB71" s="154"/>
      <c r="FMC71" s="154"/>
      <c r="FMD71" s="154"/>
      <c r="FME71" s="154"/>
      <c r="FMF71" s="154"/>
      <c r="FMG71" s="154"/>
      <c r="FMH71" s="154"/>
      <c r="FMI71" s="154"/>
      <c r="FMJ71" s="154"/>
      <c r="FMK71" s="154"/>
      <c r="FML71" s="154"/>
      <c r="FMM71" s="154"/>
      <c r="FMN71" s="154"/>
      <c r="FMO71" s="154"/>
      <c r="FMP71" s="154"/>
      <c r="FMQ71" s="154"/>
      <c r="FMR71" s="154"/>
      <c r="FMS71" s="154"/>
      <c r="FMT71" s="154"/>
      <c r="FMU71" s="154"/>
      <c r="FMV71" s="154"/>
      <c r="FMW71" s="154"/>
      <c r="FMX71" s="154"/>
      <c r="FMY71" s="154"/>
      <c r="FMZ71" s="154"/>
      <c r="FNA71" s="154"/>
      <c r="FNB71" s="154"/>
      <c r="FNC71" s="154"/>
      <c r="FND71" s="154"/>
      <c r="FNE71" s="154"/>
      <c r="FNF71" s="154"/>
      <c r="FNG71" s="154"/>
      <c r="FNH71" s="154"/>
      <c r="FNI71" s="154"/>
      <c r="FNJ71" s="154"/>
      <c r="FNK71" s="154"/>
      <c r="FNL71" s="154"/>
      <c r="FNM71" s="154"/>
      <c r="FNN71" s="154"/>
      <c r="FNO71" s="154"/>
      <c r="FNP71" s="154"/>
      <c r="FNQ71" s="154"/>
      <c r="FNR71" s="154"/>
      <c r="FNS71" s="154"/>
      <c r="FNT71" s="154"/>
      <c r="FNU71" s="154"/>
      <c r="FNV71" s="154"/>
      <c r="FNW71" s="154"/>
      <c r="FNX71" s="154"/>
      <c r="FNY71" s="154"/>
      <c r="FNZ71" s="154"/>
      <c r="FOA71" s="154"/>
      <c r="FOB71" s="154"/>
      <c r="FOC71" s="154"/>
      <c r="FOD71" s="154"/>
      <c r="FOE71" s="154"/>
      <c r="FOF71" s="154"/>
      <c r="FOG71" s="154"/>
      <c r="FOH71" s="154"/>
      <c r="FOI71" s="154"/>
      <c r="FOJ71" s="154"/>
      <c r="FOK71" s="154"/>
      <c r="FOL71" s="154"/>
      <c r="FOM71" s="154"/>
      <c r="FON71" s="154"/>
      <c r="FOO71" s="154"/>
      <c r="FOP71" s="154"/>
      <c r="FOQ71" s="154"/>
      <c r="FOR71" s="154"/>
      <c r="FOS71" s="154"/>
      <c r="FOT71" s="154"/>
      <c r="FOU71" s="154"/>
      <c r="FOV71" s="154"/>
      <c r="FOW71" s="154"/>
      <c r="FOX71" s="154"/>
      <c r="FOY71" s="154"/>
      <c r="FOZ71" s="154"/>
      <c r="FPA71" s="154"/>
      <c r="FPB71" s="154"/>
      <c r="FPC71" s="154"/>
      <c r="FPD71" s="154"/>
      <c r="FPE71" s="154"/>
      <c r="FPF71" s="154"/>
      <c r="FPG71" s="154"/>
      <c r="FPH71" s="154"/>
      <c r="FPI71" s="154"/>
      <c r="FPJ71" s="154"/>
      <c r="FPK71" s="154"/>
      <c r="FPL71" s="154"/>
      <c r="FPM71" s="154"/>
      <c r="FPN71" s="154"/>
      <c r="FPO71" s="154"/>
      <c r="FPP71" s="154"/>
      <c r="FPQ71" s="154"/>
      <c r="FPR71" s="154"/>
      <c r="FPS71" s="154"/>
      <c r="FPT71" s="154"/>
      <c r="FPU71" s="154"/>
      <c r="FPV71" s="154"/>
      <c r="FPW71" s="154"/>
      <c r="FPX71" s="154"/>
      <c r="FPY71" s="154"/>
      <c r="FPZ71" s="154"/>
      <c r="FQA71" s="154"/>
      <c r="FQB71" s="154"/>
      <c r="FQC71" s="154"/>
      <c r="FQD71" s="154"/>
      <c r="FQE71" s="154"/>
      <c r="FQF71" s="154"/>
      <c r="FQG71" s="154"/>
      <c r="FQH71" s="154"/>
      <c r="FQI71" s="154"/>
      <c r="FQJ71" s="154"/>
      <c r="FQK71" s="154"/>
      <c r="FQL71" s="154"/>
      <c r="FQM71" s="154"/>
      <c r="FQN71" s="154"/>
      <c r="FQO71" s="154"/>
      <c r="FQP71" s="154"/>
      <c r="FQQ71" s="154"/>
      <c r="FQR71" s="154"/>
      <c r="FQS71" s="154"/>
      <c r="FQT71" s="154"/>
      <c r="FQU71" s="154"/>
      <c r="FQV71" s="154"/>
      <c r="FQW71" s="154"/>
      <c r="FQX71" s="154"/>
      <c r="FQY71" s="154"/>
      <c r="FQZ71" s="154"/>
      <c r="FRA71" s="154"/>
      <c r="FRB71" s="154"/>
      <c r="FRC71" s="154"/>
      <c r="FRD71" s="154"/>
      <c r="FRE71" s="154"/>
      <c r="FRF71" s="154"/>
      <c r="FRG71" s="154"/>
      <c r="FRH71" s="154"/>
      <c r="FRI71" s="154"/>
      <c r="FRJ71" s="154"/>
      <c r="FRK71" s="154"/>
      <c r="FRL71" s="154"/>
      <c r="FRM71" s="154"/>
      <c r="FRN71" s="154"/>
      <c r="FRO71" s="154"/>
      <c r="FRP71" s="154"/>
      <c r="FRQ71" s="154"/>
      <c r="FRR71" s="154"/>
      <c r="FRS71" s="154"/>
      <c r="FRT71" s="154"/>
      <c r="FRU71" s="154"/>
      <c r="FRV71" s="154"/>
      <c r="FRW71" s="154"/>
      <c r="FRX71" s="154"/>
      <c r="FRY71" s="154"/>
      <c r="FRZ71" s="154"/>
      <c r="FSA71" s="154"/>
      <c r="FSB71" s="154"/>
      <c r="FSC71" s="154"/>
      <c r="FSD71" s="154"/>
      <c r="FSE71" s="154"/>
      <c r="FSF71" s="154"/>
      <c r="FSG71" s="154"/>
      <c r="FSH71" s="154"/>
      <c r="FSI71" s="154"/>
      <c r="FSJ71" s="154"/>
      <c r="FSK71" s="154"/>
      <c r="FSL71" s="154"/>
      <c r="FSM71" s="154"/>
      <c r="FSN71" s="154"/>
      <c r="FSO71" s="154"/>
      <c r="FSP71" s="154"/>
      <c r="FSQ71" s="154"/>
      <c r="FSR71" s="154"/>
      <c r="FSS71" s="154"/>
      <c r="FST71" s="154"/>
      <c r="FSU71" s="154"/>
      <c r="FSV71" s="154"/>
      <c r="FSW71" s="154"/>
      <c r="FSX71" s="154"/>
      <c r="FSY71" s="154"/>
      <c r="FSZ71" s="154"/>
      <c r="FTA71" s="154"/>
      <c r="FTB71" s="154"/>
      <c r="FTC71" s="154"/>
      <c r="FTD71" s="154"/>
      <c r="FTE71" s="154"/>
      <c r="FTF71" s="154"/>
      <c r="FTG71" s="154"/>
      <c r="FTH71" s="154"/>
      <c r="FTI71" s="154"/>
      <c r="FTJ71" s="154"/>
      <c r="FTK71" s="154"/>
      <c r="FTL71" s="154"/>
      <c r="FTM71" s="154"/>
      <c r="FTN71" s="154"/>
      <c r="FTO71" s="154"/>
      <c r="FTP71" s="154"/>
      <c r="FTQ71" s="154"/>
      <c r="FTR71" s="154"/>
      <c r="FTS71" s="154"/>
      <c r="FTT71" s="154"/>
      <c r="FTU71" s="154"/>
      <c r="FTV71" s="154"/>
      <c r="FTW71" s="154"/>
      <c r="FTX71" s="154"/>
      <c r="FTY71" s="154"/>
      <c r="FTZ71" s="154"/>
      <c r="FUA71" s="154"/>
      <c r="FUB71" s="154"/>
      <c r="FUC71" s="154"/>
      <c r="FUD71" s="154"/>
      <c r="FUE71" s="154"/>
      <c r="FUF71" s="154"/>
      <c r="FUG71" s="154"/>
      <c r="FUH71" s="154"/>
      <c r="FUI71" s="154"/>
      <c r="FUJ71" s="154"/>
      <c r="FUK71" s="154"/>
      <c r="FUL71" s="154"/>
      <c r="FUM71" s="154"/>
      <c r="FUN71" s="154"/>
      <c r="FUO71" s="154"/>
      <c r="FUP71" s="154"/>
      <c r="FUQ71" s="154"/>
      <c r="FUR71" s="154"/>
      <c r="FUS71" s="154"/>
      <c r="FUT71" s="154"/>
      <c r="FUU71" s="154"/>
      <c r="FUV71" s="154"/>
      <c r="FUW71" s="154"/>
      <c r="FUX71" s="154"/>
      <c r="FUY71" s="154"/>
      <c r="FUZ71" s="154"/>
      <c r="FVA71" s="154"/>
      <c r="FVB71" s="154"/>
      <c r="FVC71" s="154"/>
      <c r="FVD71" s="154"/>
      <c r="FVE71" s="154"/>
      <c r="FVF71" s="154"/>
      <c r="FVG71" s="154"/>
      <c r="FVH71" s="154"/>
      <c r="FVI71" s="154"/>
      <c r="FVJ71" s="154"/>
      <c r="FVK71" s="154"/>
      <c r="FVL71" s="154"/>
      <c r="FVM71" s="154"/>
      <c r="FVN71" s="154"/>
      <c r="FVO71" s="154"/>
      <c r="FVP71" s="154"/>
      <c r="FVQ71" s="154"/>
      <c r="FVR71" s="154"/>
      <c r="FVS71" s="154"/>
      <c r="FVT71" s="154"/>
      <c r="FVU71" s="154"/>
      <c r="FVV71" s="154"/>
      <c r="FVW71" s="154"/>
      <c r="FVX71" s="154"/>
      <c r="FVY71" s="154"/>
      <c r="FVZ71" s="154"/>
      <c r="FWA71" s="154"/>
      <c r="FWB71" s="154"/>
      <c r="FWC71" s="154"/>
      <c r="FWD71" s="154"/>
      <c r="FWE71" s="154"/>
      <c r="FWF71" s="154"/>
      <c r="FWG71" s="154"/>
      <c r="FWH71" s="154"/>
      <c r="FWI71" s="154"/>
      <c r="FWJ71" s="154"/>
      <c r="FWK71" s="154"/>
      <c r="FWL71" s="154"/>
      <c r="FWM71" s="154"/>
      <c r="FWN71" s="154"/>
      <c r="FWO71" s="154"/>
      <c r="FWP71" s="154"/>
      <c r="FWQ71" s="154"/>
      <c r="FWR71" s="154"/>
      <c r="FWS71" s="154"/>
      <c r="FWT71" s="154"/>
      <c r="FWU71" s="154"/>
      <c r="FWV71" s="154"/>
      <c r="FWW71" s="154"/>
      <c r="FWX71" s="154"/>
      <c r="FWY71" s="154"/>
      <c r="FWZ71" s="154"/>
      <c r="FXA71" s="154"/>
      <c r="FXB71" s="154"/>
      <c r="FXC71" s="154"/>
      <c r="FXD71" s="154"/>
      <c r="FXE71" s="154"/>
      <c r="FXF71" s="154"/>
      <c r="FXG71" s="154"/>
      <c r="FXH71" s="154"/>
      <c r="FXI71" s="154"/>
      <c r="FXJ71" s="154"/>
      <c r="FXK71" s="154"/>
      <c r="FXL71" s="154"/>
      <c r="FXM71" s="154"/>
      <c r="FXN71" s="154"/>
      <c r="FXO71" s="154"/>
      <c r="FXP71" s="154"/>
      <c r="FXQ71" s="154"/>
      <c r="FXR71" s="154"/>
      <c r="FXS71" s="154"/>
      <c r="FXT71" s="154"/>
      <c r="FXU71" s="154"/>
      <c r="FXV71" s="154"/>
      <c r="FXW71" s="154"/>
      <c r="FXX71" s="154"/>
      <c r="FXY71" s="154"/>
      <c r="FXZ71" s="154"/>
      <c r="FYA71" s="154"/>
      <c r="FYB71" s="154"/>
      <c r="FYC71" s="154"/>
      <c r="FYD71" s="154"/>
      <c r="FYE71" s="154"/>
      <c r="FYF71" s="154"/>
      <c r="FYG71" s="154"/>
      <c r="FYH71" s="154"/>
      <c r="FYI71" s="154"/>
      <c r="FYJ71" s="154"/>
      <c r="FYK71" s="154"/>
      <c r="FYL71" s="154"/>
      <c r="FYM71" s="154"/>
      <c r="FYN71" s="154"/>
      <c r="FYO71" s="154"/>
      <c r="FYP71" s="154"/>
      <c r="FYQ71" s="154"/>
      <c r="FYR71" s="154"/>
      <c r="FYS71" s="154"/>
      <c r="FYT71" s="154"/>
      <c r="FYU71" s="154"/>
      <c r="FYV71" s="154"/>
      <c r="FYW71" s="154"/>
      <c r="FYX71" s="154"/>
      <c r="FYY71" s="154"/>
      <c r="FYZ71" s="154"/>
      <c r="FZA71" s="154"/>
      <c r="FZB71" s="154"/>
      <c r="FZC71" s="154"/>
      <c r="FZD71" s="154"/>
      <c r="FZE71" s="154"/>
      <c r="FZF71" s="154"/>
      <c r="FZG71" s="154"/>
      <c r="FZH71" s="154"/>
      <c r="FZI71" s="154"/>
      <c r="FZJ71" s="154"/>
      <c r="FZK71" s="154"/>
      <c r="FZL71" s="154"/>
      <c r="FZM71" s="154"/>
      <c r="FZN71" s="154"/>
      <c r="FZO71" s="154"/>
      <c r="FZP71" s="154"/>
      <c r="FZQ71" s="154"/>
      <c r="FZR71" s="154"/>
      <c r="FZS71" s="154"/>
      <c r="FZT71" s="154"/>
      <c r="FZU71" s="154"/>
      <c r="FZV71" s="154"/>
      <c r="FZW71" s="154"/>
      <c r="FZX71" s="154"/>
      <c r="FZY71" s="154"/>
      <c r="FZZ71" s="154"/>
      <c r="GAA71" s="154"/>
      <c r="GAB71" s="154"/>
      <c r="GAC71" s="154"/>
      <c r="GAD71" s="154"/>
      <c r="GAE71" s="154"/>
      <c r="GAF71" s="154"/>
      <c r="GAG71" s="154"/>
      <c r="GAH71" s="154"/>
      <c r="GAI71" s="154"/>
      <c r="GAJ71" s="154"/>
      <c r="GAK71" s="154"/>
      <c r="GAL71" s="154"/>
      <c r="GAM71" s="154"/>
      <c r="GAN71" s="154"/>
      <c r="GAO71" s="154"/>
      <c r="GAP71" s="154"/>
      <c r="GAQ71" s="154"/>
      <c r="GAR71" s="154"/>
      <c r="GAS71" s="154"/>
      <c r="GAT71" s="154"/>
      <c r="GAU71" s="154"/>
      <c r="GAV71" s="154"/>
      <c r="GAW71" s="154"/>
      <c r="GAX71" s="154"/>
      <c r="GAY71" s="154"/>
      <c r="GAZ71" s="154"/>
      <c r="GBA71" s="154"/>
      <c r="GBB71" s="154"/>
      <c r="GBC71" s="154"/>
      <c r="GBD71" s="154"/>
      <c r="GBE71" s="154"/>
      <c r="GBF71" s="154"/>
      <c r="GBG71" s="154"/>
      <c r="GBH71" s="154"/>
      <c r="GBI71" s="154"/>
      <c r="GBJ71" s="154"/>
      <c r="GBK71" s="154"/>
      <c r="GBL71" s="154"/>
      <c r="GBM71" s="154"/>
      <c r="GBN71" s="154"/>
      <c r="GBO71" s="154"/>
      <c r="GBP71" s="154"/>
      <c r="GBQ71" s="154"/>
      <c r="GBR71" s="154"/>
      <c r="GBS71" s="154"/>
      <c r="GBT71" s="154"/>
      <c r="GBU71" s="154"/>
      <c r="GBV71" s="154"/>
      <c r="GBW71" s="154"/>
      <c r="GBX71" s="154"/>
      <c r="GBY71" s="154"/>
      <c r="GBZ71" s="154"/>
      <c r="GCA71" s="154"/>
      <c r="GCB71" s="154"/>
      <c r="GCC71" s="154"/>
      <c r="GCD71" s="154"/>
      <c r="GCE71" s="154"/>
      <c r="GCF71" s="154"/>
      <c r="GCG71" s="154"/>
      <c r="GCH71" s="154"/>
      <c r="GCI71" s="154"/>
      <c r="GCJ71" s="154"/>
      <c r="GCK71" s="154"/>
      <c r="GCL71" s="154"/>
      <c r="GCM71" s="154"/>
      <c r="GCN71" s="154"/>
      <c r="GCO71" s="154"/>
      <c r="GCP71" s="154"/>
      <c r="GCQ71" s="154"/>
      <c r="GCR71" s="154"/>
      <c r="GCS71" s="154"/>
      <c r="GCT71" s="154"/>
      <c r="GCU71" s="154"/>
      <c r="GCV71" s="154"/>
      <c r="GCW71" s="154"/>
      <c r="GCX71" s="154"/>
      <c r="GCY71" s="154"/>
      <c r="GCZ71" s="154"/>
      <c r="GDA71" s="154"/>
      <c r="GDB71" s="154"/>
      <c r="GDC71" s="154"/>
      <c r="GDD71" s="154"/>
      <c r="GDE71" s="154"/>
      <c r="GDF71" s="154"/>
      <c r="GDG71" s="154"/>
      <c r="GDH71" s="154"/>
      <c r="GDI71" s="154"/>
      <c r="GDJ71" s="154"/>
      <c r="GDK71" s="154"/>
      <c r="GDL71" s="154"/>
      <c r="GDM71" s="154"/>
      <c r="GDN71" s="154"/>
      <c r="GDO71" s="154"/>
      <c r="GDP71" s="154"/>
      <c r="GDQ71" s="154"/>
      <c r="GDR71" s="154"/>
      <c r="GDS71" s="154"/>
      <c r="GDT71" s="154"/>
      <c r="GDU71" s="154"/>
      <c r="GDV71" s="154"/>
      <c r="GDW71" s="154"/>
      <c r="GDX71" s="154"/>
      <c r="GDY71" s="154"/>
      <c r="GDZ71" s="154"/>
      <c r="GEA71" s="154"/>
      <c r="GEB71" s="154"/>
      <c r="GEC71" s="154"/>
      <c r="GED71" s="154"/>
      <c r="GEE71" s="154"/>
      <c r="GEF71" s="154"/>
      <c r="GEG71" s="154"/>
      <c r="GEH71" s="154"/>
      <c r="GEI71" s="154"/>
      <c r="GEJ71" s="154"/>
      <c r="GEK71" s="154"/>
      <c r="GEL71" s="154"/>
      <c r="GEM71" s="154"/>
      <c r="GEN71" s="154"/>
      <c r="GEO71" s="154"/>
      <c r="GEP71" s="154"/>
      <c r="GEQ71" s="154"/>
      <c r="GER71" s="154"/>
      <c r="GES71" s="154"/>
      <c r="GET71" s="154"/>
      <c r="GEU71" s="154"/>
      <c r="GEV71" s="154"/>
      <c r="GEW71" s="154"/>
      <c r="GEX71" s="154"/>
      <c r="GEY71" s="154"/>
      <c r="GEZ71" s="154"/>
      <c r="GFA71" s="154"/>
      <c r="GFB71" s="154"/>
      <c r="GFC71" s="154"/>
      <c r="GFD71" s="154"/>
      <c r="GFE71" s="154"/>
      <c r="GFF71" s="154"/>
      <c r="GFG71" s="154"/>
      <c r="GFH71" s="154"/>
      <c r="GFI71" s="154"/>
      <c r="GFJ71" s="154"/>
      <c r="GFK71" s="154"/>
      <c r="GFL71" s="154"/>
      <c r="GFM71" s="154"/>
      <c r="GFN71" s="154"/>
      <c r="GFO71" s="154"/>
      <c r="GFP71" s="154"/>
      <c r="GFQ71" s="154"/>
      <c r="GFR71" s="154"/>
      <c r="GFS71" s="154"/>
      <c r="GFT71" s="154"/>
      <c r="GFU71" s="154"/>
      <c r="GFV71" s="154"/>
      <c r="GFW71" s="154"/>
      <c r="GFX71" s="154"/>
      <c r="GFY71" s="154"/>
      <c r="GFZ71" s="154"/>
      <c r="GGA71" s="154"/>
      <c r="GGB71" s="154"/>
      <c r="GGC71" s="154"/>
      <c r="GGD71" s="154"/>
      <c r="GGE71" s="154"/>
      <c r="GGF71" s="154"/>
      <c r="GGG71" s="154"/>
      <c r="GGH71" s="154"/>
      <c r="GGI71" s="154"/>
      <c r="GGJ71" s="154"/>
      <c r="GGK71" s="154"/>
      <c r="GGL71" s="154"/>
      <c r="GGM71" s="154"/>
      <c r="GGN71" s="154"/>
      <c r="GGO71" s="154"/>
      <c r="GGP71" s="154"/>
      <c r="GGQ71" s="154"/>
      <c r="GGR71" s="154"/>
      <c r="GGS71" s="154"/>
      <c r="GGT71" s="154"/>
      <c r="GGU71" s="154"/>
      <c r="GGV71" s="154"/>
      <c r="GGW71" s="154"/>
      <c r="GGX71" s="154"/>
      <c r="GGY71" s="154"/>
      <c r="GGZ71" s="154"/>
      <c r="GHA71" s="154"/>
      <c r="GHB71" s="154"/>
      <c r="GHC71" s="154"/>
      <c r="GHD71" s="154"/>
      <c r="GHE71" s="154"/>
      <c r="GHF71" s="154"/>
      <c r="GHG71" s="154"/>
      <c r="GHH71" s="154"/>
      <c r="GHI71" s="154"/>
      <c r="GHJ71" s="154"/>
      <c r="GHK71" s="154"/>
      <c r="GHL71" s="154"/>
      <c r="GHM71" s="154"/>
      <c r="GHN71" s="154"/>
      <c r="GHO71" s="154"/>
      <c r="GHP71" s="154"/>
      <c r="GHQ71" s="154"/>
      <c r="GHR71" s="154"/>
      <c r="GHS71" s="154"/>
      <c r="GHT71" s="154"/>
      <c r="GHU71" s="154"/>
      <c r="GHV71" s="154"/>
      <c r="GHW71" s="154"/>
      <c r="GHX71" s="154"/>
      <c r="GHY71" s="154"/>
      <c r="GHZ71" s="154"/>
      <c r="GIA71" s="154"/>
      <c r="GIB71" s="154"/>
      <c r="GIC71" s="154"/>
      <c r="GID71" s="154"/>
      <c r="GIE71" s="154"/>
      <c r="GIF71" s="154"/>
      <c r="GIG71" s="154"/>
      <c r="GIH71" s="154"/>
      <c r="GII71" s="154"/>
      <c r="GIJ71" s="154"/>
      <c r="GIK71" s="154"/>
      <c r="GIL71" s="154"/>
      <c r="GIM71" s="154"/>
      <c r="GIN71" s="154"/>
      <c r="GIO71" s="154"/>
      <c r="GIP71" s="154"/>
      <c r="GIQ71" s="154"/>
      <c r="GIR71" s="154"/>
      <c r="GIS71" s="154"/>
      <c r="GIT71" s="154"/>
      <c r="GIU71" s="154"/>
      <c r="GIV71" s="154"/>
      <c r="GIW71" s="154"/>
      <c r="GIX71" s="154"/>
      <c r="GIY71" s="154"/>
      <c r="GIZ71" s="154"/>
      <c r="GJA71" s="154"/>
      <c r="GJB71" s="154"/>
      <c r="GJC71" s="154"/>
      <c r="GJD71" s="154"/>
      <c r="GJE71" s="154"/>
      <c r="GJF71" s="154"/>
      <c r="GJG71" s="154"/>
      <c r="GJH71" s="154"/>
      <c r="GJI71" s="154"/>
      <c r="GJJ71" s="154"/>
      <c r="GJK71" s="154"/>
      <c r="GJL71" s="154"/>
      <c r="GJM71" s="154"/>
      <c r="GJN71" s="154"/>
      <c r="GJO71" s="154"/>
      <c r="GJP71" s="154"/>
      <c r="GJQ71" s="154"/>
      <c r="GJR71" s="154"/>
      <c r="GJS71" s="154"/>
      <c r="GJT71" s="154"/>
      <c r="GJU71" s="154"/>
      <c r="GJV71" s="154"/>
      <c r="GJW71" s="154"/>
      <c r="GJX71" s="154"/>
      <c r="GJY71" s="154"/>
      <c r="GJZ71" s="154"/>
      <c r="GKA71" s="154"/>
      <c r="GKB71" s="154"/>
      <c r="GKC71" s="154"/>
      <c r="GKD71" s="154"/>
      <c r="GKE71" s="154"/>
      <c r="GKF71" s="154"/>
      <c r="GKG71" s="154"/>
      <c r="GKH71" s="154"/>
      <c r="GKI71" s="154"/>
      <c r="GKJ71" s="154"/>
      <c r="GKK71" s="154"/>
      <c r="GKL71" s="154"/>
      <c r="GKM71" s="154"/>
      <c r="GKN71" s="154"/>
      <c r="GKO71" s="154"/>
      <c r="GKP71" s="154"/>
      <c r="GKQ71" s="154"/>
      <c r="GKR71" s="154"/>
      <c r="GKS71" s="154"/>
      <c r="GKT71" s="154"/>
      <c r="GKU71" s="154"/>
      <c r="GKV71" s="154"/>
      <c r="GKW71" s="154"/>
      <c r="GKX71" s="154"/>
      <c r="GKY71" s="154"/>
      <c r="GKZ71" s="154"/>
      <c r="GLA71" s="154"/>
      <c r="GLB71" s="154"/>
      <c r="GLC71" s="154"/>
      <c r="GLD71" s="154"/>
      <c r="GLE71" s="154"/>
      <c r="GLF71" s="154"/>
      <c r="GLG71" s="154"/>
      <c r="GLH71" s="154"/>
      <c r="GLI71" s="154"/>
      <c r="GLJ71" s="154"/>
      <c r="GLK71" s="154"/>
      <c r="GLL71" s="154"/>
      <c r="GLM71" s="154"/>
      <c r="GLN71" s="154"/>
      <c r="GLO71" s="154"/>
      <c r="GLP71" s="154"/>
      <c r="GLQ71" s="154"/>
      <c r="GLR71" s="154"/>
      <c r="GLS71" s="154"/>
      <c r="GLT71" s="154"/>
      <c r="GLU71" s="154"/>
      <c r="GLV71" s="154"/>
      <c r="GLW71" s="154"/>
      <c r="GLX71" s="154"/>
      <c r="GLY71" s="154"/>
      <c r="GLZ71" s="154"/>
      <c r="GMA71" s="154"/>
      <c r="GMB71" s="154"/>
      <c r="GMC71" s="154"/>
      <c r="GMD71" s="154"/>
      <c r="GME71" s="154"/>
      <c r="GMF71" s="154"/>
      <c r="GMG71" s="154"/>
      <c r="GMH71" s="154"/>
      <c r="GMI71" s="154"/>
      <c r="GMJ71" s="154"/>
      <c r="GMK71" s="154"/>
      <c r="GML71" s="154"/>
      <c r="GMM71" s="154"/>
      <c r="GMN71" s="154"/>
      <c r="GMO71" s="154"/>
      <c r="GMP71" s="154"/>
      <c r="GMQ71" s="154"/>
      <c r="GMR71" s="154"/>
      <c r="GMS71" s="154"/>
      <c r="GMT71" s="154"/>
      <c r="GMU71" s="154"/>
      <c r="GMV71" s="154"/>
      <c r="GMW71" s="154"/>
      <c r="GMX71" s="154"/>
      <c r="GMY71" s="154"/>
      <c r="GMZ71" s="154"/>
      <c r="GNA71" s="154"/>
      <c r="GNB71" s="154"/>
      <c r="GNC71" s="154"/>
      <c r="GND71" s="154"/>
      <c r="GNE71" s="154"/>
      <c r="GNF71" s="154"/>
      <c r="GNG71" s="154"/>
      <c r="GNH71" s="154"/>
      <c r="GNI71" s="154"/>
      <c r="GNJ71" s="154"/>
      <c r="GNK71" s="154"/>
      <c r="GNL71" s="154"/>
      <c r="GNM71" s="154"/>
      <c r="GNN71" s="154"/>
      <c r="GNO71" s="154"/>
      <c r="GNP71" s="154"/>
      <c r="GNQ71" s="154"/>
      <c r="GNR71" s="154"/>
      <c r="GNS71" s="154"/>
      <c r="GNT71" s="154"/>
      <c r="GNU71" s="154"/>
      <c r="GNV71" s="154"/>
      <c r="GNW71" s="154"/>
      <c r="GNX71" s="154"/>
      <c r="GNY71" s="154"/>
      <c r="GNZ71" s="154"/>
      <c r="GOA71" s="154"/>
      <c r="GOB71" s="154"/>
      <c r="GOC71" s="154"/>
      <c r="GOD71" s="154"/>
      <c r="GOE71" s="154"/>
      <c r="GOF71" s="154"/>
      <c r="GOG71" s="154"/>
      <c r="GOH71" s="154"/>
      <c r="GOI71" s="154"/>
      <c r="GOJ71" s="154"/>
      <c r="GOK71" s="154"/>
      <c r="GOL71" s="154"/>
      <c r="GOM71" s="154"/>
      <c r="GON71" s="154"/>
      <c r="GOO71" s="154"/>
      <c r="GOP71" s="154"/>
      <c r="GOQ71" s="154"/>
      <c r="GOR71" s="154"/>
      <c r="GOS71" s="154"/>
      <c r="GOT71" s="154"/>
      <c r="GOU71" s="154"/>
      <c r="GOV71" s="154"/>
      <c r="GOW71" s="154"/>
      <c r="GOX71" s="154"/>
      <c r="GOY71" s="154"/>
      <c r="GOZ71" s="154"/>
      <c r="GPA71" s="154"/>
      <c r="GPB71" s="154"/>
      <c r="GPC71" s="154"/>
      <c r="GPD71" s="154"/>
      <c r="GPE71" s="154"/>
      <c r="GPF71" s="154"/>
      <c r="GPG71" s="154"/>
      <c r="GPH71" s="154"/>
      <c r="GPI71" s="154"/>
      <c r="GPJ71" s="154"/>
      <c r="GPK71" s="154"/>
      <c r="GPL71" s="154"/>
      <c r="GPM71" s="154"/>
      <c r="GPN71" s="154"/>
      <c r="GPO71" s="154"/>
      <c r="GPP71" s="154"/>
      <c r="GPQ71" s="154"/>
      <c r="GPR71" s="154"/>
      <c r="GPS71" s="154"/>
      <c r="GPT71" s="154"/>
      <c r="GPU71" s="154"/>
      <c r="GPV71" s="154"/>
      <c r="GPW71" s="154"/>
      <c r="GPX71" s="154"/>
      <c r="GPY71" s="154"/>
      <c r="GPZ71" s="154"/>
      <c r="GQA71" s="154"/>
      <c r="GQB71" s="154"/>
      <c r="GQC71" s="154"/>
      <c r="GQD71" s="154"/>
      <c r="GQE71" s="154"/>
      <c r="GQF71" s="154"/>
      <c r="GQG71" s="154"/>
      <c r="GQH71" s="154"/>
      <c r="GQI71" s="154"/>
      <c r="GQJ71" s="154"/>
      <c r="GQK71" s="154"/>
      <c r="GQL71" s="154"/>
      <c r="GQM71" s="154"/>
      <c r="GQN71" s="154"/>
      <c r="GQO71" s="154"/>
      <c r="GQP71" s="154"/>
      <c r="GQQ71" s="154"/>
      <c r="GQR71" s="154"/>
      <c r="GQS71" s="154"/>
      <c r="GQT71" s="154"/>
      <c r="GQU71" s="154"/>
      <c r="GQV71" s="154"/>
      <c r="GQW71" s="154"/>
      <c r="GQX71" s="154"/>
      <c r="GQY71" s="154"/>
      <c r="GQZ71" s="154"/>
      <c r="GRA71" s="154"/>
      <c r="GRB71" s="154"/>
      <c r="GRC71" s="154"/>
      <c r="GRD71" s="154"/>
      <c r="GRE71" s="154"/>
      <c r="GRF71" s="154"/>
      <c r="GRG71" s="154"/>
      <c r="GRH71" s="154"/>
      <c r="GRI71" s="154"/>
      <c r="GRJ71" s="154"/>
      <c r="GRK71" s="154"/>
      <c r="GRL71" s="154"/>
      <c r="GRM71" s="154"/>
      <c r="GRN71" s="154"/>
      <c r="GRO71" s="154"/>
      <c r="GRP71" s="154"/>
      <c r="GRQ71" s="154"/>
      <c r="GRR71" s="154"/>
      <c r="GRS71" s="154"/>
      <c r="GRT71" s="154"/>
      <c r="GRU71" s="154"/>
      <c r="GRV71" s="154"/>
      <c r="GRW71" s="154"/>
      <c r="GRX71" s="154"/>
      <c r="GRY71" s="154"/>
      <c r="GRZ71" s="154"/>
      <c r="GSA71" s="154"/>
      <c r="GSB71" s="154"/>
      <c r="GSC71" s="154"/>
      <c r="GSD71" s="154"/>
      <c r="GSE71" s="154"/>
      <c r="GSF71" s="154"/>
      <c r="GSG71" s="154"/>
      <c r="GSH71" s="154"/>
      <c r="GSI71" s="154"/>
      <c r="GSJ71" s="154"/>
      <c r="GSK71" s="154"/>
      <c r="GSL71" s="154"/>
      <c r="GSM71" s="154"/>
      <c r="GSN71" s="154"/>
      <c r="GSO71" s="154"/>
      <c r="GSP71" s="154"/>
      <c r="GSQ71" s="154"/>
      <c r="GSR71" s="154"/>
      <c r="GSS71" s="154"/>
      <c r="GST71" s="154"/>
      <c r="GSU71" s="154"/>
      <c r="GSV71" s="154"/>
      <c r="GSW71" s="154"/>
      <c r="GSX71" s="154"/>
      <c r="GSY71" s="154"/>
      <c r="GSZ71" s="154"/>
      <c r="GTA71" s="154"/>
      <c r="GTB71" s="154"/>
      <c r="GTC71" s="154"/>
      <c r="GTD71" s="154"/>
      <c r="GTE71" s="154"/>
      <c r="GTF71" s="154"/>
      <c r="GTG71" s="154"/>
      <c r="GTH71" s="154"/>
      <c r="GTI71" s="154"/>
      <c r="GTJ71" s="154"/>
      <c r="GTK71" s="154"/>
      <c r="GTL71" s="154"/>
      <c r="GTM71" s="154"/>
      <c r="GTN71" s="154"/>
      <c r="GTO71" s="154"/>
      <c r="GTP71" s="154"/>
      <c r="GTQ71" s="154"/>
      <c r="GTR71" s="154"/>
      <c r="GTS71" s="154"/>
      <c r="GTT71" s="154"/>
      <c r="GTU71" s="154"/>
      <c r="GTV71" s="154"/>
      <c r="GTW71" s="154"/>
      <c r="GTX71" s="154"/>
      <c r="GTY71" s="154"/>
      <c r="GTZ71" s="154"/>
      <c r="GUA71" s="154"/>
      <c r="GUB71" s="154"/>
      <c r="GUC71" s="154"/>
      <c r="GUD71" s="154"/>
      <c r="GUE71" s="154"/>
      <c r="GUF71" s="154"/>
      <c r="GUG71" s="154"/>
      <c r="GUH71" s="154"/>
      <c r="GUI71" s="154"/>
      <c r="GUJ71" s="154"/>
      <c r="GUK71" s="154"/>
      <c r="GUL71" s="154"/>
      <c r="GUM71" s="154"/>
      <c r="GUN71" s="154"/>
      <c r="GUO71" s="154"/>
      <c r="GUP71" s="154"/>
      <c r="GUQ71" s="154"/>
      <c r="GUR71" s="154"/>
      <c r="GUS71" s="154"/>
      <c r="GUT71" s="154"/>
      <c r="GUU71" s="154"/>
      <c r="GUV71" s="154"/>
      <c r="GUW71" s="154"/>
      <c r="GUX71" s="154"/>
      <c r="GUY71" s="154"/>
      <c r="GUZ71" s="154"/>
      <c r="GVA71" s="154"/>
      <c r="GVB71" s="154"/>
      <c r="GVC71" s="154"/>
      <c r="GVD71" s="154"/>
      <c r="GVE71" s="154"/>
      <c r="GVF71" s="154"/>
      <c r="GVG71" s="154"/>
      <c r="GVH71" s="154"/>
      <c r="GVI71" s="154"/>
      <c r="GVJ71" s="154"/>
      <c r="GVK71" s="154"/>
      <c r="GVL71" s="154"/>
      <c r="GVM71" s="154"/>
      <c r="GVN71" s="154"/>
      <c r="GVO71" s="154"/>
      <c r="GVP71" s="154"/>
      <c r="GVQ71" s="154"/>
      <c r="GVR71" s="154"/>
      <c r="GVS71" s="154"/>
      <c r="GVT71" s="154"/>
      <c r="GVU71" s="154"/>
      <c r="GVV71" s="154"/>
      <c r="GVW71" s="154"/>
      <c r="GVX71" s="154"/>
      <c r="GVY71" s="154"/>
      <c r="GVZ71" s="154"/>
      <c r="GWA71" s="154"/>
      <c r="GWB71" s="154"/>
      <c r="GWC71" s="154"/>
      <c r="GWD71" s="154"/>
      <c r="GWE71" s="154"/>
      <c r="GWF71" s="154"/>
      <c r="GWG71" s="154"/>
      <c r="GWH71" s="154"/>
      <c r="GWI71" s="154"/>
      <c r="GWJ71" s="154"/>
      <c r="GWK71" s="154"/>
      <c r="GWL71" s="154"/>
      <c r="GWM71" s="154"/>
      <c r="GWN71" s="154"/>
      <c r="GWO71" s="154"/>
      <c r="GWP71" s="154"/>
      <c r="GWQ71" s="154"/>
      <c r="GWR71" s="154"/>
      <c r="GWS71" s="154"/>
      <c r="GWT71" s="154"/>
      <c r="GWU71" s="154"/>
      <c r="GWV71" s="154"/>
      <c r="GWW71" s="154"/>
      <c r="GWX71" s="154"/>
      <c r="GWY71" s="154"/>
      <c r="GWZ71" s="154"/>
      <c r="GXA71" s="154"/>
      <c r="GXB71" s="154"/>
      <c r="GXC71" s="154"/>
      <c r="GXD71" s="154"/>
      <c r="GXE71" s="154"/>
      <c r="GXF71" s="154"/>
      <c r="GXG71" s="154"/>
      <c r="GXH71" s="154"/>
      <c r="GXI71" s="154"/>
      <c r="GXJ71" s="154"/>
      <c r="GXK71" s="154"/>
      <c r="GXL71" s="154"/>
      <c r="GXM71" s="154"/>
      <c r="GXN71" s="154"/>
      <c r="GXO71" s="154"/>
      <c r="GXP71" s="154"/>
      <c r="GXQ71" s="154"/>
      <c r="GXR71" s="154"/>
      <c r="GXS71" s="154"/>
      <c r="GXT71" s="154"/>
      <c r="GXU71" s="154"/>
      <c r="GXV71" s="154"/>
      <c r="GXW71" s="154"/>
      <c r="GXX71" s="154"/>
      <c r="GXY71" s="154"/>
      <c r="GXZ71" s="154"/>
      <c r="GYA71" s="154"/>
      <c r="GYB71" s="154"/>
      <c r="GYC71" s="154"/>
      <c r="GYD71" s="154"/>
      <c r="GYE71" s="154"/>
      <c r="GYF71" s="154"/>
      <c r="GYG71" s="154"/>
      <c r="GYH71" s="154"/>
      <c r="GYI71" s="154"/>
      <c r="GYJ71" s="154"/>
      <c r="GYK71" s="154"/>
      <c r="GYL71" s="154"/>
      <c r="GYM71" s="154"/>
      <c r="GYN71" s="154"/>
      <c r="GYO71" s="154"/>
      <c r="GYP71" s="154"/>
      <c r="GYQ71" s="154"/>
      <c r="GYR71" s="154"/>
      <c r="GYS71" s="154"/>
      <c r="GYT71" s="154"/>
      <c r="GYU71" s="154"/>
      <c r="GYV71" s="154"/>
      <c r="GYW71" s="154"/>
      <c r="GYX71" s="154"/>
      <c r="GYY71" s="154"/>
      <c r="GYZ71" s="154"/>
      <c r="GZA71" s="154"/>
      <c r="GZB71" s="154"/>
      <c r="GZC71" s="154"/>
      <c r="GZD71" s="154"/>
      <c r="GZE71" s="154"/>
      <c r="GZF71" s="154"/>
      <c r="GZG71" s="154"/>
      <c r="GZH71" s="154"/>
      <c r="GZI71" s="154"/>
      <c r="GZJ71" s="154"/>
      <c r="GZK71" s="154"/>
      <c r="GZL71" s="154"/>
      <c r="GZM71" s="154"/>
      <c r="GZN71" s="154"/>
      <c r="GZO71" s="154"/>
      <c r="GZP71" s="154"/>
      <c r="GZQ71" s="154"/>
      <c r="GZR71" s="154"/>
      <c r="GZS71" s="154"/>
      <c r="GZT71" s="154"/>
      <c r="GZU71" s="154"/>
      <c r="GZV71" s="154"/>
      <c r="GZW71" s="154"/>
      <c r="GZX71" s="154"/>
      <c r="GZY71" s="154"/>
      <c r="GZZ71" s="154"/>
      <c r="HAA71" s="154"/>
      <c r="HAB71" s="154"/>
      <c r="HAC71" s="154"/>
      <c r="HAD71" s="154"/>
      <c r="HAE71" s="154"/>
      <c r="HAF71" s="154"/>
      <c r="HAG71" s="154"/>
      <c r="HAH71" s="154"/>
      <c r="HAI71" s="154"/>
      <c r="HAJ71" s="154"/>
      <c r="HAK71" s="154"/>
      <c r="HAL71" s="154"/>
      <c r="HAM71" s="154"/>
      <c r="HAN71" s="154"/>
      <c r="HAO71" s="154"/>
      <c r="HAP71" s="154"/>
      <c r="HAQ71" s="154"/>
      <c r="HAR71" s="154"/>
      <c r="HAS71" s="154"/>
      <c r="HAT71" s="154"/>
      <c r="HAU71" s="154"/>
      <c r="HAV71" s="154"/>
      <c r="HAW71" s="154"/>
      <c r="HAX71" s="154"/>
      <c r="HAY71" s="154"/>
      <c r="HAZ71" s="154"/>
      <c r="HBA71" s="154"/>
      <c r="HBB71" s="154"/>
      <c r="HBC71" s="154"/>
      <c r="HBD71" s="154"/>
      <c r="HBE71" s="154"/>
      <c r="HBF71" s="154"/>
      <c r="HBG71" s="154"/>
      <c r="HBH71" s="154"/>
      <c r="HBI71" s="154"/>
      <c r="HBJ71" s="154"/>
      <c r="HBK71" s="154"/>
      <c r="HBL71" s="154"/>
      <c r="HBM71" s="154"/>
      <c r="HBN71" s="154"/>
      <c r="HBO71" s="154"/>
      <c r="HBP71" s="154"/>
      <c r="HBQ71" s="154"/>
      <c r="HBR71" s="154"/>
      <c r="HBS71" s="154"/>
      <c r="HBT71" s="154"/>
      <c r="HBU71" s="154"/>
      <c r="HBV71" s="154"/>
      <c r="HBW71" s="154"/>
      <c r="HBX71" s="154"/>
      <c r="HBY71" s="154"/>
      <c r="HBZ71" s="154"/>
      <c r="HCA71" s="154"/>
      <c r="HCB71" s="154"/>
      <c r="HCC71" s="154"/>
      <c r="HCD71" s="154"/>
      <c r="HCE71" s="154"/>
      <c r="HCF71" s="154"/>
      <c r="HCG71" s="154"/>
      <c r="HCH71" s="154"/>
      <c r="HCI71" s="154"/>
      <c r="HCJ71" s="154"/>
      <c r="HCK71" s="154"/>
      <c r="HCL71" s="154"/>
      <c r="HCM71" s="154"/>
      <c r="HCN71" s="154"/>
      <c r="HCO71" s="154"/>
      <c r="HCP71" s="154"/>
      <c r="HCQ71" s="154"/>
      <c r="HCR71" s="154"/>
      <c r="HCS71" s="154"/>
      <c r="HCT71" s="154"/>
      <c r="HCU71" s="154"/>
      <c r="HCV71" s="154"/>
      <c r="HCW71" s="154"/>
      <c r="HCX71" s="154"/>
      <c r="HCY71" s="154"/>
      <c r="HCZ71" s="154"/>
      <c r="HDA71" s="154"/>
      <c r="HDB71" s="154"/>
      <c r="HDC71" s="154"/>
      <c r="HDD71" s="154"/>
      <c r="HDE71" s="154"/>
      <c r="HDF71" s="154"/>
      <c r="HDG71" s="154"/>
      <c r="HDH71" s="154"/>
      <c r="HDI71" s="154"/>
      <c r="HDJ71" s="154"/>
      <c r="HDK71" s="154"/>
      <c r="HDL71" s="154"/>
      <c r="HDM71" s="154"/>
      <c r="HDN71" s="154"/>
      <c r="HDO71" s="154"/>
      <c r="HDP71" s="154"/>
      <c r="HDQ71" s="154"/>
      <c r="HDR71" s="154"/>
      <c r="HDS71" s="154"/>
      <c r="HDT71" s="154"/>
      <c r="HDU71" s="154"/>
      <c r="HDV71" s="154"/>
      <c r="HDW71" s="154"/>
      <c r="HDX71" s="154"/>
      <c r="HDY71" s="154"/>
      <c r="HDZ71" s="154"/>
      <c r="HEA71" s="154"/>
      <c r="HEB71" s="154"/>
      <c r="HEC71" s="154"/>
      <c r="HED71" s="154"/>
      <c r="HEE71" s="154"/>
      <c r="HEF71" s="154"/>
      <c r="HEG71" s="154"/>
      <c r="HEH71" s="154"/>
      <c r="HEI71" s="154"/>
      <c r="HEJ71" s="154"/>
      <c r="HEK71" s="154"/>
      <c r="HEL71" s="154"/>
      <c r="HEM71" s="154"/>
      <c r="HEN71" s="154"/>
      <c r="HEO71" s="154"/>
      <c r="HEP71" s="154"/>
      <c r="HEQ71" s="154"/>
      <c r="HER71" s="154"/>
      <c r="HES71" s="154"/>
      <c r="HET71" s="154"/>
      <c r="HEU71" s="154"/>
      <c r="HEV71" s="154"/>
      <c r="HEW71" s="154"/>
      <c r="HEX71" s="154"/>
      <c r="HEY71" s="154"/>
      <c r="HEZ71" s="154"/>
      <c r="HFA71" s="154"/>
      <c r="HFB71" s="154"/>
      <c r="HFC71" s="154"/>
      <c r="HFD71" s="154"/>
      <c r="HFE71" s="154"/>
      <c r="HFF71" s="154"/>
      <c r="HFG71" s="154"/>
      <c r="HFH71" s="154"/>
      <c r="HFI71" s="154"/>
      <c r="HFJ71" s="154"/>
      <c r="HFK71" s="154"/>
      <c r="HFL71" s="154"/>
      <c r="HFM71" s="154"/>
      <c r="HFN71" s="154"/>
      <c r="HFO71" s="154"/>
      <c r="HFP71" s="154"/>
      <c r="HFQ71" s="154"/>
      <c r="HFR71" s="154"/>
      <c r="HFS71" s="154"/>
      <c r="HFT71" s="154"/>
      <c r="HFU71" s="154"/>
      <c r="HFV71" s="154"/>
      <c r="HFW71" s="154"/>
      <c r="HFX71" s="154"/>
      <c r="HFY71" s="154"/>
      <c r="HFZ71" s="154"/>
      <c r="HGA71" s="154"/>
      <c r="HGB71" s="154"/>
      <c r="HGC71" s="154"/>
      <c r="HGD71" s="154"/>
      <c r="HGE71" s="154"/>
      <c r="HGF71" s="154"/>
      <c r="HGG71" s="154"/>
      <c r="HGH71" s="154"/>
      <c r="HGI71" s="154"/>
      <c r="HGJ71" s="154"/>
      <c r="HGK71" s="154"/>
      <c r="HGL71" s="154"/>
      <c r="HGM71" s="154"/>
      <c r="HGN71" s="154"/>
      <c r="HGO71" s="154"/>
      <c r="HGP71" s="154"/>
      <c r="HGQ71" s="154"/>
      <c r="HGR71" s="154"/>
      <c r="HGS71" s="154"/>
      <c r="HGT71" s="154"/>
      <c r="HGU71" s="154"/>
      <c r="HGV71" s="154"/>
      <c r="HGW71" s="154"/>
      <c r="HGX71" s="154"/>
      <c r="HGY71" s="154"/>
      <c r="HGZ71" s="154"/>
      <c r="HHA71" s="154"/>
      <c r="HHB71" s="154"/>
      <c r="HHC71" s="154"/>
      <c r="HHD71" s="154"/>
      <c r="HHE71" s="154"/>
      <c r="HHF71" s="154"/>
      <c r="HHG71" s="154"/>
      <c r="HHH71" s="154"/>
      <c r="HHI71" s="154"/>
      <c r="HHJ71" s="154"/>
      <c r="HHK71" s="154"/>
      <c r="HHL71" s="154"/>
      <c r="HHM71" s="154"/>
      <c r="HHN71" s="154"/>
      <c r="HHO71" s="154"/>
      <c r="HHP71" s="154"/>
      <c r="HHQ71" s="154"/>
      <c r="HHR71" s="154"/>
      <c r="HHS71" s="154"/>
      <c r="HHT71" s="154"/>
      <c r="HHU71" s="154"/>
      <c r="HHV71" s="154"/>
      <c r="HHW71" s="154"/>
      <c r="HHX71" s="154"/>
      <c r="HHY71" s="154"/>
      <c r="HHZ71" s="154"/>
      <c r="HIA71" s="154"/>
      <c r="HIB71" s="154"/>
      <c r="HIC71" s="154"/>
      <c r="HID71" s="154"/>
      <c r="HIE71" s="154"/>
      <c r="HIF71" s="154"/>
      <c r="HIG71" s="154"/>
      <c r="HIH71" s="154"/>
      <c r="HII71" s="154"/>
      <c r="HIJ71" s="154"/>
      <c r="HIK71" s="154"/>
      <c r="HIL71" s="154"/>
      <c r="HIM71" s="154"/>
      <c r="HIN71" s="154"/>
      <c r="HIO71" s="154"/>
      <c r="HIP71" s="154"/>
      <c r="HIQ71" s="154"/>
      <c r="HIR71" s="154"/>
      <c r="HIS71" s="154"/>
      <c r="HIT71" s="154"/>
      <c r="HIU71" s="154"/>
      <c r="HIV71" s="154"/>
      <c r="HIW71" s="154"/>
      <c r="HIX71" s="154"/>
      <c r="HIY71" s="154"/>
      <c r="HIZ71" s="154"/>
      <c r="HJA71" s="154"/>
      <c r="HJB71" s="154"/>
      <c r="HJC71" s="154"/>
      <c r="HJD71" s="154"/>
      <c r="HJE71" s="154"/>
      <c r="HJF71" s="154"/>
      <c r="HJG71" s="154"/>
      <c r="HJH71" s="154"/>
      <c r="HJI71" s="154"/>
      <c r="HJJ71" s="154"/>
      <c r="HJK71" s="154"/>
      <c r="HJL71" s="154"/>
      <c r="HJM71" s="154"/>
      <c r="HJN71" s="154"/>
      <c r="HJO71" s="154"/>
      <c r="HJP71" s="154"/>
      <c r="HJQ71" s="154"/>
      <c r="HJR71" s="154"/>
      <c r="HJS71" s="154"/>
      <c r="HJT71" s="154"/>
      <c r="HJU71" s="154"/>
      <c r="HJV71" s="154"/>
      <c r="HJW71" s="154"/>
      <c r="HJX71" s="154"/>
      <c r="HJY71" s="154"/>
      <c r="HJZ71" s="154"/>
      <c r="HKA71" s="154"/>
      <c r="HKB71" s="154"/>
      <c r="HKC71" s="154"/>
      <c r="HKD71" s="154"/>
      <c r="HKE71" s="154"/>
      <c r="HKF71" s="154"/>
      <c r="HKG71" s="154"/>
      <c r="HKH71" s="154"/>
      <c r="HKI71" s="154"/>
      <c r="HKJ71" s="154"/>
      <c r="HKK71" s="154"/>
      <c r="HKL71" s="154"/>
      <c r="HKM71" s="154"/>
      <c r="HKN71" s="154"/>
      <c r="HKO71" s="154"/>
      <c r="HKP71" s="154"/>
      <c r="HKQ71" s="154"/>
      <c r="HKR71" s="154"/>
      <c r="HKS71" s="154"/>
      <c r="HKT71" s="154"/>
      <c r="HKU71" s="154"/>
      <c r="HKV71" s="154"/>
      <c r="HKW71" s="154"/>
      <c r="HKX71" s="154"/>
      <c r="HKY71" s="154"/>
      <c r="HKZ71" s="154"/>
      <c r="HLA71" s="154"/>
      <c r="HLB71" s="154"/>
      <c r="HLC71" s="154"/>
      <c r="HLD71" s="154"/>
      <c r="HLE71" s="154"/>
      <c r="HLF71" s="154"/>
      <c r="HLG71" s="154"/>
      <c r="HLH71" s="154"/>
      <c r="HLI71" s="154"/>
      <c r="HLJ71" s="154"/>
      <c r="HLK71" s="154"/>
      <c r="HLL71" s="154"/>
      <c r="HLM71" s="154"/>
      <c r="HLN71" s="154"/>
      <c r="HLO71" s="154"/>
      <c r="HLP71" s="154"/>
      <c r="HLQ71" s="154"/>
      <c r="HLR71" s="154"/>
      <c r="HLS71" s="154"/>
      <c r="HLT71" s="154"/>
      <c r="HLU71" s="154"/>
      <c r="HLV71" s="154"/>
      <c r="HLW71" s="154"/>
      <c r="HLX71" s="154"/>
      <c r="HLY71" s="154"/>
      <c r="HLZ71" s="154"/>
      <c r="HMA71" s="154"/>
      <c r="HMB71" s="154"/>
      <c r="HMC71" s="154"/>
      <c r="HMD71" s="154"/>
      <c r="HME71" s="154"/>
      <c r="HMF71" s="154"/>
      <c r="HMG71" s="154"/>
      <c r="HMH71" s="154"/>
      <c r="HMI71" s="154"/>
      <c r="HMJ71" s="154"/>
      <c r="HMK71" s="154"/>
      <c r="HML71" s="154"/>
      <c r="HMM71" s="154"/>
      <c r="HMN71" s="154"/>
      <c r="HMO71" s="154"/>
      <c r="HMP71" s="154"/>
      <c r="HMQ71" s="154"/>
      <c r="HMR71" s="154"/>
      <c r="HMS71" s="154"/>
      <c r="HMT71" s="154"/>
      <c r="HMU71" s="154"/>
      <c r="HMV71" s="154"/>
      <c r="HMW71" s="154"/>
      <c r="HMX71" s="154"/>
      <c r="HMY71" s="154"/>
      <c r="HMZ71" s="154"/>
      <c r="HNA71" s="154"/>
      <c r="HNB71" s="154"/>
      <c r="HNC71" s="154"/>
      <c r="HND71" s="154"/>
      <c r="HNE71" s="154"/>
      <c r="HNF71" s="154"/>
      <c r="HNG71" s="154"/>
      <c r="HNH71" s="154"/>
      <c r="HNI71" s="154"/>
      <c r="HNJ71" s="154"/>
      <c r="HNK71" s="154"/>
      <c r="HNL71" s="154"/>
      <c r="HNM71" s="154"/>
      <c r="HNN71" s="154"/>
      <c r="HNO71" s="154"/>
      <c r="HNP71" s="154"/>
      <c r="HNQ71" s="154"/>
      <c r="HNR71" s="154"/>
      <c r="HNS71" s="154"/>
      <c r="HNT71" s="154"/>
      <c r="HNU71" s="154"/>
      <c r="HNV71" s="154"/>
      <c r="HNW71" s="154"/>
      <c r="HNX71" s="154"/>
      <c r="HNY71" s="154"/>
      <c r="HNZ71" s="154"/>
      <c r="HOA71" s="154"/>
      <c r="HOB71" s="154"/>
      <c r="HOC71" s="154"/>
      <c r="HOD71" s="154"/>
      <c r="HOE71" s="154"/>
      <c r="HOF71" s="154"/>
      <c r="HOG71" s="154"/>
      <c r="HOH71" s="154"/>
      <c r="HOI71" s="154"/>
      <c r="HOJ71" s="154"/>
      <c r="HOK71" s="154"/>
      <c r="HOL71" s="154"/>
      <c r="HOM71" s="154"/>
      <c r="HON71" s="154"/>
      <c r="HOO71" s="154"/>
      <c r="HOP71" s="154"/>
      <c r="HOQ71" s="154"/>
      <c r="HOR71" s="154"/>
      <c r="HOS71" s="154"/>
      <c r="HOT71" s="154"/>
      <c r="HOU71" s="154"/>
      <c r="HOV71" s="154"/>
      <c r="HOW71" s="154"/>
      <c r="HOX71" s="154"/>
      <c r="HOY71" s="154"/>
      <c r="HOZ71" s="154"/>
      <c r="HPA71" s="154"/>
      <c r="HPB71" s="154"/>
      <c r="HPC71" s="154"/>
      <c r="HPD71" s="154"/>
      <c r="HPE71" s="154"/>
      <c r="HPF71" s="154"/>
      <c r="HPG71" s="154"/>
      <c r="HPH71" s="154"/>
      <c r="HPI71" s="154"/>
      <c r="HPJ71" s="154"/>
      <c r="HPK71" s="154"/>
      <c r="HPL71" s="154"/>
      <c r="HPM71" s="154"/>
      <c r="HPN71" s="154"/>
      <c r="HPO71" s="154"/>
      <c r="HPP71" s="154"/>
      <c r="HPQ71" s="154"/>
      <c r="HPR71" s="154"/>
      <c r="HPS71" s="154"/>
      <c r="HPT71" s="154"/>
      <c r="HPU71" s="154"/>
      <c r="HPV71" s="154"/>
      <c r="HPW71" s="154"/>
      <c r="HPX71" s="154"/>
      <c r="HPY71" s="154"/>
      <c r="HPZ71" s="154"/>
      <c r="HQA71" s="154"/>
      <c r="HQB71" s="154"/>
      <c r="HQC71" s="154"/>
      <c r="HQD71" s="154"/>
      <c r="HQE71" s="154"/>
      <c r="HQF71" s="154"/>
      <c r="HQG71" s="154"/>
      <c r="HQH71" s="154"/>
      <c r="HQI71" s="154"/>
      <c r="HQJ71" s="154"/>
      <c r="HQK71" s="154"/>
      <c r="HQL71" s="154"/>
      <c r="HQM71" s="154"/>
      <c r="HQN71" s="154"/>
      <c r="HQO71" s="154"/>
      <c r="HQP71" s="154"/>
      <c r="HQQ71" s="154"/>
      <c r="HQR71" s="154"/>
      <c r="HQS71" s="154"/>
      <c r="HQT71" s="154"/>
      <c r="HQU71" s="154"/>
      <c r="HQV71" s="154"/>
      <c r="HQW71" s="154"/>
      <c r="HQX71" s="154"/>
      <c r="HQY71" s="154"/>
      <c r="HQZ71" s="154"/>
      <c r="HRA71" s="154"/>
      <c r="HRB71" s="154"/>
      <c r="HRC71" s="154"/>
      <c r="HRD71" s="154"/>
      <c r="HRE71" s="154"/>
      <c r="HRF71" s="154"/>
      <c r="HRG71" s="154"/>
      <c r="HRH71" s="154"/>
      <c r="HRI71" s="154"/>
      <c r="HRJ71" s="154"/>
      <c r="HRK71" s="154"/>
      <c r="HRL71" s="154"/>
      <c r="HRM71" s="154"/>
      <c r="HRN71" s="154"/>
      <c r="HRO71" s="154"/>
      <c r="HRP71" s="154"/>
      <c r="HRQ71" s="154"/>
      <c r="HRR71" s="154"/>
      <c r="HRS71" s="154"/>
      <c r="HRT71" s="154"/>
      <c r="HRU71" s="154"/>
      <c r="HRV71" s="154"/>
      <c r="HRW71" s="154"/>
      <c r="HRX71" s="154"/>
      <c r="HRY71" s="154"/>
      <c r="HRZ71" s="154"/>
      <c r="HSA71" s="154"/>
      <c r="HSB71" s="154"/>
      <c r="HSC71" s="154"/>
      <c r="HSD71" s="154"/>
      <c r="HSE71" s="154"/>
      <c r="HSF71" s="154"/>
      <c r="HSG71" s="154"/>
      <c r="HSH71" s="154"/>
      <c r="HSI71" s="154"/>
      <c r="HSJ71" s="154"/>
      <c r="HSK71" s="154"/>
      <c r="HSL71" s="154"/>
      <c r="HSM71" s="154"/>
      <c r="HSN71" s="154"/>
      <c r="HSO71" s="154"/>
      <c r="HSP71" s="154"/>
      <c r="HSQ71" s="154"/>
      <c r="HSR71" s="154"/>
      <c r="HSS71" s="154"/>
      <c r="HST71" s="154"/>
      <c r="HSU71" s="154"/>
      <c r="HSV71" s="154"/>
      <c r="HSW71" s="154"/>
      <c r="HSX71" s="154"/>
      <c r="HSY71" s="154"/>
      <c r="HSZ71" s="154"/>
      <c r="HTA71" s="154"/>
      <c r="HTB71" s="154"/>
      <c r="HTC71" s="154"/>
      <c r="HTD71" s="154"/>
      <c r="HTE71" s="154"/>
      <c r="HTF71" s="154"/>
      <c r="HTG71" s="154"/>
      <c r="HTH71" s="154"/>
      <c r="HTI71" s="154"/>
      <c r="HTJ71" s="154"/>
      <c r="HTK71" s="154"/>
      <c r="HTL71" s="154"/>
      <c r="HTM71" s="154"/>
      <c r="HTN71" s="154"/>
      <c r="HTO71" s="154"/>
      <c r="HTP71" s="154"/>
      <c r="HTQ71" s="154"/>
      <c r="HTR71" s="154"/>
      <c r="HTS71" s="154"/>
      <c r="HTT71" s="154"/>
      <c r="HTU71" s="154"/>
      <c r="HTV71" s="154"/>
      <c r="HTW71" s="154"/>
      <c r="HTX71" s="154"/>
      <c r="HTY71" s="154"/>
      <c r="HTZ71" s="154"/>
      <c r="HUA71" s="154"/>
      <c r="HUB71" s="154"/>
      <c r="HUC71" s="154"/>
      <c r="HUD71" s="154"/>
      <c r="HUE71" s="154"/>
      <c r="HUF71" s="154"/>
      <c r="HUG71" s="154"/>
      <c r="HUH71" s="154"/>
      <c r="HUI71" s="154"/>
      <c r="HUJ71" s="154"/>
      <c r="HUK71" s="154"/>
      <c r="HUL71" s="154"/>
      <c r="HUM71" s="154"/>
      <c r="HUN71" s="154"/>
      <c r="HUO71" s="154"/>
      <c r="HUP71" s="154"/>
      <c r="HUQ71" s="154"/>
      <c r="HUR71" s="154"/>
      <c r="HUS71" s="154"/>
      <c r="HUT71" s="154"/>
      <c r="HUU71" s="154"/>
      <c r="HUV71" s="154"/>
      <c r="HUW71" s="154"/>
      <c r="HUX71" s="154"/>
      <c r="HUY71" s="154"/>
      <c r="HUZ71" s="154"/>
      <c r="HVA71" s="154"/>
      <c r="HVB71" s="154"/>
      <c r="HVC71" s="154"/>
      <c r="HVD71" s="154"/>
      <c r="HVE71" s="154"/>
      <c r="HVF71" s="154"/>
      <c r="HVG71" s="154"/>
      <c r="HVH71" s="154"/>
      <c r="HVI71" s="154"/>
      <c r="HVJ71" s="154"/>
      <c r="HVK71" s="154"/>
      <c r="HVL71" s="154"/>
      <c r="HVM71" s="154"/>
      <c r="HVN71" s="154"/>
      <c r="HVO71" s="154"/>
      <c r="HVP71" s="154"/>
      <c r="HVQ71" s="154"/>
      <c r="HVR71" s="154"/>
      <c r="HVS71" s="154"/>
      <c r="HVT71" s="154"/>
      <c r="HVU71" s="154"/>
      <c r="HVV71" s="154"/>
      <c r="HVW71" s="154"/>
      <c r="HVX71" s="154"/>
      <c r="HVY71" s="154"/>
      <c r="HVZ71" s="154"/>
      <c r="HWA71" s="154"/>
      <c r="HWB71" s="154"/>
      <c r="HWC71" s="154"/>
      <c r="HWD71" s="154"/>
      <c r="HWE71" s="154"/>
      <c r="HWF71" s="154"/>
      <c r="HWG71" s="154"/>
      <c r="HWH71" s="154"/>
      <c r="HWI71" s="154"/>
      <c r="HWJ71" s="154"/>
      <c r="HWK71" s="154"/>
      <c r="HWL71" s="154"/>
      <c r="HWM71" s="154"/>
      <c r="HWN71" s="154"/>
      <c r="HWO71" s="154"/>
      <c r="HWP71" s="154"/>
      <c r="HWQ71" s="154"/>
      <c r="HWR71" s="154"/>
      <c r="HWS71" s="154"/>
      <c r="HWT71" s="154"/>
      <c r="HWU71" s="154"/>
      <c r="HWV71" s="154"/>
      <c r="HWW71" s="154"/>
      <c r="HWX71" s="154"/>
      <c r="HWY71" s="154"/>
      <c r="HWZ71" s="154"/>
      <c r="HXA71" s="154"/>
      <c r="HXB71" s="154"/>
      <c r="HXC71" s="154"/>
      <c r="HXD71" s="154"/>
      <c r="HXE71" s="154"/>
      <c r="HXF71" s="154"/>
      <c r="HXG71" s="154"/>
      <c r="HXH71" s="154"/>
      <c r="HXI71" s="154"/>
      <c r="HXJ71" s="154"/>
      <c r="HXK71" s="154"/>
      <c r="HXL71" s="154"/>
      <c r="HXM71" s="154"/>
      <c r="HXN71" s="154"/>
      <c r="HXO71" s="154"/>
      <c r="HXP71" s="154"/>
      <c r="HXQ71" s="154"/>
      <c r="HXR71" s="154"/>
      <c r="HXS71" s="154"/>
      <c r="HXT71" s="154"/>
      <c r="HXU71" s="154"/>
      <c r="HXV71" s="154"/>
      <c r="HXW71" s="154"/>
      <c r="HXX71" s="154"/>
      <c r="HXY71" s="154"/>
      <c r="HXZ71" s="154"/>
      <c r="HYA71" s="154"/>
      <c r="HYB71" s="154"/>
      <c r="HYC71" s="154"/>
      <c r="HYD71" s="154"/>
      <c r="HYE71" s="154"/>
      <c r="HYF71" s="154"/>
      <c r="HYG71" s="154"/>
      <c r="HYH71" s="154"/>
      <c r="HYI71" s="154"/>
      <c r="HYJ71" s="154"/>
      <c r="HYK71" s="154"/>
      <c r="HYL71" s="154"/>
      <c r="HYM71" s="154"/>
      <c r="HYN71" s="154"/>
      <c r="HYO71" s="154"/>
      <c r="HYP71" s="154"/>
      <c r="HYQ71" s="154"/>
      <c r="HYR71" s="154"/>
      <c r="HYS71" s="154"/>
      <c r="HYT71" s="154"/>
      <c r="HYU71" s="154"/>
      <c r="HYV71" s="154"/>
      <c r="HYW71" s="154"/>
      <c r="HYX71" s="154"/>
      <c r="HYY71" s="154"/>
      <c r="HYZ71" s="154"/>
      <c r="HZA71" s="154"/>
      <c r="HZB71" s="154"/>
      <c r="HZC71" s="154"/>
      <c r="HZD71" s="154"/>
      <c r="HZE71" s="154"/>
      <c r="HZF71" s="154"/>
      <c r="HZG71" s="154"/>
      <c r="HZH71" s="154"/>
      <c r="HZI71" s="154"/>
      <c r="HZJ71" s="154"/>
      <c r="HZK71" s="154"/>
      <c r="HZL71" s="154"/>
      <c r="HZM71" s="154"/>
      <c r="HZN71" s="154"/>
      <c r="HZO71" s="154"/>
      <c r="HZP71" s="154"/>
      <c r="HZQ71" s="154"/>
      <c r="HZR71" s="154"/>
      <c r="HZS71" s="154"/>
      <c r="HZT71" s="154"/>
      <c r="HZU71" s="154"/>
      <c r="HZV71" s="154"/>
      <c r="HZW71" s="154"/>
      <c r="HZX71" s="154"/>
      <c r="HZY71" s="154"/>
      <c r="HZZ71" s="154"/>
      <c r="IAA71" s="154"/>
      <c r="IAB71" s="154"/>
      <c r="IAC71" s="154"/>
      <c r="IAD71" s="154"/>
      <c r="IAE71" s="154"/>
      <c r="IAF71" s="154"/>
      <c r="IAG71" s="154"/>
      <c r="IAH71" s="154"/>
      <c r="IAI71" s="154"/>
      <c r="IAJ71" s="154"/>
      <c r="IAK71" s="154"/>
      <c r="IAL71" s="154"/>
      <c r="IAM71" s="154"/>
      <c r="IAN71" s="154"/>
      <c r="IAO71" s="154"/>
      <c r="IAP71" s="154"/>
      <c r="IAQ71" s="154"/>
      <c r="IAR71" s="154"/>
      <c r="IAS71" s="154"/>
      <c r="IAT71" s="154"/>
      <c r="IAU71" s="154"/>
      <c r="IAV71" s="154"/>
      <c r="IAW71" s="154"/>
      <c r="IAX71" s="154"/>
      <c r="IAY71" s="154"/>
      <c r="IAZ71" s="154"/>
      <c r="IBA71" s="154"/>
      <c r="IBB71" s="154"/>
      <c r="IBC71" s="154"/>
      <c r="IBD71" s="154"/>
      <c r="IBE71" s="154"/>
      <c r="IBF71" s="154"/>
      <c r="IBG71" s="154"/>
      <c r="IBH71" s="154"/>
      <c r="IBI71" s="154"/>
      <c r="IBJ71" s="154"/>
      <c r="IBK71" s="154"/>
      <c r="IBL71" s="154"/>
      <c r="IBM71" s="154"/>
      <c r="IBN71" s="154"/>
      <c r="IBO71" s="154"/>
      <c r="IBP71" s="154"/>
      <c r="IBQ71" s="154"/>
      <c r="IBR71" s="154"/>
      <c r="IBS71" s="154"/>
      <c r="IBT71" s="154"/>
      <c r="IBU71" s="154"/>
      <c r="IBV71" s="154"/>
      <c r="IBW71" s="154"/>
      <c r="IBX71" s="154"/>
      <c r="IBY71" s="154"/>
      <c r="IBZ71" s="154"/>
      <c r="ICA71" s="154"/>
      <c r="ICB71" s="154"/>
      <c r="ICC71" s="154"/>
      <c r="ICD71" s="154"/>
      <c r="ICE71" s="154"/>
      <c r="ICF71" s="154"/>
      <c r="ICG71" s="154"/>
      <c r="ICH71" s="154"/>
      <c r="ICI71" s="154"/>
      <c r="ICJ71" s="154"/>
      <c r="ICK71" s="154"/>
      <c r="ICL71" s="154"/>
      <c r="ICM71" s="154"/>
      <c r="ICN71" s="154"/>
      <c r="ICO71" s="154"/>
      <c r="ICP71" s="154"/>
      <c r="ICQ71" s="154"/>
      <c r="ICR71" s="154"/>
      <c r="ICS71" s="154"/>
      <c r="ICT71" s="154"/>
      <c r="ICU71" s="154"/>
      <c r="ICV71" s="154"/>
      <c r="ICW71" s="154"/>
      <c r="ICX71" s="154"/>
      <c r="ICY71" s="154"/>
      <c r="ICZ71" s="154"/>
      <c r="IDA71" s="154"/>
      <c r="IDB71" s="154"/>
      <c r="IDC71" s="154"/>
      <c r="IDD71" s="154"/>
      <c r="IDE71" s="154"/>
      <c r="IDF71" s="154"/>
      <c r="IDG71" s="154"/>
      <c r="IDH71" s="154"/>
      <c r="IDI71" s="154"/>
      <c r="IDJ71" s="154"/>
      <c r="IDK71" s="154"/>
      <c r="IDL71" s="154"/>
      <c r="IDM71" s="154"/>
      <c r="IDN71" s="154"/>
      <c r="IDO71" s="154"/>
      <c r="IDP71" s="154"/>
      <c r="IDQ71" s="154"/>
      <c r="IDR71" s="154"/>
      <c r="IDS71" s="154"/>
      <c r="IDT71" s="154"/>
      <c r="IDU71" s="154"/>
      <c r="IDV71" s="154"/>
      <c r="IDW71" s="154"/>
      <c r="IDX71" s="154"/>
      <c r="IDY71" s="154"/>
      <c r="IDZ71" s="154"/>
      <c r="IEA71" s="154"/>
      <c r="IEB71" s="154"/>
      <c r="IEC71" s="154"/>
      <c r="IED71" s="154"/>
      <c r="IEE71" s="154"/>
      <c r="IEF71" s="154"/>
      <c r="IEG71" s="154"/>
      <c r="IEH71" s="154"/>
      <c r="IEI71" s="154"/>
      <c r="IEJ71" s="154"/>
      <c r="IEK71" s="154"/>
      <c r="IEL71" s="154"/>
      <c r="IEM71" s="154"/>
      <c r="IEN71" s="154"/>
      <c r="IEO71" s="154"/>
      <c r="IEP71" s="154"/>
      <c r="IEQ71" s="154"/>
      <c r="IER71" s="154"/>
      <c r="IES71" s="154"/>
      <c r="IET71" s="154"/>
      <c r="IEU71" s="154"/>
      <c r="IEV71" s="154"/>
      <c r="IEW71" s="154"/>
      <c r="IEX71" s="154"/>
      <c r="IEY71" s="154"/>
      <c r="IEZ71" s="154"/>
      <c r="IFA71" s="154"/>
      <c r="IFB71" s="154"/>
      <c r="IFC71" s="154"/>
      <c r="IFD71" s="154"/>
      <c r="IFE71" s="154"/>
      <c r="IFF71" s="154"/>
      <c r="IFG71" s="154"/>
      <c r="IFH71" s="154"/>
      <c r="IFI71" s="154"/>
      <c r="IFJ71" s="154"/>
      <c r="IFK71" s="154"/>
      <c r="IFL71" s="154"/>
      <c r="IFM71" s="154"/>
      <c r="IFN71" s="154"/>
      <c r="IFO71" s="154"/>
      <c r="IFP71" s="154"/>
      <c r="IFQ71" s="154"/>
      <c r="IFR71" s="154"/>
      <c r="IFS71" s="154"/>
      <c r="IFT71" s="154"/>
      <c r="IFU71" s="154"/>
      <c r="IFV71" s="154"/>
      <c r="IFW71" s="154"/>
      <c r="IFX71" s="154"/>
      <c r="IFY71" s="154"/>
      <c r="IFZ71" s="154"/>
      <c r="IGA71" s="154"/>
      <c r="IGB71" s="154"/>
      <c r="IGC71" s="154"/>
      <c r="IGD71" s="154"/>
      <c r="IGE71" s="154"/>
      <c r="IGF71" s="154"/>
      <c r="IGG71" s="154"/>
      <c r="IGH71" s="154"/>
      <c r="IGI71" s="154"/>
      <c r="IGJ71" s="154"/>
      <c r="IGK71" s="154"/>
      <c r="IGL71" s="154"/>
      <c r="IGM71" s="154"/>
      <c r="IGN71" s="154"/>
      <c r="IGO71" s="154"/>
      <c r="IGP71" s="154"/>
      <c r="IGQ71" s="154"/>
      <c r="IGR71" s="154"/>
      <c r="IGS71" s="154"/>
      <c r="IGT71" s="154"/>
      <c r="IGU71" s="154"/>
      <c r="IGV71" s="154"/>
      <c r="IGW71" s="154"/>
      <c r="IGX71" s="154"/>
      <c r="IGY71" s="154"/>
      <c r="IGZ71" s="154"/>
      <c r="IHA71" s="154"/>
      <c r="IHB71" s="154"/>
      <c r="IHC71" s="154"/>
      <c r="IHD71" s="154"/>
      <c r="IHE71" s="154"/>
      <c r="IHF71" s="154"/>
      <c r="IHG71" s="154"/>
      <c r="IHH71" s="154"/>
      <c r="IHI71" s="154"/>
      <c r="IHJ71" s="154"/>
      <c r="IHK71" s="154"/>
      <c r="IHL71" s="154"/>
      <c r="IHM71" s="154"/>
      <c r="IHN71" s="154"/>
      <c r="IHO71" s="154"/>
      <c r="IHP71" s="154"/>
      <c r="IHQ71" s="154"/>
      <c r="IHR71" s="154"/>
      <c r="IHS71" s="154"/>
      <c r="IHT71" s="154"/>
      <c r="IHU71" s="154"/>
      <c r="IHV71" s="154"/>
      <c r="IHW71" s="154"/>
      <c r="IHX71" s="154"/>
      <c r="IHY71" s="154"/>
      <c r="IHZ71" s="154"/>
      <c r="IIA71" s="154"/>
      <c r="IIB71" s="154"/>
      <c r="IIC71" s="154"/>
      <c r="IID71" s="154"/>
      <c r="IIE71" s="154"/>
      <c r="IIF71" s="154"/>
      <c r="IIG71" s="154"/>
      <c r="IIH71" s="154"/>
      <c r="III71" s="154"/>
      <c r="IIJ71" s="154"/>
      <c r="IIK71" s="154"/>
      <c r="IIL71" s="154"/>
      <c r="IIM71" s="154"/>
      <c r="IIN71" s="154"/>
      <c r="IIO71" s="154"/>
      <c r="IIP71" s="154"/>
      <c r="IIQ71" s="154"/>
      <c r="IIR71" s="154"/>
      <c r="IIS71" s="154"/>
      <c r="IIT71" s="154"/>
      <c r="IIU71" s="154"/>
      <c r="IIV71" s="154"/>
      <c r="IIW71" s="154"/>
      <c r="IIX71" s="154"/>
      <c r="IIY71" s="154"/>
      <c r="IIZ71" s="154"/>
      <c r="IJA71" s="154"/>
      <c r="IJB71" s="154"/>
      <c r="IJC71" s="154"/>
      <c r="IJD71" s="154"/>
      <c r="IJE71" s="154"/>
      <c r="IJF71" s="154"/>
      <c r="IJG71" s="154"/>
      <c r="IJH71" s="154"/>
      <c r="IJI71" s="154"/>
      <c r="IJJ71" s="154"/>
      <c r="IJK71" s="154"/>
      <c r="IJL71" s="154"/>
      <c r="IJM71" s="154"/>
      <c r="IJN71" s="154"/>
      <c r="IJO71" s="154"/>
      <c r="IJP71" s="154"/>
      <c r="IJQ71" s="154"/>
      <c r="IJR71" s="154"/>
      <c r="IJS71" s="154"/>
      <c r="IJT71" s="154"/>
      <c r="IJU71" s="154"/>
      <c r="IJV71" s="154"/>
      <c r="IJW71" s="154"/>
      <c r="IJX71" s="154"/>
      <c r="IJY71" s="154"/>
      <c r="IJZ71" s="154"/>
      <c r="IKA71" s="154"/>
      <c r="IKB71" s="154"/>
      <c r="IKC71" s="154"/>
      <c r="IKD71" s="154"/>
      <c r="IKE71" s="154"/>
      <c r="IKF71" s="154"/>
      <c r="IKG71" s="154"/>
      <c r="IKH71" s="154"/>
      <c r="IKI71" s="154"/>
      <c r="IKJ71" s="154"/>
      <c r="IKK71" s="154"/>
      <c r="IKL71" s="154"/>
      <c r="IKM71" s="154"/>
      <c r="IKN71" s="154"/>
      <c r="IKO71" s="154"/>
      <c r="IKP71" s="154"/>
      <c r="IKQ71" s="154"/>
      <c r="IKR71" s="154"/>
      <c r="IKS71" s="154"/>
      <c r="IKT71" s="154"/>
      <c r="IKU71" s="154"/>
      <c r="IKV71" s="154"/>
      <c r="IKW71" s="154"/>
      <c r="IKX71" s="154"/>
      <c r="IKY71" s="154"/>
      <c r="IKZ71" s="154"/>
      <c r="ILA71" s="154"/>
      <c r="ILB71" s="154"/>
      <c r="ILC71" s="154"/>
      <c r="ILD71" s="154"/>
      <c r="ILE71" s="154"/>
      <c r="ILF71" s="154"/>
      <c r="ILG71" s="154"/>
      <c r="ILH71" s="154"/>
      <c r="ILI71" s="154"/>
      <c r="ILJ71" s="154"/>
      <c r="ILK71" s="154"/>
      <c r="ILL71" s="154"/>
      <c r="ILM71" s="154"/>
      <c r="ILN71" s="154"/>
      <c r="ILO71" s="154"/>
      <c r="ILP71" s="154"/>
      <c r="ILQ71" s="154"/>
      <c r="ILR71" s="154"/>
      <c r="ILS71" s="154"/>
      <c r="ILT71" s="154"/>
      <c r="ILU71" s="154"/>
      <c r="ILV71" s="154"/>
      <c r="ILW71" s="154"/>
      <c r="ILX71" s="154"/>
      <c r="ILY71" s="154"/>
      <c r="ILZ71" s="154"/>
      <c r="IMA71" s="154"/>
      <c r="IMB71" s="154"/>
      <c r="IMC71" s="154"/>
      <c r="IMD71" s="154"/>
      <c r="IME71" s="154"/>
      <c r="IMF71" s="154"/>
      <c r="IMG71" s="154"/>
      <c r="IMH71" s="154"/>
      <c r="IMI71" s="154"/>
      <c r="IMJ71" s="154"/>
      <c r="IMK71" s="154"/>
      <c r="IML71" s="154"/>
      <c r="IMM71" s="154"/>
      <c r="IMN71" s="154"/>
      <c r="IMO71" s="154"/>
      <c r="IMP71" s="154"/>
      <c r="IMQ71" s="154"/>
      <c r="IMR71" s="154"/>
      <c r="IMS71" s="154"/>
      <c r="IMT71" s="154"/>
      <c r="IMU71" s="154"/>
      <c r="IMV71" s="154"/>
      <c r="IMW71" s="154"/>
      <c r="IMX71" s="154"/>
      <c r="IMY71" s="154"/>
      <c r="IMZ71" s="154"/>
      <c r="INA71" s="154"/>
      <c r="INB71" s="154"/>
      <c r="INC71" s="154"/>
      <c r="IND71" s="154"/>
      <c r="INE71" s="154"/>
      <c r="INF71" s="154"/>
      <c r="ING71" s="154"/>
      <c r="INH71" s="154"/>
      <c r="INI71" s="154"/>
      <c r="INJ71" s="154"/>
      <c r="INK71" s="154"/>
      <c r="INL71" s="154"/>
      <c r="INM71" s="154"/>
      <c r="INN71" s="154"/>
      <c r="INO71" s="154"/>
      <c r="INP71" s="154"/>
      <c r="INQ71" s="154"/>
      <c r="INR71" s="154"/>
      <c r="INS71" s="154"/>
      <c r="INT71" s="154"/>
      <c r="INU71" s="154"/>
      <c r="INV71" s="154"/>
      <c r="INW71" s="154"/>
      <c r="INX71" s="154"/>
      <c r="INY71" s="154"/>
      <c r="INZ71" s="154"/>
      <c r="IOA71" s="154"/>
      <c r="IOB71" s="154"/>
      <c r="IOC71" s="154"/>
      <c r="IOD71" s="154"/>
      <c r="IOE71" s="154"/>
      <c r="IOF71" s="154"/>
      <c r="IOG71" s="154"/>
      <c r="IOH71" s="154"/>
      <c r="IOI71" s="154"/>
      <c r="IOJ71" s="154"/>
      <c r="IOK71" s="154"/>
      <c r="IOL71" s="154"/>
      <c r="IOM71" s="154"/>
      <c r="ION71" s="154"/>
      <c r="IOO71" s="154"/>
      <c r="IOP71" s="154"/>
      <c r="IOQ71" s="154"/>
      <c r="IOR71" s="154"/>
      <c r="IOS71" s="154"/>
      <c r="IOT71" s="154"/>
      <c r="IOU71" s="154"/>
      <c r="IOV71" s="154"/>
      <c r="IOW71" s="154"/>
      <c r="IOX71" s="154"/>
      <c r="IOY71" s="154"/>
      <c r="IOZ71" s="154"/>
      <c r="IPA71" s="154"/>
      <c r="IPB71" s="154"/>
      <c r="IPC71" s="154"/>
      <c r="IPD71" s="154"/>
      <c r="IPE71" s="154"/>
      <c r="IPF71" s="154"/>
      <c r="IPG71" s="154"/>
      <c r="IPH71" s="154"/>
      <c r="IPI71" s="154"/>
      <c r="IPJ71" s="154"/>
      <c r="IPK71" s="154"/>
      <c r="IPL71" s="154"/>
      <c r="IPM71" s="154"/>
      <c r="IPN71" s="154"/>
      <c r="IPO71" s="154"/>
      <c r="IPP71" s="154"/>
      <c r="IPQ71" s="154"/>
      <c r="IPR71" s="154"/>
      <c r="IPS71" s="154"/>
      <c r="IPT71" s="154"/>
      <c r="IPU71" s="154"/>
      <c r="IPV71" s="154"/>
      <c r="IPW71" s="154"/>
      <c r="IPX71" s="154"/>
      <c r="IPY71" s="154"/>
      <c r="IPZ71" s="154"/>
      <c r="IQA71" s="154"/>
      <c r="IQB71" s="154"/>
      <c r="IQC71" s="154"/>
      <c r="IQD71" s="154"/>
      <c r="IQE71" s="154"/>
      <c r="IQF71" s="154"/>
      <c r="IQG71" s="154"/>
      <c r="IQH71" s="154"/>
      <c r="IQI71" s="154"/>
      <c r="IQJ71" s="154"/>
      <c r="IQK71" s="154"/>
      <c r="IQL71" s="154"/>
      <c r="IQM71" s="154"/>
      <c r="IQN71" s="154"/>
      <c r="IQO71" s="154"/>
      <c r="IQP71" s="154"/>
      <c r="IQQ71" s="154"/>
      <c r="IQR71" s="154"/>
      <c r="IQS71" s="154"/>
      <c r="IQT71" s="154"/>
      <c r="IQU71" s="154"/>
      <c r="IQV71" s="154"/>
      <c r="IQW71" s="154"/>
      <c r="IQX71" s="154"/>
      <c r="IQY71" s="154"/>
      <c r="IQZ71" s="154"/>
      <c r="IRA71" s="154"/>
      <c r="IRB71" s="154"/>
      <c r="IRC71" s="154"/>
      <c r="IRD71" s="154"/>
      <c r="IRE71" s="154"/>
      <c r="IRF71" s="154"/>
      <c r="IRG71" s="154"/>
      <c r="IRH71" s="154"/>
      <c r="IRI71" s="154"/>
      <c r="IRJ71" s="154"/>
      <c r="IRK71" s="154"/>
      <c r="IRL71" s="154"/>
      <c r="IRM71" s="154"/>
      <c r="IRN71" s="154"/>
      <c r="IRO71" s="154"/>
      <c r="IRP71" s="154"/>
      <c r="IRQ71" s="154"/>
      <c r="IRR71" s="154"/>
      <c r="IRS71" s="154"/>
      <c r="IRT71" s="154"/>
      <c r="IRU71" s="154"/>
      <c r="IRV71" s="154"/>
      <c r="IRW71" s="154"/>
      <c r="IRX71" s="154"/>
      <c r="IRY71" s="154"/>
      <c r="IRZ71" s="154"/>
      <c r="ISA71" s="154"/>
      <c r="ISB71" s="154"/>
      <c r="ISC71" s="154"/>
      <c r="ISD71" s="154"/>
      <c r="ISE71" s="154"/>
      <c r="ISF71" s="154"/>
      <c r="ISG71" s="154"/>
      <c r="ISH71" s="154"/>
      <c r="ISI71" s="154"/>
      <c r="ISJ71" s="154"/>
      <c r="ISK71" s="154"/>
      <c r="ISL71" s="154"/>
      <c r="ISM71" s="154"/>
      <c r="ISN71" s="154"/>
      <c r="ISO71" s="154"/>
      <c r="ISP71" s="154"/>
      <c r="ISQ71" s="154"/>
      <c r="ISR71" s="154"/>
      <c r="ISS71" s="154"/>
      <c r="IST71" s="154"/>
      <c r="ISU71" s="154"/>
      <c r="ISV71" s="154"/>
      <c r="ISW71" s="154"/>
      <c r="ISX71" s="154"/>
      <c r="ISY71" s="154"/>
      <c r="ISZ71" s="154"/>
      <c r="ITA71" s="154"/>
      <c r="ITB71" s="154"/>
      <c r="ITC71" s="154"/>
      <c r="ITD71" s="154"/>
      <c r="ITE71" s="154"/>
      <c r="ITF71" s="154"/>
      <c r="ITG71" s="154"/>
      <c r="ITH71" s="154"/>
      <c r="ITI71" s="154"/>
      <c r="ITJ71" s="154"/>
      <c r="ITK71" s="154"/>
      <c r="ITL71" s="154"/>
      <c r="ITM71" s="154"/>
      <c r="ITN71" s="154"/>
      <c r="ITO71" s="154"/>
      <c r="ITP71" s="154"/>
      <c r="ITQ71" s="154"/>
      <c r="ITR71" s="154"/>
      <c r="ITS71" s="154"/>
      <c r="ITT71" s="154"/>
      <c r="ITU71" s="154"/>
      <c r="ITV71" s="154"/>
      <c r="ITW71" s="154"/>
      <c r="ITX71" s="154"/>
      <c r="ITY71" s="154"/>
      <c r="ITZ71" s="154"/>
      <c r="IUA71" s="154"/>
      <c r="IUB71" s="154"/>
      <c r="IUC71" s="154"/>
      <c r="IUD71" s="154"/>
      <c r="IUE71" s="154"/>
      <c r="IUF71" s="154"/>
      <c r="IUG71" s="154"/>
      <c r="IUH71" s="154"/>
      <c r="IUI71" s="154"/>
      <c r="IUJ71" s="154"/>
      <c r="IUK71" s="154"/>
      <c r="IUL71" s="154"/>
      <c r="IUM71" s="154"/>
      <c r="IUN71" s="154"/>
      <c r="IUO71" s="154"/>
      <c r="IUP71" s="154"/>
      <c r="IUQ71" s="154"/>
      <c r="IUR71" s="154"/>
      <c r="IUS71" s="154"/>
      <c r="IUT71" s="154"/>
      <c r="IUU71" s="154"/>
      <c r="IUV71" s="154"/>
      <c r="IUW71" s="154"/>
      <c r="IUX71" s="154"/>
      <c r="IUY71" s="154"/>
      <c r="IUZ71" s="154"/>
      <c r="IVA71" s="154"/>
      <c r="IVB71" s="154"/>
      <c r="IVC71" s="154"/>
      <c r="IVD71" s="154"/>
      <c r="IVE71" s="154"/>
      <c r="IVF71" s="154"/>
      <c r="IVG71" s="154"/>
      <c r="IVH71" s="154"/>
      <c r="IVI71" s="154"/>
      <c r="IVJ71" s="154"/>
      <c r="IVK71" s="154"/>
      <c r="IVL71" s="154"/>
      <c r="IVM71" s="154"/>
      <c r="IVN71" s="154"/>
      <c r="IVO71" s="154"/>
      <c r="IVP71" s="154"/>
      <c r="IVQ71" s="154"/>
      <c r="IVR71" s="154"/>
      <c r="IVS71" s="154"/>
      <c r="IVT71" s="154"/>
      <c r="IVU71" s="154"/>
      <c r="IVV71" s="154"/>
      <c r="IVW71" s="154"/>
      <c r="IVX71" s="154"/>
      <c r="IVY71" s="154"/>
      <c r="IVZ71" s="154"/>
      <c r="IWA71" s="154"/>
      <c r="IWB71" s="154"/>
      <c r="IWC71" s="154"/>
      <c r="IWD71" s="154"/>
      <c r="IWE71" s="154"/>
      <c r="IWF71" s="154"/>
      <c r="IWG71" s="154"/>
      <c r="IWH71" s="154"/>
      <c r="IWI71" s="154"/>
      <c r="IWJ71" s="154"/>
      <c r="IWK71" s="154"/>
      <c r="IWL71" s="154"/>
      <c r="IWM71" s="154"/>
      <c r="IWN71" s="154"/>
      <c r="IWO71" s="154"/>
      <c r="IWP71" s="154"/>
      <c r="IWQ71" s="154"/>
      <c r="IWR71" s="154"/>
      <c r="IWS71" s="154"/>
      <c r="IWT71" s="154"/>
      <c r="IWU71" s="154"/>
      <c r="IWV71" s="154"/>
      <c r="IWW71" s="154"/>
      <c r="IWX71" s="154"/>
      <c r="IWY71" s="154"/>
      <c r="IWZ71" s="154"/>
      <c r="IXA71" s="154"/>
      <c r="IXB71" s="154"/>
      <c r="IXC71" s="154"/>
      <c r="IXD71" s="154"/>
      <c r="IXE71" s="154"/>
      <c r="IXF71" s="154"/>
      <c r="IXG71" s="154"/>
      <c r="IXH71" s="154"/>
      <c r="IXI71" s="154"/>
      <c r="IXJ71" s="154"/>
      <c r="IXK71" s="154"/>
      <c r="IXL71" s="154"/>
      <c r="IXM71" s="154"/>
      <c r="IXN71" s="154"/>
      <c r="IXO71" s="154"/>
      <c r="IXP71" s="154"/>
      <c r="IXQ71" s="154"/>
      <c r="IXR71" s="154"/>
      <c r="IXS71" s="154"/>
      <c r="IXT71" s="154"/>
      <c r="IXU71" s="154"/>
      <c r="IXV71" s="154"/>
      <c r="IXW71" s="154"/>
      <c r="IXX71" s="154"/>
      <c r="IXY71" s="154"/>
      <c r="IXZ71" s="154"/>
      <c r="IYA71" s="154"/>
      <c r="IYB71" s="154"/>
      <c r="IYC71" s="154"/>
      <c r="IYD71" s="154"/>
      <c r="IYE71" s="154"/>
      <c r="IYF71" s="154"/>
      <c r="IYG71" s="154"/>
      <c r="IYH71" s="154"/>
      <c r="IYI71" s="154"/>
      <c r="IYJ71" s="154"/>
      <c r="IYK71" s="154"/>
      <c r="IYL71" s="154"/>
      <c r="IYM71" s="154"/>
      <c r="IYN71" s="154"/>
      <c r="IYO71" s="154"/>
      <c r="IYP71" s="154"/>
      <c r="IYQ71" s="154"/>
      <c r="IYR71" s="154"/>
      <c r="IYS71" s="154"/>
      <c r="IYT71" s="154"/>
      <c r="IYU71" s="154"/>
      <c r="IYV71" s="154"/>
      <c r="IYW71" s="154"/>
      <c r="IYX71" s="154"/>
      <c r="IYY71" s="154"/>
      <c r="IYZ71" s="154"/>
      <c r="IZA71" s="154"/>
      <c r="IZB71" s="154"/>
      <c r="IZC71" s="154"/>
      <c r="IZD71" s="154"/>
      <c r="IZE71" s="154"/>
      <c r="IZF71" s="154"/>
      <c r="IZG71" s="154"/>
      <c r="IZH71" s="154"/>
      <c r="IZI71" s="154"/>
      <c r="IZJ71" s="154"/>
      <c r="IZK71" s="154"/>
      <c r="IZL71" s="154"/>
      <c r="IZM71" s="154"/>
      <c r="IZN71" s="154"/>
      <c r="IZO71" s="154"/>
      <c r="IZP71" s="154"/>
      <c r="IZQ71" s="154"/>
      <c r="IZR71" s="154"/>
      <c r="IZS71" s="154"/>
      <c r="IZT71" s="154"/>
      <c r="IZU71" s="154"/>
      <c r="IZV71" s="154"/>
      <c r="IZW71" s="154"/>
      <c r="IZX71" s="154"/>
      <c r="IZY71" s="154"/>
      <c r="IZZ71" s="154"/>
      <c r="JAA71" s="154"/>
      <c r="JAB71" s="154"/>
      <c r="JAC71" s="154"/>
      <c r="JAD71" s="154"/>
      <c r="JAE71" s="154"/>
      <c r="JAF71" s="154"/>
      <c r="JAG71" s="154"/>
      <c r="JAH71" s="154"/>
      <c r="JAI71" s="154"/>
      <c r="JAJ71" s="154"/>
      <c r="JAK71" s="154"/>
      <c r="JAL71" s="154"/>
      <c r="JAM71" s="154"/>
      <c r="JAN71" s="154"/>
      <c r="JAO71" s="154"/>
      <c r="JAP71" s="154"/>
      <c r="JAQ71" s="154"/>
      <c r="JAR71" s="154"/>
      <c r="JAS71" s="154"/>
      <c r="JAT71" s="154"/>
      <c r="JAU71" s="154"/>
      <c r="JAV71" s="154"/>
      <c r="JAW71" s="154"/>
      <c r="JAX71" s="154"/>
      <c r="JAY71" s="154"/>
      <c r="JAZ71" s="154"/>
      <c r="JBA71" s="154"/>
      <c r="JBB71" s="154"/>
      <c r="JBC71" s="154"/>
      <c r="JBD71" s="154"/>
      <c r="JBE71" s="154"/>
      <c r="JBF71" s="154"/>
      <c r="JBG71" s="154"/>
      <c r="JBH71" s="154"/>
      <c r="JBI71" s="154"/>
      <c r="JBJ71" s="154"/>
      <c r="JBK71" s="154"/>
      <c r="JBL71" s="154"/>
      <c r="JBM71" s="154"/>
      <c r="JBN71" s="154"/>
      <c r="JBO71" s="154"/>
      <c r="JBP71" s="154"/>
      <c r="JBQ71" s="154"/>
      <c r="JBR71" s="154"/>
      <c r="JBS71" s="154"/>
      <c r="JBT71" s="154"/>
      <c r="JBU71" s="154"/>
      <c r="JBV71" s="154"/>
      <c r="JBW71" s="154"/>
      <c r="JBX71" s="154"/>
      <c r="JBY71" s="154"/>
      <c r="JBZ71" s="154"/>
      <c r="JCA71" s="154"/>
      <c r="JCB71" s="154"/>
      <c r="JCC71" s="154"/>
      <c r="JCD71" s="154"/>
      <c r="JCE71" s="154"/>
      <c r="JCF71" s="154"/>
      <c r="JCG71" s="154"/>
      <c r="JCH71" s="154"/>
      <c r="JCI71" s="154"/>
      <c r="JCJ71" s="154"/>
      <c r="JCK71" s="154"/>
      <c r="JCL71" s="154"/>
      <c r="JCM71" s="154"/>
      <c r="JCN71" s="154"/>
      <c r="JCO71" s="154"/>
      <c r="JCP71" s="154"/>
      <c r="JCQ71" s="154"/>
      <c r="JCR71" s="154"/>
      <c r="JCS71" s="154"/>
      <c r="JCT71" s="154"/>
      <c r="JCU71" s="154"/>
      <c r="JCV71" s="154"/>
      <c r="JCW71" s="154"/>
      <c r="JCX71" s="154"/>
      <c r="JCY71" s="154"/>
      <c r="JCZ71" s="154"/>
      <c r="JDA71" s="154"/>
      <c r="JDB71" s="154"/>
      <c r="JDC71" s="154"/>
      <c r="JDD71" s="154"/>
      <c r="JDE71" s="154"/>
      <c r="JDF71" s="154"/>
      <c r="JDG71" s="154"/>
      <c r="JDH71" s="154"/>
      <c r="JDI71" s="154"/>
      <c r="JDJ71" s="154"/>
      <c r="JDK71" s="154"/>
      <c r="JDL71" s="154"/>
      <c r="JDM71" s="154"/>
      <c r="JDN71" s="154"/>
      <c r="JDO71" s="154"/>
      <c r="JDP71" s="154"/>
      <c r="JDQ71" s="154"/>
      <c r="JDR71" s="154"/>
      <c r="JDS71" s="154"/>
      <c r="JDT71" s="154"/>
      <c r="JDU71" s="154"/>
      <c r="JDV71" s="154"/>
      <c r="JDW71" s="154"/>
      <c r="JDX71" s="154"/>
      <c r="JDY71" s="154"/>
      <c r="JDZ71" s="154"/>
      <c r="JEA71" s="154"/>
      <c r="JEB71" s="154"/>
      <c r="JEC71" s="154"/>
      <c r="JED71" s="154"/>
      <c r="JEE71" s="154"/>
      <c r="JEF71" s="154"/>
      <c r="JEG71" s="154"/>
      <c r="JEH71" s="154"/>
      <c r="JEI71" s="154"/>
      <c r="JEJ71" s="154"/>
      <c r="JEK71" s="154"/>
      <c r="JEL71" s="154"/>
      <c r="JEM71" s="154"/>
      <c r="JEN71" s="154"/>
      <c r="JEO71" s="154"/>
      <c r="JEP71" s="154"/>
      <c r="JEQ71" s="154"/>
      <c r="JER71" s="154"/>
      <c r="JES71" s="154"/>
      <c r="JET71" s="154"/>
      <c r="JEU71" s="154"/>
      <c r="JEV71" s="154"/>
      <c r="JEW71" s="154"/>
      <c r="JEX71" s="154"/>
      <c r="JEY71" s="154"/>
      <c r="JEZ71" s="154"/>
      <c r="JFA71" s="154"/>
      <c r="JFB71" s="154"/>
      <c r="JFC71" s="154"/>
      <c r="JFD71" s="154"/>
      <c r="JFE71" s="154"/>
      <c r="JFF71" s="154"/>
      <c r="JFG71" s="154"/>
      <c r="JFH71" s="154"/>
      <c r="JFI71" s="154"/>
      <c r="JFJ71" s="154"/>
      <c r="JFK71" s="154"/>
      <c r="JFL71" s="154"/>
      <c r="JFM71" s="154"/>
      <c r="JFN71" s="154"/>
      <c r="JFO71" s="154"/>
      <c r="JFP71" s="154"/>
      <c r="JFQ71" s="154"/>
      <c r="JFR71" s="154"/>
      <c r="JFS71" s="154"/>
      <c r="JFT71" s="154"/>
      <c r="JFU71" s="154"/>
      <c r="JFV71" s="154"/>
      <c r="JFW71" s="154"/>
      <c r="JFX71" s="154"/>
      <c r="JFY71" s="154"/>
      <c r="JFZ71" s="154"/>
      <c r="JGA71" s="154"/>
      <c r="JGB71" s="154"/>
      <c r="JGC71" s="154"/>
      <c r="JGD71" s="154"/>
      <c r="JGE71" s="154"/>
      <c r="JGF71" s="154"/>
      <c r="JGG71" s="154"/>
      <c r="JGH71" s="154"/>
      <c r="JGI71" s="154"/>
      <c r="JGJ71" s="154"/>
      <c r="JGK71" s="154"/>
      <c r="JGL71" s="154"/>
      <c r="JGM71" s="154"/>
      <c r="JGN71" s="154"/>
      <c r="JGO71" s="154"/>
      <c r="JGP71" s="154"/>
      <c r="JGQ71" s="154"/>
      <c r="JGR71" s="154"/>
      <c r="JGS71" s="154"/>
      <c r="JGT71" s="154"/>
      <c r="JGU71" s="154"/>
      <c r="JGV71" s="154"/>
      <c r="JGW71" s="154"/>
      <c r="JGX71" s="154"/>
      <c r="JGY71" s="154"/>
      <c r="JGZ71" s="154"/>
      <c r="JHA71" s="154"/>
      <c r="JHB71" s="154"/>
      <c r="JHC71" s="154"/>
      <c r="JHD71" s="154"/>
      <c r="JHE71" s="154"/>
      <c r="JHF71" s="154"/>
      <c r="JHG71" s="154"/>
      <c r="JHH71" s="154"/>
      <c r="JHI71" s="154"/>
      <c r="JHJ71" s="154"/>
      <c r="JHK71" s="154"/>
      <c r="JHL71" s="154"/>
      <c r="JHM71" s="154"/>
      <c r="JHN71" s="154"/>
      <c r="JHO71" s="154"/>
      <c r="JHP71" s="154"/>
      <c r="JHQ71" s="154"/>
      <c r="JHR71" s="154"/>
      <c r="JHS71" s="154"/>
      <c r="JHT71" s="154"/>
      <c r="JHU71" s="154"/>
      <c r="JHV71" s="154"/>
      <c r="JHW71" s="154"/>
      <c r="JHX71" s="154"/>
      <c r="JHY71" s="154"/>
      <c r="JHZ71" s="154"/>
      <c r="JIA71" s="154"/>
      <c r="JIB71" s="154"/>
      <c r="JIC71" s="154"/>
      <c r="JID71" s="154"/>
      <c r="JIE71" s="154"/>
      <c r="JIF71" s="154"/>
      <c r="JIG71" s="154"/>
      <c r="JIH71" s="154"/>
      <c r="JII71" s="154"/>
      <c r="JIJ71" s="154"/>
      <c r="JIK71" s="154"/>
      <c r="JIL71" s="154"/>
      <c r="JIM71" s="154"/>
      <c r="JIN71" s="154"/>
      <c r="JIO71" s="154"/>
      <c r="JIP71" s="154"/>
      <c r="JIQ71" s="154"/>
      <c r="JIR71" s="154"/>
      <c r="JIS71" s="154"/>
      <c r="JIT71" s="154"/>
      <c r="JIU71" s="154"/>
      <c r="JIV71" s="154"/>
      <c r="JIW71" s="154"/>
      <c r="JIX71" s="154"/>
      <c r="JIY71" s="154"/>
      <c r="JIZ71" s="154"/>
      <c r="JJA71" s="154"/>
      <c r="JJB71" s="154"/>
      <c r="JJC71" s="154"/>
      <c r="JJD71" s="154"/>
      <c r="JJE71" s="154"/>
      <c r="JJF71" s="154"/>
      <c r="JJG71" s="154"/>
      <c r="JJH71" s="154"/>
      <c r="JJI71" s="154"/>
      <c r="JJJ71" s="154"/>
      <c r="JJK71" s="154"/>
      <c r="JJL71" s="154"/>
      <c r="JJM71" s="154"/>
      <c r="JJN71" s="154"/>
      <c r="JJO71" s="154"/>
      <c r="JJP71" s="154"/>
      <c r="JJQ71" s="154"/>
      <c r="JJR71" s="154"/>
      <c r="JJS71" s="154"/>
      <c r="JJT71" s="154"/>
      <c r="JJU71" s="154"/>
      <c r="JJV71" s="154"/>
      <c r="JJW71" s="154"/>
      <c r="JJX71" s="154"/>
      <c r="JJY71" s="154"/>
      <c r="JJZ71" s="154"/>
      <c r="JKA71" s="154"/>
      <c r="JKB71" s="154"/>
      <c r="JKC71" s="154"/>
      <c r="JKD71" s="154"/>
      <c r="JKE71" s="154"/>
      <c r="JKF71" s="154"/>
      <c r="JKG71" s="154"/>
      <c r="JKH71" s="154"/>
      <c r="JKI71" s="154"/>
      <c r="JKJ71" s="154"/>
      <c r="JKK71" s="154"/>
      <c r="JKL71" s="154"/>
      <c r="JKM71" s="154"/>
      <c r="JKN71" s="154"/>
      <c r="JKO71" s="154"/>
      <c r="JKP71" s="154"/>
      <c r="JKQ71" s="154"/>
      <c r="JKR71" s="154"/>
      <c r="JKS71" s="154"/>
      <c r="JKT71" s="154"/>
      <c r="JKU71" s="154"/>
      <c r="JKV71" s="154"/>
      <c r="JKW71" s="154"/>
      <c r="JKX71" s="154"/>
      <c r="JKY71" s="154"/>
      <c r="JKZ71" s="154"/>
      <c r="JLA71" s="154"/>
      <c r="JLB71" s="154"/>
      <c r="JLC71" s="154"/>
      <c r="JLD71" s="154"/>
      <c r="JLE71" s="154"/>
      <c r="JLF71" s="154"/>
      <c r="JLG71" s="154"/>
      <c r="JLH71" s="154"/>
      <c r="JLI71" s="154"/>
      <c r="JLJ71" s="154"/>
      <c r="JLK71" s="154"/>
      <c r="JLL71" s="154"/>
      <c r="JLM71" s="154"/>
      <c r="JLN71" s="154"/>
      <c r="JLO71" s="154"/>
      <c r="JLP71" s="154"/>
      <c r="JLQ71" s="154"/>
      <c r="JLR71" s="154"/>
      <c r="JLS71" s="154"/>
      <c r="JLT71" s="154"/>
      <c r="JLU71" s="154"/>
      <c r="JLV71" s="154"/>
      <c r="JLW71" s="154"/>
      <c r="JLX71" s="154"/>
      <c r="JLY71" s="154"/>
      <c r="JLZ71" s="154"/>
      <c r="JMA71" s="154"/>
      <c r="JMB71" s="154"/>
      <c r="JMC71" s="154"/>
      <c r="JMD71" s="154"/>
      <c r="JME71" s="154"/>
      <c r="JMF71" s="154"/>
      <c r="JMG71" s="154"/>
      <c r="JMH71" s="154"/>
      <c r="JMI71" s="154"/>
      <c r="JMJ71" s="154"/>
      <c r="JMK71" s="154"/>
      <c r="JML71" s="154"/>
      <c r="JMM71" s="154"/>
      <c r="JMN71" s="154"/>
      <c r="JMO71" s="154"/>
      <c r="JMP71" s="154"/>
      <c r="JMQ71" s="154"/>
      <c r="JMR71" s="154"/>
      <c r="JMS71" s="154"/>
      <c r="JMT71" s="154"/>
      <c r="JMU71" s="154"/>
      <c r="JMV71" s="154"/>
      <c r="JMW71" s="154"/>
      <c r="JMX71" s="154"/>
      <c r="JMY71" s="154"/>
      <c r="JMZ71" s="154"/>
      <c r="JNA71" s="154"/>
      <c r="JNB71" s="154"/>
      <c r="JNC71" s="154"/>
      <c r="JND71" s="154"/>
      <c r="JNE71" s="154"/>
      <c r="JNF71" s="154"/>
      <c r="JNG71" s="154"/>
      <c r="JNH71" s="154"/>
      <c r="JNI71" s="154"/>
      <c r="JNJ71" s="154"/>
      <c r="JNK71" s="154"/>
      <c r="JNL71" s="154"/>
      <c r="JNM71" s="154"/>
      <c r="JNN71" s="154"/>
      <c r="JNO71" s="154"/>
      <c r="JNP71" s="154"/>
      <c r="JNQ71" s="154"/>
      <c r="JNR71" s="154"/>
      <c r="JNS71" s="154"/>
      <c r="JNT71" s="154"/>
      <c r="JNU71" s="154"/>
      <c r="JNV71" s="154"/>
      <c r="JNW71" s="154"/>
      <c r="JNX71" s="154"/>
      <c r="JNY71" s="154"/>
      <c r="JNZ71" s="154"/>
      <c r="JOA71" s="154"/>
      <c r="JOB71" s="154"/>
      <c r="JOC71" s="154"/>
      <c r="JOD71" s="154"/>
      <c r="JOE71" s="154"/>
      <c r="JOF71" s="154"/>
      <c r="JOG71" s="154"/>
      <c r="JOH71" s="154"/>
      <c r="JOI71" s="154"/>
      <c r="JOJ71" s="154"/>
      <c r="JOK71" s="154"/>
      <c r="JOL71" s="154"/>
      <c r="JOM71" s="154"/>
      <c r="JON71" s="154"/>
      <c r="JOO71" s="154"/>
      <c r="JOP71" s="154"/>
      <c r="JOQ71" s="154"/>
      <c r="JOR71" s="154"/>
      <c r="JOS71" s="154"/>
      <c r="JOT71" s="154"/>
      <c r="JOU71" s="154"/>
      <c r="JOV71" s="154"/>
      <c r="JOW71" s="154"/>
      <c r="JOX71" s="154"/>
      <c r="JOY71" s="154"/>
      <c r="JOZ71" s="154"/>
      <c r="JPA71" s="154"/>
      <c r="JPB71" s="154"/>
      <c r="JPC71" s="154"/>
      <c r="JPD71" s="154"/>
      <c r="JPE71" s="154"/>
      <c r="JPF71" s="154"/>
      <c r="JPG71" s="154"/>
      <c r="JPH71" s="154"/>
      <c r="JPI71" s="154"/>
      <c r="JPJ71" s="154"/>
      <c r="JPK71" s="154"/>
      <c r="JPL71" s="154"/>
      <c r="JPM71" s="154"/>
      <c r="JPN71" s="154"/>
      <c r="JPO71" s="154"/>
      <c r="JPP71" s="154"/>
      <c r="JPQ71" s="154"/>
      <c r="JPR71" s="154"/>
      <c r="JPS71" s="154"/>
      <c r="JPT71" s="154"/>
      <c r="JPU71" s="154"/>
      <c r="JPV71" s="154"/>
      <c r="JPW71" s="154"/>
      <c r="JPX71" s="154"/>
      <c r="JPY71" s="154"/>
      <c r="JPZ71" s="154"/>
      <c r="JQA71" s="154"/>
      <c r="JQB71" s="154"/>
      <c r="JQC71" s="154"/>
      <c r="JQD71" s="154"/>
      <c r="JQE71" s="154"/>
      <c r="JQF71" s="154"/>
      <c r="JQG71" s="154"/>
      <c r="JQH71" s="154"/>
      <c r="JQI71" s="154"/>
      <c r="JQJ71" s="154"/>
      <c r="JQK71" s="154"/>
      <c r="JQL71" s="154"/>
      <c r="JQM71" s="154"/>
      <c r="JQN71" s="154"/>
      <c r="JQO71" s="154"/>
      <c r="JQP71" s="154"/>
      <c r="JQQ71" s="154"/>
      <c r="JQR71" s="154"/>
      <c r="JQS71" s="154"/>
      <c r="JQT71" s="154"/>
      <c r="JQU71" s="154"/>
      <c r="JQV71" s="154"/>
      <c r="JQW71" s="154"/>
      <c r="JQX71" s="154"/>
      <c r="JQY71" s="154"/>
      <c r="JQZ71" s="154"/>
      <c r="JRA71" s="154"/>
      <c r="JRB71" s="154"/>
      <c r="JRC71" s="154"/>
      <c r="JRD71" s="154"/>
      <c r="JRE71" s="154"/>
      <c r="JRF71" s="154"/>
      <c r="JRG71" s="154"/>
      <c r="JRH71" s="154"/>
      <c r="JRI71" s="154"/>
      <c r="JRJ71" s="154"/>
      <c r="JRK71" s="154"/>
      <c r="JRL71" s="154"/>
      <c r="JRM71" s="154"/>
      <c r="JRN71" s="154"/>
      <c r="JRO71" s="154"/>
      <c r="JRP71" s="154"/>
      <c r="JRQ71" s="154"/>
      <c r="JRR71" s="154"/>
      <c r="JRS71" s="154"/>
      <c r="JRT71" s="154"/>
      <c r="JRU71" s="154"/>
      <c r="JRV71" s="154"/>
      <c r="JRW71" s="154"/>
      <c r="JRX71" s="154"/>
      <c r="JRY71" s="154"/>
      <c r="JRZ71" s="154"/>
      <c r="JSA71" s="154"/>
      <c r="JSB71" s="154"/>
      <c r="JSC71" s="154"/>
      <c r="JSD71" s="154"/>
      <c r="JSE71" s="154"/>
      <c r="JSF71" s="154"/>
      <c r="JSG71" s="154"/>
      <c r="JSH71" s="154"/>
      <c r="JSI71" s="154"/>
      <c r="JSJ71" s="154"/>
      <c r="JSK71" s="154"/>
      <c r="JSL71" s="154"/>
      <c r="JSM71" s="154"/>
      <c r="JSN71" s="154"/>
      <c r="JSO71" s="154"/>
      <c r="JSP71" s="154"/>
      <c r="JSQ71" s="154"/>
      <c r="JSR71" s="154"/>
      <c r="JSS71" s="154"/>
      <c r="JST71" s="154"/>
      <c r="JSU71" s="154"/>
      <c r="JSV71" s="154"/>
      <c r="JSW71" s="154"/>
      <c r="JSX71" s="154"/>
      <c r="JSY71" s="154"/>
      <c r="JSZ71" s="154"/>
      <c r="JTA71" s="154"/>
      <c r="JTB71" s="154"/>
      <c r="JTC71" s="154"/>
      <c r="JTD71" s="154"/>
      <c r="JTE71" s="154"/>
      <c r="JTF71" s="154"/>
      <c r="JTG71" s="154"/>
      <c r="JTH71" s="154"/>
      <c r="JTI71" s="154"/>
      <c r="JTJ71" s="154"/>
      <c r="JTK71" s="154"/>
      <c r="JTL71" s="154"/>
      <c r="JTM71" s="154"/>
      <c r="JTN71" s="154"/>
      <c r="JTO71" s="154"/>
      <c r="JTP71" s="154"/>
      <c r="JTQ71" s="154"/>
      <c r="JTR71" s="154"/>
      <c r="JTS71" s="154"/>
      <c r="JTT71" s="154"/>
      <c r="JTU71" s="154"/>
      <c r="JTV71" s="154"/>
      <c r="JTW71" s="154"/>
      <c r="JTX71" s="154"/>
      <c r="JTY71" s="154"/>
      <c r="JTZ71" s="154"/>
      <c r="JUA71" s="154"/>
      <c r="JUB71" s="154"/>
      <c r="JUC71" s="154"/>
      <c r="JUD71" s="154"/>
      <c r="JUE71" s="154"/>
      <c r="JUF71" s="154"/>
      <c r="JUG71" s="154"/>
      <c r="JUH71" s="154"/>
      <c r="JUI71" s="154"/>
      <c r="JUJ71" s="154"/>
      <c r="JUK71" s="154"/>
      <c r="JUL71" s="154"/>
      <c r="JUM71" s="154"/>
      <c r="JUN71" s="154"/>
      <c r="JUO71" s="154"/>
      <c r="JUP71" s="154"/>
      <c r="JUQ71" s="154"/>
      <c r="JUR71" s="154"/>
      <c r="JUS71" s="154"/>
      <c r="JUT71" s="154"/>
      <c r="JUU71" s="154"/>
      <c r="JUV71" s="154"/>
      <c r="JUW71" s="154"/>
      <c r="JUX71" s="154"/>
      <c r="JUY71" s="154"/>
      <c r="JUZ71" s="154"/>
      <c r="JVA71" s="154"/>
      <c r="JVB71" s="154"/>
      <c r="JVC71" s="154"/>
      <c r="JVD71" s="154"/>
      <c r="JVE71" s="154"/>
      <c r="JVF71" s="154"/>
      <c r="JVG71" s="154"/>
      <c r="JVH71" s="154"/>
      <c r="JVI71" s="154"/>
      <c r="JVJ71" s="154"/>
      <c r="JVK71" s="154"/>
      <c r="JVL71" s="154"/>
      <c r="JVM71" s="154"/>
      <c r="JVN71" s="154"/>
      <c r="JVO71" s="154"/>
      <c r="JVP71" s="154"/>
      <c r="JVQ71" s="154"/>
      <c r="JVR71" s="154"/>
      <c r="JVS71" s="154"/>
      <c r="JVT71" s="154"/>
      <c r="JVU71" s="154"/>
      <c r="JVV71" s="154"/>
      <c r="JVW71" s="154"/>
      <c r="JVX71" s="154"/>
      <c r="JVY71" s="154"/>
      <c r="JVZ71" s="154"/>
      <c r="JWA71" s="154"/>
      <c r="JWB71" s="154"/>
      <c r="JWC71" s="154"/>
      <c r="JWD71" s="154"/>
      <c r="JWE71" s="154"/>
      <c r="JWF71" s="154"/>
      <c r="JWG71" s="154"/>
      <c r="JWH71" s="154"/>
      <c r="JWI71" s="154"/>
      <c r="JWJ71" s="154"/>
      <c r="JWK71" s="154"/>
      <c r="JWL71" s="154"/>
      <c r="JWM71" s="154"/>
      <c r="JWN71" s="154"/>
      <c r="JWO71" s="154"/>
      <c r="JWP71" s="154"/>
      <c r="JWQ71" s="154"/>
      <c r="JWR71" s="154"/>
      <c r="JWS71" s="154"/>
      <c r="JWT71" s="154"/>
      <c r="JWU71" s="154"/>
      <c r="JWV71" s="154"/>
      <c r="JWW71" s="154"/>
      <c r="JWX71" s="154"/>
      <c r="JWY71" s="154"/>
      <c r="JWZ71" s="154"/>
      <c r="JXA71" s="154"/>
      <c r="JXB71" s="154"/>
      <c r="JXC71" s="154"/>
      <c r="JXD71" s="154"/>
      <c r="JXE71" s="154"/>
      <c r="JXF71" s="154"/>
      <c r="JXG71" s="154"/>
      <c r="JXH71" s="154"/>
      <c r="JXI71" s="154"/>
      <c r="JXJ71" s="154"/>
      <c r="JXK71" s="154"/>
      <c r="JXL71" s="154"/>
      <c r="JXM71" s="154"/>
      <c r="JXN71" s="154"/>
      <c r="JXO71" s="154"/>
      <c r="JXP71" s="154"/>
      <c r="JXQ71" s="154"/>
      <c r="JXR71" s="154"/>
      <c r="JXS71" s="154"/>
      <c r="JXT71" s="154"/>
      <c r="JXU71" s="154"/>
      <c r="JXV71" s="154"/>
      <c r="JXW71" s="154"/>
      <c r="JXX71" s="154"/>
      <c r="JXY71" s="154"/>
      <c r="JXZ71" s="154"/>
      <c r="JYA71" s="154"/>
      <c r="JYB71" s="154"/>
      <c r="JYC71" s="154"/>
      <c r="JYD71" s="154"/>
      <c r="JYE71" s="154"/>
      <c r="JYF71" s="154"/>
      <c r="JYG71" s="154"/>
      <c r="JYH71" s="154"/>
      <c r="JYI71" s="154"/>
      <c r="JYJ71" s="154"/>
      <c r="JYK71" s="154"/>
      <c r="JYL71" s="154"/>
      <c r="JYM71" s="154"/>
      <c r="JYN71" s="154"/>
      <c r="JYO71" s="154"/>
      <c r="JYP71" s="154"/>
      <c r="JYQ71" s="154"/>
      <c r="JYR71" s="154"/>
      <c r="JYS71" s="154"/>
      <c r="JYT71" s="154"/>
      <c r="JYU71" s="154"/>
      <c r="JYV71" s="154"/>
      <c r="JYW71" s="154"/>
      <c r="JYX71" s="154"/>
      <c r="JYY71" s="154"/>
      <c r="JYZ71" s="154"/>
      <c r="JZA71" s="154"/>
      <c r="JZB71" s="154"/>
      <c r="JZC71" s="154"/>
      <c r="JZD71" s="154"/>
      <c r="JZE71" s="154"/>
      <c r="JZF71" s="154"/>
      <c r="JZG71" s="154"/>
      <c r="JZH71" s="154"/>
      <c r="JZI71" s="154"/>
      <c r="JZJ71" s="154"/>
      <c r="JZK71" s="154"/>
      <c r="JZL71" s="154"/>
      <c r="JZM71" s="154"/>
      <c r="JZN71" s="154"/>
      <c r="JZO71" s="154"/>
      <c r="JZP71" s="154"/>
      <c r="JZQ71" s="154"/>
      <c r="JZR71" s="154"/>
      <c r="JZS71" s="154"/>
      <c r="JZT71" s="154"/>
      <c r="JZU71" s="154"/>
      <c r="JZV71" s="154"/>
      <c r="JZW71" s="154"/>
      <c r="JZX71" s="154"/>
      <c r="JZY71" s="154"/>
      <c r="JZZ71" s="154"/>
      <c r="KAA71" s="154"/>
      <c r="KAB71" s="154"/>
      <c r="KAC71" s="154"/>
      <c r="KAD71" s="154"/>
      <c r="KAE71" s="154"/>
      <c r="KAF71" s="154"/>
      <c r="KAG71" s="154"/>
      <c r="KAH71" s="154"/>
      <c r="KAI71" s="154"/>
      <c r="KAJ71" s="154"/>
      <c r="KAK71" s="154"/>
      <c r="KAL71" s="154"/>
      <c r="KAM71" s="154"/>
      <c r="KAN71" s="154"/>
      <c r="KAO71" s="154"/>
      <c r="KAP71" s="154"/>
      <c r="KAQ71" s="154"/>
      <c r="KAR71" s="154"/>
      <c r="KAS71" s="154"/>
      <c r="KAT71" s="154"/>
      <c r="KAU71" s="154"/>
      <c r="KAV71" s="154"/>
      <c r="KAW71" s="154"/>
      <c r="KAX71" s="154"/>
      <c r="KAY71" s="154"/>
      <c r="KAZ71" s="154"/>
      <c r="KBA71" s="154"/>
      <c r="KBB71" s="154"/>
      <c r="KBC71" s="154"/>
      <c r="KBD71" s="154"/>
      <c r="KBE71" s="154"/>
      <c r="KBF71" s="154"/>
      <c r="KBG71" s="154"/>
      <c r="KBH71" s="154"/>
      <c r="KBI71" s="154"/>
      <c r="KBJ71" s="154"/>
      <c r="KBK71" s="154"/>
      <c r="KBL71" s="154"/>
      <c r="KBM71" s="154"/>
      <c r="KBN71" s="154"/>
      <c r="KBO71" s="154"/>
      <c r="KBP71" s="154"/>
      <c r="KBQ71" s="154"/>
      <c r="KBR71" s="154"/>
      <c r="KBS71" s="154"/>
      <c r="KBT71" s="154"/>
      <c r="KBU71" s="154"/>
      <c r="KBV71" s="154"/>
      <c r="KBW71" s="154"/>
      <c r="KBX71" s="154"/>
      <c r="KBY71" s="154"/>
      <c r="KBZ71" s="154"/>
      <c r="KCA71" s="154"/>
      <c r="KCB71" s="154"/>
      <c r="KCC71" s="154"/>
      <c r="KCD71" s="154"/>
      <c r="KCE71" s="154"/>
      <c r="KCF71" s="154"/>
      <c r="KCG71" s="154"/>
      <c r="KCH71" s="154"/>
      <c r="KCI71" s="154"/>
      <c r="KCJ71" s="154"/>
      <c r="KCK71" s="154"/>
      <c r="KCL71" s="154"/>
      <c r="KCM71" s="154"/>
      <c r="KCN71" s="154"/>
      <c r="KCO71" s="154"/>
      <c r="KCP71" s="154"/>
      <c r="KCQ71" s="154"/>
      <c r="KCR71" s="154"/>
      <c r="KCS71" s="154"/>
      <c r="KCT71" s="154"/>
      <c r="KCU71" s="154"/>
      <c r="KCV71" s="154"/>
      <c r="KCW71" s="154"/>
      <c r="KCX71" s="154"/>
      <c r="KCY71" s="154"/>
      <c r="KCZ71" s="154"/>
      <c r="KDA71" s="154"/>
      <c r="KDB71" s="154"/>
      <c r="KDC71" s="154"/>
      <c r="KDD71" s="154"/>
      <c r="KDE71" s="154"/>
      <c r="KDF71" s="154"/>
      <c r="KDG71" s="154"/>
      <c r="KDH71" s="154"/>
      <c r="KDI71" s="154"/>
      <c r="KDJ71" s="154"/>
      <c r="KDK71" s="154"/>
      <c r="KDL71" s="154"/>
      <c r="KDM71" s="154"/>
      <c r="KDN71" s="154"/>
      <c r="KDO71" s="154"/>
      <c r="KDP71" s="154"/>
      <c r="KDQ71" s="154"/>
      <c r="KDR71" s="154"/>
      <c r="KDS71" s="154"/>
      <c r="KDT71" s="154"/>
      <c r="KDU71" s="154"/>
      <c r="KDV71" s="154"/>
      <c r="KDW71" s="154"/>
      <c r="KDX71" s="154"/>
      <c r="KDY71" s="154"/>
      <c r="KDZ71" s="154"/>
      <c r="KEA71" s="154"/>
      <c r="KEB71" s="154"/>
      <c r="KEC71" s="154"/>
      <c r="KED71" s="154"/>
      <c r="KEE71" s="154"/>
      <c r="KEF71" s="154"/>
      <c r="KEG71" s="154"/>
      <c r="KEH71" s="154"/>
      <c r="KEI71" s="154"/>
      <c r="KEJ71" s="154"/>
      <c r="KEK71" s="154"/>
      <c r="KEL71" s="154"/>
      <c r="KEM71" s="154"/>
      <c r="KEN71" s="154"/>
      <c r="KEO71" s="154"/>
      <c r="KEP71" s="154"/>
      <c r="KEQ71" s="154"/>
      <c r="KER71" s="154"/>
      <c r="KES71" s="154"/>
      <c r="KET71" s="154"/>
      <c r="KEU71" s="154"/>
      <c r="KEV71" s="154"/>
      <c r="KEW71" s="154"/>
      <c r="KEX71" s="154"/>
      <c r="KEY71" s="154"/>
      <c r="KEZ71" s="154"/>
      <c r="KFA71" s="154"/>
      <c r="KFB71" s="154"/>
      <c r="KFC71" s="154"/>
      <c r="KFD71" s="154"/>
      <c r="KFE71" s="154"/>
      <c r="KFF71" s="154"/>
      <c r="KFG71" s="154"/>
      <c r="KFH71" s="154"/>
      <c r="KFI71" s="154"/>
      <c r="KFJ71" s="154"/>
      <c r="KFK71" s="154"/>
      <c r="KFL71" s="154"/>
      <c r="KFM71" s="154"/>
      <c r="KFN71" s="154"/>
      <c r="KFO71" s="154"/>
      <c r="KFP71" s="154"/>
      <c r="KFQ71" s="154"/>
      <c r="KFR71" s="154"/>
      <c r="KFS71" s="154"/>
      <c r="KFT71" s="154"/>
      <c r="KFU71" s="154"/>
      <c r="KFV71" s="154"/>
      <c r="KFW71" s="154"/>
      <c r="KFX71" s="154"/>
      <c r="KFY71" s="154"/>
      <c r="KFZ71" s="154"/>
      <c r="KGA71" s="154"/>
      <c r="KGB71" s="154"/>
      <c r="KGC71" s="154"/>
      <c r="KGD71" s="154"/>
      <c r="KGE71" s="154"/>
      <c r="KGF71" s="154"/>
      <c r="KGG71" s="154"/>
      <c r="KGH71" s="154"/>
      <c r="KGI71" s="154"/>
      <c r="KGJ71" s="154"/>
      <c r="KGK71" s="154"/>
      <c r="KGL71" s="154"/>
      <c r="KGM71" s="154"/>
      <c r="KGN71" s="154"/>
      <c r="KGO71" s="154"/>
      <c r="KGP71" s="154"/>
      <c r="KGQ71" s="154"/>
      <c r="KGR71" s="154"/>
      <c r="KGS71" s="154"/>
      <c r="KGT71" s="154"/>
      <c r="KGU71" s="154"/>
      <c r="KGV71" s="154"/>
      <c r="KGW71" s="154"/>
      <c r="KGX71" s="154"/>
      <c r="KGY71" s="154"/>
      <c r="KGZ71" s="154"/>
      <c r="KHA71" s="154"/>
      <c r="KHB71" s="154"/>
      <c r="KHC71" s="154"/>
      <c r="KHD71" s="154"/>
      <c r="KHE71" s="154"/>
      <c r="KHF71" s="154"/>
      <c r="KHG71" s="154"/>
      <c r="KHH71" s="154"/>
      <c r="KHI71" s="154"/>
      <c r="KHJ71" s="154"/>
      <c r="KHK71" s="154"/>
      <c r="KHL71" s="154"/>
      <c r="KHM71" s="154"/>
      <c r="KHN71" s="154"/>
      <c r="KHO71" s="154"/>
      <c r="KHP71" s="154"/>
      <c r="KHQ71" s="154"/>
      <c r="KHR71" s="154"/>
      <c r="KHS71" s="154"/>
      <c r="KHT71" s="154"/>
      <c r="KHU71" s="154"/>
      <c r="KHV71" s="154"/>
      <c r="KHW71" s="154"/>
      <c r="KHX71" s="154"/>
      <c r="KHY71" s="154"/>
      <c r="KHZ71" s="154"/>
      <c r="KIA71" s="154"/>
      <c r="KIB71" s="154"/>
      <c r="KIC71" s="154"/>
      <c r="KID71" s="154"/>
      <c r="KIE71" s="154"/>
      <c r="KIF71" s="154"/>
      <c r="KIG71" s="154"/>
      <c r="KIH71" s="154"/>
      <c r="KII71" s="154"/>
      <c r="KIJ71" s="154"/>
      <c r="KIK71" s="154"/>
      <c r="KIL71" s="154"/>
      <c r="KIM71" s="154"/>
      <c r="KIN71" s="154"/>
      <c r="KIO71" s="154"/>
      <c r="KIP71" s="154"/>
      <c r="KIQ71" s="154"/>
      <c r="KIR71" s="154"/>
      <c r="KIS71" s="154"/>
      <c r="KIT71" s="154"/>
      <c r="KIU71" s="154"/>
      <c r="KIV71" s="154"/>
      <c r="KIW71" s="154"/>
      <c r="KIX71" s="154"/>
      <c r="KIY71" s="154"/>
      <c r="KIZ71" s="154"/>
      <c r="KJA71" s="154"/>
      <c r="KJB71" s="154"/>
      <c r="KJC71" s="154"/>
      <c r="KJD71" s="154"/>
      <c r="KJE71" s="154"/>
      <c r="KJF71" s="154"/>
      <c r="KJG71" s="154"/>
      <c r="KJH71" s="154"/>
      <c r="KJI71" s="154"/>
      <c r="KJJ71" s="154"/>
      <c r="KJK71" s="154"/>
      <c r="KJL71" s="154"/>
      <c r="KJM71" s="154"/>
      <c r="KJN71" s="154"/>
      <c r="KJO71" s="154"/>
      <c r="KJP71" s="154"/>
      <c r="KJQ71" s="154"/>
      <c r="KJR71" s="154"/>
      <c r="KJS71" s="154"/>
      <c r="KJT71" s="154"/>
      <c r="KJU71" s="154"/>
      <c r="KJV71" s="154"/>
      <c r="KJW71" s="154"/>
      <c r="KJX71" s="154"/>
      <c r="KJY71" s="154"/>
      <c r="KJZ71" s="154"/>
      <c r="KKA71" s="154"/>
      <c r="KKB71" s="154"/>
      <c r="KKC71" s="154"/>
      <c r="KKD71" s="154"/>
      <c r="KKE71" s="154"/>
      <c r="KKF71" s="154"/>
      <c r="KKG71" s="154"/>
      <c r="KKH71" s="154"/>
      <c r="KKI71" s="154"/>
      <c r="KKJ71" s="154"/>
      <c r="KKK71" s="154"/>
      <c r="KKL71" s="154"/>
      <c r="KKM71" s="154"/>
      <c r="KKN71" s="154"/>
      <c r="KKO71" s="154"/>
      <c r="KKP71" s="154"/>
      <c r="KKQ71" s="154"/>
      <c r="KKR71" s="154"/>
      <c r="KKS71" s="154"/>
      <c r="KKT71" s="154"/>
      <c r="KKU71" s="154"/>
      <c r="KKV71" s="154"/>
      <c r="KKW71" s="154"/>
      <c r="KKX71" s="154"/>
      <c r="KKY71" s="154"/>
      <c r="KKZ71" s="154"/>
      <c r="KLA71" s="154"/>
      <c r="KLB71" s="154"/>
      <c r="KLC71" s="154"/>
      <c r="KLD71" s="154"/>
      <c r="KLE71" s="154"/>
      <c r="KLF71" s="154"/>
      <c r="KLG71" s="154"/>
      <c r="KLH71" s="154"/>
      <c r="KLI71" s="154"/>
      <c r="KLJ71" s="154"/>
      <c r="KLK71" s="154"/>
      <c r="KLL71" s="154"/>
      <c r="KLM71" s="154"/>
      <c r="KLN71" s="154"/>
      <c r="KLO71" s="154"/>
      <c r="KLP71" s="154"/>
      <c r="KLQ71" s="154"/>
      <c r="KLR71" s="154"/>
      <c r="KLS71" s="154"/>
      <c r="KLT71" s="154"/>
      <c r="KLU71" s="154"/>
      <c r="KLV71" s="154"/>
      <c r="KLW71" s="154"/>
      <c r="KLX71" s="154"/>
      <c r="KLY71" s="154"/>
      <c r="KLZ71" s="154"/>
      <c r="KMA71" s="154"/>
      <c r="KMB71" s="154"/>
      <c r="KMC71" s="154"/>
      <c r="KMD71" s="154"/>
      <c r="KME71" s="154"/>
      <c r="KMF71" s="154"/>
      <c r="KMG71" s="154"/>
      <c r="KMH71" s="154"/>
      <c r="KMI71" s="154"/>
      <c r="KMJ71" s="154"/>
      <c r="KMK71" s="154"/>
      <c r="KML71" s="154"/>
      <c r="KMM71" s="154"/>
      <c r="KMN71" s="154"/>
      <c r="KMO71" s="154"/>
      <c r="KMP71" s="154"/>
      <c r="KMQ71" s="154"/>
      <c r="KMR71" s="154"/>
      <c r="KMS71" s="154"/>
      <c r="KMT71" s="154"/>
      <c r="KMU71" s="154"/>
      <c r="KMV71" s="154"/>
      <c r="KMW71" s="154"/>
      <c r="KMX71" s="154"/>
      <c r="KMY71" s="154"/>
      <c r="KMZ71" s="154"/>
      <c r="KNA71" s="154"/>
      <c r="KNB71" s="154"/>
      <c r="KNC71" s="154"/>
      <c r="KND71" s="154"/>
      <c r="KNE71" s="154"/>
      <c r="KNF71" s="154"/>
      <c r="KNG71" s="154"/>
      <c r="KNH71" s="154"/>
      <c r="KNI71" s="154"/>
      <c r="KNJ71" s="154"/>
      <c r="KNK71" s="154"/>
      <c r="KNL71" s="154"/>
      <c r="KNM71" s="154"/>
      <c r="KNN71" s="154"/>
      <c r="KNO71" s="154"/>
      <c r="KNP71" s="154"/>
      <c r="KNQ71" s="154"/>
      <c r="KNR71" s="154"/>
      <c r="KNS71" s="154"/>
      <c r="KNT71" s="154"/>
      <c r="KNU71" s="154"/>
      <c r="KNV71" s="154"/>
      <c r="KNW71" s="154"/>
      <c r="KNX71" s="154"/>
      <c r="KNY71" s="154"/>
      <c r="KNZ71" s="154"/>
      <c r="KOA71" s="154"/>
      <c r="KOB71" s="154"/>
      <c r="KOC71" s="154"/>
      <c r="KOD71" s="154"/>
      <c r="KOE71" s="154"/>
      <c r="KOF71" s="154"/>
      <c r="KOG71" s="154"/>
      <c r="KOH71" s="154"/>
      <c r="KOI71" s="154"/>
      <c r="KOJ71" s="154"/>
      <c r="KOK71" s="154"/>
      <c r="KOL71" s="154"/>
      <c r="KOM71" s="154"/>
      <c r="KON71" s="154"/>
      <c r="KOO71" s="154"/>
      <c r="KOP71" s="154"/>
      <c r="KOQ71" s="154"/>
      <c r="KOR71" s="154"/>
      <c r="KOS71" s="154"/>
      <c r="KOT71" s="154"/>
      <c r="KOU71" s="154"/>
      <c r="KOV71" s="154"/>
      <c r="KOW71" s="154"/>
      <c r="KOX71" s="154"/>
      <c r="KOY71" s="154"/>
      <c r="KOZ71" s="154"/>
      <c r="KPA71" s="154"/>
      <c r="KPB71" s="154"/>
      <c r="KPC71" s="154"/>
      <c r="KPD71" s="154"/>
      <c r="KPE71" s="154"/>
      <c r="KPF71" s="154"/>
      <c r="KPG71" s="154"/>
      <c r="KPH71" s="154"/>
      <c r="KPI71" s="154"/>
      <c r="KPJ71" s="154"/>
      <c r="KPK71" s="154"/>
      <c r="KPL71" s="154"/>
      <c r="KPM71" s="154"/>
      <c r="KPN71" s="154"/>
      <c r="KPO71" s="154"/>
      <c r="KPP71" s="154"/>
      <c r="KPQ71" s="154"/>
      <c r="KPR71" s="154"/>
      <c r="KPS71" s="154"/>
      <c r="KPT71" s="154"/>
      <c r="KPU71" s="154"/>
      <c r="KPV71" s="154"/>
      <c r="KPW71" s="154"/>
      <c r="KPX71" s="154"/>
      <c r="KPY71" s="154"/>
      <c r="KPZ71" s="154"/>
      <c r="KQA71" s="154"/>
      <c r="KQB71" s="154"/>
      <c r="KQC71" s="154"/>
      <c r="KQD71" s="154"/>
      <c r="KQE71" s="154"/>
      <c r="KQF71" s="154"/>
      <c r="KQG71" s="154"/>
      <c r="KQH71" s="154"/>
      <c r="KQI71" s="154"/>
      <c r="KQJ71" s="154"/>
      <c r="KQK71" s="154"/>
      <c r="KQL71" s="154"/>
      <c r="KQM71" s="154"/>
      <c r="KQN71" s="154"/>
      <c r="KQO71" s="154"/>
      <c r="KQP71" s="154"/>
      <c r="KQQ71" s="154"/>
      <c r="KQR71" s="154"/>
      <c r="KQS71" s="154"/>
      <c r="KQT71" s="154"/>
      <c r="KQU71" s="154"/>
      <c r="KQV71" s="154"/>
      <c r="KQW71" s="154"/>
      <c r="KQX71" s="154"/>
      <c r="KQY71" s="154"/>
      <c r="KQZ71" s="154"/>
      <c r="KRA71" s="154"/>
      <c r="KRB71" s="154"/>
      <c r="KRC71" s="154"/>
      <c r="KRD71" s="154"/>
      <c r="KRE71" s="154"/>
      <c r="KRF71" s="154"/>
      <c r="KRG71" s="154"/>
      <c r="KRH71" s="154"/>
      <c r="KRI71" s="154"/>
      <c r="KRJ71" s="154"/>
      <c r="KRK71" s="154"/>
      <c r="KRL71" s="154"/>
      <c r="KRM71" s="154"/>
      <c r="KRN71" s="154"/>
      <c r="KRO71" s="154"/>
      <c r="KRP71" s="154"/>
      <c r="KRQ71" s="154"/>
      <c r="KRR71" s="154"/>
      <c r="KRS71" s="154"/>
      <c r="KRT71" s="154"/>
      <c r="KRU71" s="154"/>
      <c r="KRV71" s="154"/>
      <c r="KRW71" s="154"/>
      <c r="KRX71" s="154"/>
      <c r="KRY71" s="154"/>
      <c r="KRZ71" s="154"/>
      <c r="KSA71" s="154"/>
      <c r="KSB71" s="154"/>
      <c r="KSC71" s="154"/>
      <c r="KSD71" s="154"/>
      <c r="KSE71" s="154"/>
      <c r="KSF71" s="154"/>
      <c r="KSG71" s="154"/>
      <c r="KSH71" s="154"/>
      <c r="KSI71" s="154"/>
      <c r="KSJ71" s="154"/>
      <c r="KSK71" s="154"/>
      <c r="KSL71" s="154"/>
      <c r="KSM71" s="154"/>
      <c r="KSN71" s="154"/>
      <c r="KSO71" s="154"/>
      <c r="KSP71" s="154"/>
      <c r="KSQ71" s="154"/>
      <c r="KSR71" s="154"/>
      <c r="KSS71" s="154"/>
      <c r="KST71" s="154"/>
      <c r="KSU71" s="154"/>
      <c r="KSV71" s="154"/>
      <c r="KSW71" s="154"/>
      <c r="KSX71" s="154"/>
      <c r="KSY71" s="154"/>
      <c r="KSZ71" s="154"/>
      <c r="KTA71" s="154"/>
      <c r="KTB71" s="154"/>
      <c r="KTC71" s="154"/>
      <c r="KTD71" s="154"/>
      <c r="KTE71" s="154"/>
      <c r="KTF71" s="154"/>
      <c r="KTG71" s="154"/>
      <c r="KTH71" s="154"/>
      <c r="KTI71" s="154"/>
      <c r="KTJ71" s="154"/>
      <c r="KTK71" s="154"/>
      <c r="KTL71" s="154"/>
      <c r="KTM71" s="154"/>
      <c r="KTN71" s="154"/>
      <c r="KTO71" s="154"/>
      <c r="KTP71" s="154"/>
      <c r="KTQ71" s="154"/>
      <c r="KTR71" s="154"/>
      <c r="KTS71" s="154"/>
      <c r="KTT71" s="154"/>
      <c r="KTU71" s="154"/>
      <c r="KTV71" s="154"/>
      <c r="KTW71" s="154"/>
      <c r="KTX71" s="154"/>
      <c r="KTY71" s="154"/>
      <c r="KTZ71" s="154"/>
      <c r="KUA71" s="154"/>
      <c r="KUB71" s="154"/>
      <c r="KUC71" s="154"/>
      <c r="KUD71" s="154"/>
      <c r="KUE71" s="154"/>
      <c r="KUF71" s="154"/>
      <c r="KUG71" s="154"/>
      <c r="KUH71" s="154"/>
      <c r="KUI71" s="154"/>
      <c r="KUJ71" s="154"/>
      <c r="KUK71" s="154"/>
      <c r="KUL71" s="154"/>
      <c r="KUM71" s="154"/>
      <c r="KUN71" s="154"/>
      <c r="KUO71" s="154"/>
      <c r="KUP71" s="154"/>
      <c r="KUQ71" s="154"/>
      <c r="KUR71" s="154"/>
      <c r="KUS71" s="154"/>
      <c r="KUT71" s="154"/>
      <c r="KUU71" s="154"/>
      <c r="KUV71" s="154"/>
      <c r="KUW71" s="154"/>
      <c r="KUX71" s="154"/>
      <c r="KUY71" s="154"/>
      <c r="KUZ71" s="154"/>
      <c r="KVA71" s="154"/>
      <c r="KVB71" s="154"/>
      <c r="KVC71" s="154"/>
      <c r="KVD71" s="154"/>
      <c r="KVE71" s="154"/>
      <c r="KVF71" s="154"/>
      <c r="KVG71" s="154"/>
      <c r="KVH71" s="154"/>
      <c r="KVI71" s="154"/>
      <c r="KVJ71" s="154"/>
      <c r="KVK71" s="154"/>
      <c r="KVL71" s="154"/>
      <c r="KVM71" s="154"/>
      <c r="KVN71" s="154"/>
      <c r="KVO71" s="154"/>
      <c r="KVP71" s="154"/>
      <c r="KVQ71" s="154"/>
      <c r="KVR71" s="154"/>
      <c r="KVS71" s="154"/>
      <c r="KVT71" s="154"/>
      <c r="KVU71" s="154"/>
      <c r="KVV71" s="154"/>
      <c r="KVW71" s="154"/>
      <c r="KVX71" s="154"/>
      <c r="KVY71" s="154"/>
      <c r="KVZ71" s="154"/>
      <c r="KWA71" s="154"/>
      <c r="KWB71" s="154"/>
      <c r="KWC71" s="154"/>
      <c r="KWD71" s="154"/>
      <c r="KWE71" s="154"/>
      <c r="KWF71" s="154"/>
      <c r="KWG71" s="154"/>
      <c r="KWH71" s="154"/>
      <c r="KWI71" s="154"/>
      <c r="KWJ71" s="154"/>
      <c r="KWK71" s="154"/>
      <c r="KWL71" s="154"/>
      <c r="KWM71" s="154"/>
      <c r="KWN71" s="154"/>
      <c r="KWO71" s="154"/>
      <c r="KWP71" s="154"/>
      <c r="KWQ71" s="154"/>
      <c r="KWR71" s="154"/>
      <c r="KWS71" s="154"/>
      <c r="KWT71" s="154"/>
      <c r="KWU71" s="154"/>
      <c r="KWV71" s="154"/>
      <c r="KWW71" s="154"/>
      <c r="KWX71" s="154"/>
      <c r="KWY71" s="154"/>
      <c r="KWZ71" s="154"/>
      <c r="KXA71" s="154"/>
      <c r="KXB71" s="154"/>
      <c r="KXC71" s="154"/>
      <c r="KXD71" s="154"/>
      <c r="KXE71" s="154"/>
      <c r="KXF71" s="154"/>
      <c r="KXG71" s="154"/>
      <c r="KXH71" s="154"/>
      <c r="KXI71" s="154"/>
      <c r="KXJ71" s="154"/>
      <c r="KXK71" s="154"/>
      <c r="KXL71" s="154"/>
      <c r="KXM71" s="154"/>
      <c r="KXN71" s="154"/>
      <c r="KXO71" s="154"/>
      <c r="KXP71" s="154"/>
      <c r="KXQ71" s="154"/>
      <c r="KXR71" s="154"/>
      <c r="KXS71" s="154"/>
      <c r="KXT71" s="154"/>
      <c r="KXU71" s="154"/>
      <c r="KXV71" s="154"/>
      <c r="KXW71" s="154"/>
      <c r="KXX71" s="154"/>
      <c r="KXY71" s="154"/>
      <c r="KXZ71" s="154"/>
      <c r="KYA71" s="154"/>
      <c r="KYB71" s="154"/>
      <c r="KYC71" s="154"/>
      <c r="KYD71" s="154"/>
      <c r="KYE71" s="154"/>
      <c r="KYF71" s="154"/>
      <c r="KYG71" s="154"/>
      <c r="KYH71" s="154"/>
      <c r="KYI71" s="154"/>
      <c r="KYJ71" s="154"/>
      <c r="KYK71" s="154"/>
      <c r="KYL71" s="154"/>
      <c r="KYM71" s="154"/>
      <c r="KYN71" s="154"/>
      <c r="KYO71" s="154"/>
      <c r="KYP71" s="154"/>
      <c r="KYQ71" s="154"/>
      <c r="KYR71" s="154"/>
      <c r="KYS71" s="154"/>
      <c r="KYT71" s="154"/>
      <c r="KYU71" s="154"/>
      <c r="KYV71" s="154"/>
      <c r="KYW71" s="154"/>
      <c r="KYX71" s="154"/>
      <c r="KYY71" s="154"/>
      <c r="KYZ71" s="154"/>
      <c r="KZA71" s="154"/>
      <c r="KZB71" s="154"/>
      <c r="KZC71" s="154"/>
      <c r="KZD71" s="154"/>
      <c r="KZE71" s="154"/>
      <c r="KZF71" s="154"/>
      <c r="KZG71" s="154"/>
      <c r="KZH71" s="154"/>
      <c r="KZI71" s="154"/>
      <c r="KZJ71" s="154"/>
      <c r="KZK71" s="154"/>
      <c r="KZL71" s="154"/>
      <c r="KZM71" s="154"/>
      <c r="KZN71" s="154"/>
      <c r="KZO71" s="154"/>
      <c r="KZP71" s="154"/>
      <c r="KZQ71" s="154"/>
      <c r="KZR71" s="154"/>
      <c r="KZS71" s="154"/>
      <c r="KZT71" s="154"/>
      <c r="KZU71" s="154"/>
      <c r="KZV71" s="154"/>
      <c r="KZW71" s="154"/>
      <c r="KZX71" s="154"/>
      <c r="KZY71" s="154"/>
      <c r="KZZ71" s="154"/>
      <c r="LAA71" s="154"/>
      <c r="LAB71" s="154"/>
      <c r="LAC71" s="154"/>
      <c r="LAD71" s="154"/>
      <c r="LAE71" s="154"/>
      <c r="LAF71" s="154"/>
      <c r="LAG71" s="154"/>
      <c r="LAH71" s="154"/>
      <c r="LAI71" s="154"/>
      <c r="LAJ71" s="154"/>
      <c r="LAK71" s="154"/>
      <c r="LAL71" s="154"/>
      <c r="LAM71" s="154"/>
      <c r="LAN71" s="154"/>
      <c r="LAO71" s="154"/>
      <c r="LAP71" s="154"/>
      <c r="LAQ71" s="154"/>
      <c r="LAR71" s="154"/>
      <c r="LAS71" s="154"/>
      <c r="LAT71" s="154"/>
      <c r="LAU71" s="154"/>
      <c r="LAV71" s="154"/>
      <c r="LAW71" s="154"/>
      <c r="LAX71" s="154"/>
      <c r="LAY71" s="154"/>
      <c r="LAZ71" s="154"/>
      <c r="LBA71" s="154"/>
      <c r="LBB71" s="154"/>
      <c r="LBC71" s="154"/>
      <c r="LBD71" s="154"/>
      <c r="LBE71" s="154"/>
      <c r="LBF71" s="154"/>
      <c r="LBG71" s="154"/>
      <c r="LBH71" s="154"/>
      <c r="LBI71" s="154"/>
      <c r="LBJ71" s="154"/>
      <c r="LBK71" s="154"/>
      <c r="LBL71" s="154"/>
      <c r="LBM71" s="154"/>
      <c r="LBN71" s="154"/>
      <c r="LBO71" s="154"/>
      <c r="LBP71" s="154"/>
      <c r="LBQ71" s="154"/>
      <c r="LBR71" s="154"/>
      <c r="LBS71" s="154"/>
      <c r="LBT71" s="154"/>
      <c r="LBU71" s="154"/>
      <c r="LBV71" s="154"/>
      <c r="LBW71" s="154"/>
      <c r="LBX71" s="154"/>
      <c r="LBY71" s="154"/>
      <c r="LBZ71" s="154"/>
      <c r="LCA71" s="154"/>
      <c r="LCB71" s="154"/>
      <c r="LCC71" s="154"/>
      <c r="LCD71" s="154"/>
      <c r="LCE71" s="154"/>
      <c r="LCF71" s="154"/>
      <c r="LCG71" s="154"/>
      <c r="LCH71" s="154"/>
      <c r="LCI71" s="154"/>
      <c r="LCJ71" s="154"/>
      <c r="LCK71" s="154"/>
      <c r="LCL71" s="154"/>
      <c r="LCM71" s="154"/>
      <c r="LCN71" s="154"/>
      <c r="LCO71" s="154"/>
      <c r="LCP71" s="154"/>
      <c r="LCQ71" s="154"/>
      <c r="LCR71" s="154"/>
      <c r="LCS71" s="154"/>
      <c r="LCT71" s="154"/>
      <c r="LCU71" s="154"/>
      <c r="LCV71" s="154"/>
      <c r="LCW71" s="154"/>
      <c r="LCX71" s="154"/>
      <c r="LCY71" s="154"/>
      <c r="LCZ71" s="154"/>
      <c r="LDA71" s="154"/>
      <c r="LDB71" s="154"/>
      <c r="LDC71" s="154"/>
      <c r="LDD71" s="154"/>
      <c r="LDE71" s="154"/>
      <c r="LDF71" s="154"/>
      <c r="LDG71" s="154"/>
      <c r="LDH71" s="154"/>
      <c r="LDI71" s="154"/>
      <c r="LDJ71" s="154"/>
      <c r="LDK71" s="154"/>
      <c r="LDL71" s="154"/>
      <c r="LDM71" s="154"/>
      <c r="LDN71" s="154"/>
      <c r="LDO71" s="154"/>
      <c r="LDP71" s="154"/>
      <c r="LDQ71" s="154"/>
      <c r="LDR71" s="154"/>
      <c r="LDS71" s="154"/>
      <c r="LDT71" s="154"/>
      <c r="LDU71" s="154"/>
      <c r="LDV71" s="154"/>
      <c r="LDW71" s="154"/>
      <c r="LDX71" s="154"/>
      <c r="LDY71" s="154"/>
      <c r="LDZ71" s="154"/>
      <c r="LEA71" s="154"/>
      <c r="LEB71" s="154"/>
      <c r="LEC71" s="154"/>
      <c r="LED71" s="154"/>
      <c r="LEE71" s="154"/>
      <c r="LEF71" s="154"/>
      <c r="LEG71" s="154"/>
      <c r="LEH71" s="154"/>
      <c r="LEI71" s="154"/>
      <c r="LEJ71" s="154"/>
      <c r="LEK71" s="154"/>
      <c r="LEL71" s="154"/>
      <c r="LEM71" s="154"/>
      <c r="LEN71" s="154"/>
      <c r="LEO71" s="154"/>
      <c r="LEP71" s="154"/>
      <c r="LEQ71" s="154"/>
      <c r="LER71" s="154"/>
      <c r="LES71" s="154"/>
      <c r="LET71" s="154"/>
      <c r="LEU71" s="154"/>
      <c r="LEV71" s="154"/>
      <c r="LEW71" s="154"/>
      <c r="LEX71" s="154"/>
      <c r="LEY71" s="154"/>
      <c r="LEZ71" s="154"/>
      <c r="LFA71" s="154"/>
      <c r="LFB71" s="154"/>
      <c r="LFC71" s="154"/>
      <c r="LFD71" s="154"/>
      <c r="LFE71" s="154"/>
      <c r="LFF71" s="154"/>
      <c r="LFG71" s="154"/>
      <c r="LFH71" s="154"/>
      <c r="LFI71" s="154"/>
      <c r="LFJ71" s="154"/>
      <c r="LFK71" s="154"/>
      <c r="LFL71" s="154"/>
      <c r="LFM71" s="154"/>
      <c r="LFN71" s="154"/>
      <c r="LFO71" s="154"/>
      <c r="LFP71" s="154"/>
      <c r="LFQ71" s="154"/>
      <c r="LFR71" s="154"/>
      <c r="LFS71" s="154"/>
      <c r="LFT71" s="154"/>
      <c r="LFU71" s="154"/>
      <c r="LFV71" s="154"/>
      <c r="LFW71" s="154"/>
      <c r="LFX71" s="154"/>
      <c r="LFY71" s="154"/>
      <c r="LFZ71" s="154"/>
      <c r="LGA71" s="154"/>
      <c r="LGB71" s="154"/>
      <c r="LGC71" s="154"/>
      <c r="LGD71" s="154"/>
      <c r="LGE71" s="154"/>
      <c r="LGF71" s="154"/>
      <c r="LGG71" s="154"/>
      <c r="LGH71" s="154"/>
      <c r="LGI71" s="154"/>
      <c r="LGJ71" s="154"/>
      <c r="LGK71" s="154"/>
      <c r="LGL71" s="154"/>
      <c r="LGM71" s="154"/>
      <c r="LGN71" s="154"/>
      <c r="LGO71" s="154"/>
      <c r="LGP71" s="154"/>
      <c r="LGQ71" s="154"/>
      <c r="LGR71" s="154"/>
      <c r="LGS71" s="154"/>
      <c r="LGT71" s="154"/>
      <c r="LGU71" s="154"/>
      <c r="LGV71" s="154"/>
      <c r="LGW71" s="154"/>
      <c r="LGX71" s="154"/>
      <c r="LGY71" s="154"/>
      <c r="LGZ71" s="154"/>
      <c r="LHA71" s="154"/>
      <c r="LHB71" s="154"/>
      <c r="LHC71" s="154"/>
      <c r="LHD71" s="154"/>
      <c r="LHE71" s="154"/>
      <c r="LHF71" s="154"/>
      <c r="LHG71" s="154"/>
      <c r="LHH71" s="154"/>
      <c r="LHI71" s="154"/>
      <c r="LHJ71" s="154"/>
      <c r="LHK71" s="154"/>
      <c r="LHL71" s="154"/>
      <c r="LHM71" s="154"/>
      <c r="LHN71" s="154"/>
      <c r="LHO71" s="154"/>
      <c r="LHP71" s="154"/>
      <c r="LHQ71" s="154"/>
      <c r="LHR71" s="154"/>
      <c r="LHS71" s="154"/>
      <c r="LHT71" s="154"/>
      <c r="LHU71" s="154"/>
      <c r="LHV71" s="154"/>
      <c r="LHW71" s="154"/>
      <c r="LHX71" s="154"/>
      <c r="LHY71" s="154"/>
      <c r="LHZ71" s="154"/>
      <c r="LIA71" s="154"/>
      <c r="LIB71" s="154"/>
      <c r="LIC71" s="154"/>
      <c r="LID71" s="154"/>
      <c r="LIE71" s="154"/>
      <c r="LIF71" s="154"/>
      <c r="LIG71" s="154"/>
      <c r="LIH71" s="154"/>
      <c r="LII71" s="154"/>
      <c r="LIJ71" s="154"/>
      <c r="LIK71" s="154"/>
      <c r="LIL71" s="154"/>
      <c r="LIM71" s="154"/>
      <c r="LIN71" s="154"/>
      <c r="LIO71" s="154"/>
      <c r="LIP71" s="154"/>
      <c r="LIQ71" s="154"/>
      <c r="LIR71" s="154"/>
      <c r="LIS71" s="154"/>
      <c r="LIT71" s="154"/>
      <c r="LIU71" s="154"/>
      <c r="LIV71" s="154"/>
      <c r="LIW71" s="154"/>
      <c r="LIX71" s="154"/>
      <c r="LIY71" s="154"/>
      <c r="LIZ71" s="154"/>
      <c r="LJA71" s="154"/>
      <c r="LJB71" s="154"/>
      <c r="LJC71" s="154"/>
      <c r="LJD71" s="154"/>
      <c r="LJE71" s="154"/>
      <c r="LJF71" s="154"/>
      <c r="LJG71" s="154"/>
      <c r="LJH71" s="154"/>
      <c r="LJI71" s="154"/>
      <c r="LJJ71" s="154"/>
      <c r="LJK71" s="154"/>
      <c r="LJL71" s="154"/>
      <c r="LJM71" s="154"/>
      <c r="LJN71" s="154"/>
      <c r="LJO71" s="154"/>
      <c r="LJP71" s="154"/>
      <c r="LJQ71" s="154"/>
      <c r="LJR71" s="154"/>
      <c r="LJS71" s="154"/>
      <c r="LJT71" s="154"/>
      <c r="LJU71" s="154"/>
      <c r="LJV71" s="154"/>
      <c r="LJW71" s="154"/>
      <c r="LJX71" s="154"/>
      <c r="LJY71" s="154"/>
      <c r="LJZ71" s="154"/>
      <c r="LKA71" s="154"/>
      <c r="LKB71" s="154"/>
      <c r="LKC71" s="154"/>
      <c r="LKD71" s="154"/>
      <c r="LKE71" s="154"/>
      <c r="LKF71" s="154"/>
      <c r="LKG71" s="154"/>
      <c r="LKH71" s="154"/>
      <c r="LKI71" s="154"/>
      <c r="LKJ71" s="154"/>
      <c r="LKK71" s="154"/>
      <c r="LKL71" s="154"/>
      <c r="LKM71" s="154"/>
      <c r="LKN71" s="154"/>
      <c r="LKO71" s="154"/>
      <c r="LKP71" s="154"/>
      <c r="LKQ71" s="154"/>
      <c r="LKR71" s="154"/>
      <c r="LKS71" s="154"/>
      <c r="LKT71" s="154"/>
      <c r="LKU71" s="154"/>
      <c r="LKV71" s="154"/>
      <c r="LKW71" s="154"/>
      <c r="LKX71" s="154"/>
      <c r="LKY71" s="154"/>
      <c r="LKZ71" s="154"/>
      <c r="LLA71" s="154"/>
      <c r="LLB71" s="154"/>
      <c r="LLC71" s="154"/>
      <c r="LLD71" s="154"/>
      <c r="LLE71" s="154"/>
      <c r="LLF71" s="154"/>
      <c r="LLG71" s="154"/>
      <c r="LLH71" s="154"/>
      <c r="LLI71" s="154"/>
      <c r="LLJ71" s="154"/>
      <c r="LLK71" s="154"/>
      <c r="LLL71" s="154"/>
      <c r="LLM71" s="154"/>
      <c r="LLN71" s="154"/>
      <c r="LLO71" s="154"/>
      <c r="LLP71" s="154"/>
      <c r="LLQ71" s="154"/>
      <c r="LLR71" s="154"/>
      <c r="LLS71" s="154"/>
      <c r="LLT71" s="154"/>
      <c r="LLU71" s="154"/>
      <c r="LLV71" s="154"/>
      <c r="LLW71" s="154"/>
      <c r="LLX71" s="154"/>
      <c r="LLY71" s="154"/>
      <c r="LLZ71" s="154"/>
      <c r="LMA71" s="154"/>
      <c r="LMB71" s="154"/>
      <c r="LMC71" s="154"/>
      <c r="LMD71" s="154"/>
      <c r="LME71" s="154"/>
      <c r="LMF71" s="154"/>
      <c r="LMG71" s="154"/>
      <c r="LMH71" s="154"/>
      <c r="LMI71" s="154"/>
      <c r="LMJ71" s="154"/>
      <c r="LMK71" s="154"/>
      <c r="LML71" s="154"/>
      <c r="LMM71" s="154"/>
      <c r="LMN71" s="154"/>
      <c r="LMO71" s="154"/>
      <c r="LMP71" s="154"/>
      <c r="LMQ71" s="154"/>
      <c r="LMR71" s="154"/>
      <c r="LMS71" s="154"/>
      <c r="LMT71" s="154"/>
      <c r="LMU71" s="154"/>
      <c r="LMV71" s="154"/>
      <c r="LMW71" s="154"/>
      <c r="LMX71" s="154"/>
      <c r="LMY71" s="154"/>
      <c r="LMZ71" s="154"/>
      <c r="LNA71" s="154"/>
      <c r="LNB71" s="154"/>
      <c r="LNC71" s="154"/>
      <c r="LND71" s="154"/>
      <c r="LNE71" s="154"/>
      <c r="LNF71" s="154"/>
      <c r="LNG71" s="154"/>
      <c r="LNH71" s="154"/>
      <c r="LNI71" s="154"/>
      <c r="LNJ71" s="154"/>
      <c r="LNK71" s="154"/>
      <c r="LNL71" s="154"/>
      <c r="LNM71" s="154"/>
      <c r="LNN71" s="154"/>
      <c r="LNO71" s="154"/>
      <c r="LNP71" s="154"/>
      <c r="LNQ71" s="154"/>
      <c r="LNR71" s="154"/>
      <c r="LNS71" s="154"/>
      <c r="LNT71" s="154"/>
      <c r="LNU71" s="154"/>
      <c r="LNV71" s="154"/>
      <c r="LNW71" s="154"/>
      <c r="LNX71" s="154"/>
      <c r="LNY71" s="154"/>
      <c r="LNZ71" s="154"/>
      <c r="LOA71" s="154"/>
      <c r="LOB71" s="154"/>
      <c r="LOC71" s="154"/>
      <c r="LOD71" s="154"/>
      <c r="LOE71" s="154"/>
      <c r="LOF71" s="154"/>
      <c r="LOG71" s="154"/>
      <c r="LOH71" s="154"/>
      <c r="LOI71" s="154"/>
      <c r="LOJ71" s="154"/>
      <c r="LOK71" s="154"/>
      <c r="LOL71" s="154"/>
      <c r="LOM71" s="154"/>
      <c r="LON71" s="154"/>
      <c r="LOO71" s="154"/>
      <c r="LOP71" s="154"/>
      <c r="LOQ71" s="154"/>
      <c r="LOR71" s="154"/>
      <c r="LOS71" s="154"/>
      <c r="LOT71" s="154"/>
      <c r="LOU71" s="154"/>
      <c r="LOV71" s="154"/>
      <c r="LOW71" s="154"/>
      <c r="LOX71" s="154"/>
      <c r="LOY71" s="154"/>
      <c r="LOZ71" s="154"/>
      <c r="LPA71" s="154"/>
      <c r="LPB71" s="154"/>
      <c r="LPC71" s="154"/>
      <c r="LPD71" s="154"/>
      <c r="LPE71" s="154"/>
      <c r="LPF71" s="154"/>
      <c r="LPG71" s="154"/>
      <c r="LPH71" s="154"/>
      <c r="LPI71" s="154"/>
      <c r="LPJ71" s="154"/>
      <c r="LPK71" s="154"/>
      <c r="LPL71" s="154"/>
      <c r="LPM71" s="154"/>
      <c r="LPN71" s="154"/>
      <c r="LPO71" s="154"/>
      <c r="LPP71" s="154"/>
      <c r="LPQ71" s="154"/>
      <c r="LPR71" s="154"/>
      <c r="LPS71" s="154"/>
      <c r="LPT71" s="154"/>
      <c r="LPU71" s="154"/>
      <c r="LPV71" s="154"/>
      <c r="LPW71" s="154"/>
      <c r="LPX71" s="154"/>
      <c r="LPY71" s="154"/>
      <c r="LPZ71" s="154"/>
      <c r="LQA71" s="154"/>
      <c r="LQB71" s="154"/>
      <c r="LQC71" s="154"/>
      <c r="LQD71" s="154"/>
      <c r="LQE71" s="154"/>
      <c r="LQF71" s="154"/>
      <c r="LQG71" s="154"/>
      <c r="LQH71" s="154"/>
      <c r="LQI71" s="154"/>
      <c r="LQJ71" s="154"/>
      <c r="LQK71" s="154"/>
      <c r="LQL71" s="154"/>
      <c r="LQM71" s="154"/>
      <c r="LQN71" s="154"/>
      <c r="LQO71" s="154"/>
      <c r="LQP71" s="154"/>
      <c r="LQQ71" s="154"/>
      <c r="LQR71" s="154"/>
      <c r="LQS71" s="154"/>
      <c r="LQT71" s="154"/>
      <c r="LQU71" s="154"/>
      <c r="LQV71" s="154"/>
      <c r="LQW71" s="154"/>
      <c r="LQX71" s="154"/>
      <c r="LQY71" s="154"/>
      <c r="LQZ71" s="154"/>
      <c r="LRA71" s="154"/>
      <c r="LRB71" s="154"/>
      <c r="LRC71" s="154"/>
      <c r="LRD71" s="154"/>
      <c r="LRE71" s="154"/>
      <c r="LRF71" s="154"/>
      <c r="LRG71" s="154"/>
      <c r="LRH71" s="154"/>
      <c r="LRI71" s="154"/>
      <c r="LRJ71" s="154"/>
      <c r="LRK71" s="154"/>
      <c r="LRL71" s="154"/>
      <c r="LRM71" s="154"/>
      <c r="LRN71" s="154"/>
      <c r="LRO71" s="154"/>
      <c r="LRP71" s="154"/>
      <c r="LRQ71" s="154"/>
      <c r="LRR71" s="154"/>
      <c r="LRS71" s="154"/>
      <c r="LRT71" s="154"/>
      <c r="LRU71" s="154"/>
      <c r="LRV71" s="154"/>
      <c r="LRW71" s="154"/>
      <c r="LRX71" s="154"/>
      <c r="LRY71" s="154"/>
      <c r="LRZ71" s="154"/>
      <c r="LSA71" s="154"/>
      <c r="LSB71" s="154"/>
      <c r="LSC71" s="154"/>
      <c r="LSD71" s="154"/>
      <c r="LSE71" s="154"/>
      <c r="LSF71" s="154"/>
      <c r="LSG71" s="154"/>
      <c r="LSH71" s="154"/>
      <c r="LSI71" s="154"/>
      <c r="LSJ71" s="154"/>
      <c r="LSK71" s="154"/>
      <c r="LSL71" s="154"/>
      <c r="LSM71" s="154"/>
      <c r="LSN71" s="154"/>
      <c r="LSO71" s="154"/>
      <c r="LSP71" s="154"/>
      <c r="LSQ71" s="154"/>
      <c r="LSR71" s="154"/>
      <c r="LSS71" s="154"/>
      <c r="LST71" s="154"/>
      <c r="LSU71" s="154"/>
      <c r="LSV71" s="154"/>
      <c r="LSW71" s="154"/>
      <c r="LSX71" s="154"/>
      <c r="LSY71" s="154"/>
      <c r="LSZ71" s="154"/>
      <c r="LTA71" s="154"/>
      <c r="LTB71" s="154"/>
      <c r="LTC71" s="154"/>
      <c r="LTD71" s="154"/>
      <c r="LTE71" s="154"/>
      <c r="LTF71" s="154"/>
      <c r="LTG71" s="154"/>
      <c r="LTH71" s="154"/>
      <c r="LTI71" s="154"/>
      <c r="LTJ71" s="154"/>
      <c r="LTK71" s="154"/>
      <c r="LTL71" s="154"/>
      <c r="LTM71" s="154"/>
      <c r="LTN71" s="154"/>
      <c r="LTO71" s="154"/>
      <c r="LTP71" s="154"/>
      <c r="LTQ71" s="154"/>
      <c r="LTR71" s="154"/>
      <c r="LTS71" s="154"/>
      <c r="LTT71" s="154"/>
      <c r="LTU71" s="154"/>
      <c r="LTV71" s="154"/>
      <c r="LTW71" s="154"/>
      <c r="LTX71" s="154"/>
      <c r="LTY71" s="154"/>
      <c r="LTZ71" s="154"/>
      <c r="LUA71" s="154"/>
      <c r="LUB71" s="154"/>
      <c r="LUC71" s="154"/>
      <c r="LUD71" s="154"/>
      <c r="LUE71" s="154"/>
      <c r="LUF71" s="154"/>
      <c r="LUG71" s="154"/>
      <c r="LUH71" s="154"/>
      <c r="LUI71" s="154"/>
      <c r="LUJ71" s="154"/>
      <c r="LUK71" s="154"/>
      <c r="LUL71" s="154"/>
      <c r="LUM71" s="154"/>
      <c r="LUN71" s="154"/>
      <c r="LUO71" s="154"/>
      <c r="LUP71" s="154"/>
      <c r="LUQ71" s="154"/>
      <c r="LUR71" s="154"/>
      <c r="LUS71" s="154"/>
      <c r="LUT71" s="154"/>
      <c r="LUU71" s="154"/>
      <c r="LUV71" s="154"/>
      <c r="LUW71" s="154"/>
      <c r="LUX71" s="154"/>
      <c r="LUY71" s="154"/>
      <c r="LUZ71" s="154"/>
      <c r="LVA71" s="154"/>
      <c r="LVB71" s="154"/>
      <c r="LVC71" s="154"/>
      <c r="LVD71" s="154"/>
      <c r="LVE71" s="154"/>
      <c r="LVF71" s="154"/>
      <c r="LVG71" s="154"/>
      <c r="LVH71" s="154"/>
      <c r="LVI71" s="154"/>
      <c r="LVJ71" s="154"/>
      <c r="LVK71" s="154"/>
      <c r="LVL71" s="154"/>
      <c r="LVM71" s="154"/>
      <c r="LVN71" s="154"/>
      <c r="LVO71" s="154"/>
      <c r="LVP71" s="154"/>
      <c r="LVQ71" s="154"/>
      <c r="LVR71" s="154"/>
      <c r="LVS71" s="154"/>
      <c r="LVT71" s="154"/>
      <c r="LVU71" s="154"/>
      <c r="LVV71" s="154"/>
      <c r="LVW71" s="154"/>
      <c r="LVX71" s="154"/>
      <c r="LVY71" s="154"/>
      <c r="LVZ71" s="154"/>
      <c r="LWA71" s="154"/>
      <c r="LWB71" s="154"/>
      <c r="LWC71" s="154"/>
      <c r="LWD71" s="154"/>
      <c r="LWE71" s="154"/>
      <c r="LWF71" s="154"/>
      <c r="LWG71" s="154"/>
      <c r="LWH71" s="154"/>
      <c r="LWI71" s="154"/>
      <c r="LWJ71" s="154"/>
      <c r="LWK71" s="154"/>
      <c r="LWL71" s="154"/>
      <c r="LWM71" s="154"/>
      <c r="LWN71" s="154"/>
      <c r="LWO71" s="154"/>
      <c r="LWP71" s="154"/>
      <c r="LWQ71" s="154"/>
      <c r="LWR71" s="154"/>
      <c r="LWS71" s="154"/>
      <c r="LWT71" s="154"/>
      <c r="LWU71" s="154"/>
      <c r="LWV71" s="154"/>
      <c r="LWW71" s="154"/>
      <c r="LWX71" s="154"/>
      <c r="LWY71" s="154"/>
      <c r="LWZ71" s="154"/>
      <c r="LXA71" s="154"/>
      <c r="LXB71" s="154"/>
      <c r="LXC71" s="154"/>
      <c r="LXD71" s="154"/>
      <c r="LXE71" s="154"/>
      <c r="LXF71" s="154"/>
      <c r="LXG71" s="154"/>
      <c r="LXH71" s="154"/>
      <c r="LXI71" s="154"/>
      <c r="LXJ71" s="154"/>
      <c r="LXK71" s="154"/>
      <c r="LXL71" s="154"/>
      <c r="LXM71" s="154"/>
      <c r="LXN71" s="154"/>
      <c r="LXO71" s="154"/>
      <c r="LXP71" s="154"/>
      <c r="LXQ71" s="154"/>
      <c r="LXR71" s="154"/>
      <c r="LXS71" s="154"/>
      <c r="LXT71" s="154"/>
      <c r="LXU71" s="154"/>
      <c r="LXV71" s="154"/>
      <c r="LXW71" s="154"/>
      <c r="LXX71" s="154"/>
      <c r="LXY71" s="154"/>
      <c r="LXZ71" s="154"/>
      <c r="LYA71" s="154"/>
      <c r="LYB71" s="154"/>
      <c r="LYC71" s="154"/>
      <c r="LYD71" s="154"/>
      <c r="LYE71" s="154"/>
      <c r="LYF71" s="154"/>
      <c r="LYG71" s="154"/>
      <c r="LYH71" s="154"/>
      <c r="LYI71" s="154"/>
      <c r="LYJ71" s="154"/>
      <c r="LYK71" s="154"/>
      <c r="LYL71" s="154"/>
      <c r="LYM71" s="154"/>
      <c r="LYN71" s="154"/>
      <c r="LYO71" s="154"/>
      <c r="LYP71" s="154"/>
      <c r="LYQ71" s="154"/>
      <c r="LYR71" s="154"/>
      <c r="LYS71" s="154"/>
      <c r="LYT71" s="154"/>
      <c r="LYU71" s="154"/>
      <c r="LYV71" s="154"/>
      <c r="LYW71" s="154"/>
      <c r="LYX71" s="154"/>
      <c r="LYY71" s="154"/>
      <c r="LYZ71" s="154"/>
      <c r="LZA71" s="154"/>
      <c r="LZB71" s="154"/>
      <c r="LZC71" s="154"/>
      <c r="LZD71" s="154"/>
      <c r="LZE71" s="154"/>
      <c r="LZF71" s="154"/>
      <c r="LZG71" s="154"/>
      <c r="LZH71" s="154"/>
      <c r="LZI71" s="154"/>
      <c r="LZJ71" s="154"/>
      <c r="LZK71" s="154"/>
      <c r="LZL71" s="154"/>
      <c r="LZM71" s="154"/>
      <c r="LZN71" s="154"/>
      <c r="LZO71" s="154"/>
      <c r="LZP71" s="154"/>
      <c r="LZQ71" s="154"/>
      <c r="LZR71" s="154"/>
      <c r="LZS71" s="154"/>
      <c r="LZT71" s="154"/>
      <c r="LZU71" s="154"/>
      <c r="LZV71" s="154"/>
      <c r="LZW71" s="154"/>
      <c r="LZX71" s="154"/>
      <c r="LZY71" s="154"/>
      <c r="LZZ71" s="154"/>
      <c r="MAA71" s="154"/>
      <c r="MAB71" s="154"/>
      <c r="MAC71" s="154"/>
      <c r="MAD71" s="154"/>
      <c r="MAE71" s="154"/>
      <c r="MAF71" s="154"/>
      <c r="MAG71" s="154"/>
      <c r="MAH71" s="154"/>
      <c r="MAI71" s="154"/>
      <c r="MAJ71" s="154"/>
      <c r="MAK71" s="154"/>
      <c r="MAL71" s="154"/>
      <c r="MAM71" s="154"/>
      <c r="MAN71" s="154"/>
      <c r="MAO71" s="154"/>
      <c r="MAP71" s="154"/>
      <c r="MAQ71" s="154"/>
      <c r="MAR71" s="154"/>
      <c r="MAS71" s="154"/>
      <c r="MAT71" s="154"/>
      <c r="MAU71" s="154"/>
      <c r="MAV71" s="154"/>
      <c r="MAW71" s="154"/>
      <c r="MAX71" s="154"/>
      <c r="MAY71" s="154"/>
      <c r="MAZ71" s="154"/>
      <c r="MBA71" s="154"/>
      <c r="MBB71" s="154"/>
      <c r="MBC71" s="154"/>
      <c r="MBD71" s="154"/>
      <c r="MBE71" s="154"/>
      <c r="MBF71" s="154"/>
      <c r="MBG71" s="154"/>
      <c r="MBH71" s="154"/>
      <c r="MBI71" s="154"/>
      <c r="MBJ71" s="154"/>
      <c r="MBK71" s="154"/>
      <c r="MBL71" s="154"/>
      <c r="MBM71" s="154"/>
      <c r="MBN71" s="154"/>
      <c r="MBO71" s="154"/>
      <c r="MBP71" s="154"/>
      <c r="MBQ71" s="154"/>
      <c r="MBR71" s="154"/>
      <c r="MBS71" s="154"/>
      <c r="MBT71" s="154"/>
      <c r="MBU71" s="154"/>
      <c r="MBV71" s="154"/>
      <c r="MBW71" s="154"/>
      <c r="MBX71" s="154"/>
      <c r="MBY71" s="154"/>
      <c r="MBZ71" s="154"/>
      <c r="MCA71" s="154"/>
      <c r="MCB71" s="154"/>
      <c r="MCC71" s="154"/>
      <c r="MCD71" s="154"/>
      <c r="MCE71" s="154"/>
      <c r="MCF71" s="154"/>
      <c r="MCG71" s="154"/>
      <c r="MCH71" s="154"/>
      <c r="MCI71" s="154"/>
      <c r="MCJ71" s="154"/>
      <c r="MCK71" s="154"/>
      <c r="MCL71" s="154"/>
      <c r="MCM71" s="154"/>
      <c r="MCN71" s="154"/>
      <c r="MCO71" s="154"/>
      <c r="MCP71" s="154"/>
      <c r="MCQ71" s="154"/>
      <c r="MCR71" s="154"/>
      <c r="MCS71" s="154"/>
      <c r="MCT71" s="154"/>
      <c r="MCU71" s="154"/>
      <c r="MCV71" s="154"/>
      <c r="MCW71" s="154"/>
      <c r="MCX71" s="154"/>
      <c r="MCY71" s="154"/>
      <c r="MCZ71" s="154"/>
      <c r="MDA71" s="154"/>
      <c r="MDB71" s="154"/>
      <c r="MDC71" s="154"/>
      <c r="MDD71" s="154"/>
      <c r="MDE71" s="154"/>
      <c r="MDF71" s="154"/>
      <c r="MDG71" s="154"/>
      <c r="MDH71" s="154"/>
      <c r="MDI71" s="154"/>
      <c r="MDJ71" s="154"/>
      <c r="MDK71" s="154"/>
      <c r="MDL71" s="154"/>
      <c r="MDM71" s="154"/>
      <c r="MDN71" s="154"/>
      <c r="MDO71" s="154"/>
      <c r="MDP71" s="154"/>
      <c r="MDQ71" s="154"/>
      <c r="MDR71" s="154"/>
      <c r="MDS71" s="154"/>
      <c r="MDT71" s="154"/>
      <c r="MDU71" s="154"/>
      <c r="MDV71" s="154"/>
      <c r="MDW71" s="154"/>
      <c r="MDX71" s="154"/>
      <c r="MDY71" s="154"/>
      <c r="MDZ71" s="154"/>
      <c r="MEA71" s="154"/>
      <c r="MEB71" s="154"/>
      <c r="MEC71" s="154"/>
      <c r="MED71" s="154"/>
      <c r="MEE71" s="154"/>
      <c r="MEF71" s="154"/>
      <c r="MEG71" s="154"/>
      <c r="MEH71" s="154"/>
      <c r="MEI71" s="154"/>
      <c r="MEJ71" s="154"/>
      <c r="MEK71" s="154"/>
      <c r="MEL71" s="154"/>
      <c r="MEM71" s="154"/>
      <c r="MEN71" s="154"/>
      <c r="MEO71" s="154"/>
      <c r="MEP71" s="154"/>
      <c r="MEQ71" s="154"/>
      <c r="MER71" s="154"/>
      <c r="MES71" s="154"/>
      <c r="MET71" s="154"/>
      <c r="MEU71" s="154"/>
      <c r="MEV71" s="154"/>
      <c r="MEW71" s="154"/>
      <c r="MEX71" s="154"/>
      <c r="MEY71" s="154"/>
      <c r="MEZ71" s="154"/>
      <c r="MFA71" s="154"/>
      <c r="MFB71" s="154"/>
      <c r="MFC71" s="154"/>
      <c r="MFD71" s="154"/>
      <c r="MFE71" s="154"/>
      <c r="MFF71" s="154"/>
      <c r="MFG71" s="154"/>
      <c r="MFH71" s="154"/>
      <c r="MFI71" s="154"/>
      <c r="MFJ71" s="154"/>
      <c r="MFK71" s="154"/>
      <c r="MFL71" s="154"/>
      <c r="MFM71" s="154"/>
      <c r="MFN71" s="154"/>
      <c r="MFO71" s="154"/>
      <c r="MFP71" s="154"/>
      <c r="MFQ71" s="154"/>
      <c r="MFR71" s="154"/>
      <c r="MFS71" s="154"/>
      <c r="MFT71" s="154"/>
      <c r="MFU71" s="154"/>
      <c r="MFV71" s="154"/>
      <c r="MFW71" s="154"/>
      <c r="MFX71" s="154"/>
      <c r="MFY71" s="154"/>
      <c r="MFZ71" s="154"/>
      <c r="MGA71" s="154"/>
      <c r="MGB71" s="154"/>
      <c r="MGC71" s="154"/>
      <c r="MGD71" s="154"/>
      <c r="MGE71" s="154"/>
      <c r="MGF71" s="154"/>
      <c r="MGG71" s="154"/>
      <c r="MGH71" s="154"/>
      <c r="MGI71" s="154"/>
      <c r="MGJ71" s="154"/>
      <c r="MGK71" s="154"/>
      <c r="MGL71" s="154"/>
      <c r="MGM71" s="154"/>
      <c r="MGN71" s="154"/>
      <c r="MGO71" s="154"/>
      <c r="MGP71" s="154"/>
      <c r="MGQ71" s="154"/>
      <c r="MGR71" s="154"/>
      <c r="MGS71" s="154"/>
      <c r="MGT71" s="154"/>
      <c r="MGU71" s="154"/>
      <c r="MGV71" s="154"/>
      <c r="MGW71" s="154"/>
      <c r="MGX71" s="154"/>
      <c r="MGY71" s="154"/>
      <c r="MGZ71" s="154"/>
      <c r="MHA71" s="154"/>
      <c r="MHB71" s="154"/>
      <c r="MHC71" s="154"/>
      <c r="MHD71" s="154"/>
      <c r="MHE71" s="154"/>
      <c r="MHF71" s="154"/>
      <c r="MHG71" s="154"/>
      <c r="MHH71" s="154"/>
      <c r="MHI71" s="154"/>
      <c r="MHJ71" s="154"/>
      <c r="MHK71" s="154"/>
      <c r="MHL71" s="154"/>
      <c r="MHM71" s="154"/>
      <c r="MHN71" s="154"/>
      <c r="MHO71" s="154"/>
      <c r="MHP71" s="154"/>
      <c r="MHQ71" s="154"/>
      <c r="MHR71" s="154"/>
      <c r="MHS71" s="154"/>
      <c r="MHT71" s="154"/>
      <c r="MHU71" s="154"/>
      <c r="MHV71" s="154"/>
      <c r="MHW71" s="154"/>
      <c r="MHX71" s="154"/>
      <c r="MHY71" s="154"/>
      <c r="MHZ71" s="154"/>
      <c r="MIA71" s="154"/>
      <c r="MIB71" s="154"/>
      <c r="MIC71" s="154"/>
      <c r="MID71" s="154"/>
      <c r="MIE71" s="154"/>
      <c r="MIF71" s="154"/>
      <c r="MIG71" s="154"/>
      <c r="MIH71" s="154"/>
      <c r="MII71" s="154"/>
      <c r="MIJ71" s="154"/>
      <c r="MIK71" s="154"/>
      <c r="MIL71" s="154"/>
      <c r="MIM71" s="154"/>
      <c r="MIN71" s="154"/>
      <c r="MIO71" s="154"/>
      <c r="MIP71" s="154"/>
      <c r="MIQ71" s="154"/>
      <c r="MIR71" s="154"/>
      <c r="MIS71" s="154"/>
      <c r="MIT71" s="154"/>
      <c r="MIU71" s="154"/>
      <c r="MIV71" s="154"/>
      <c r="MIW71" s="154"/>
      <c r="MIX71" s="154"/>
      <c r="MIY71" s="154"/>
      <c r="MIZ71" s="154"/>
      <c r="MJA71" s="154"/>
      <c r="MJB71" s="154"/>
      <c r="MJC71" s="154"/>
      <c r="MJD71" s="154"/>
      <c r="MJE71" s="154"/>
      <c r="MJF71" s="154"/>
      <c r="MJG71" s="154"/>
      <c r="MJH71" s="154"/>
      <c r="MJI71" s="154"/>
      <c r="MJJ71" s="154"/>
      <c r="MJK71" s="154"/>
      <c r="MJL71" s="154"/>
      <c r="MJM71" s="154"/>
      <c r="MJN71" s="154"/>
      <c r="MJO71" s="154"/>
      <c r="MJP71" s="154"/>
      <c r="MJQ71" s="154"/>
      <c r="MJR71" s="154"/>
      <c r="MJS71" s="154"/>
      <c r="MJT71" s="154"/>
      <c r="MJU71" s="154"/>
      <c r="MJV71" s="154"/>
      <c r="MJW71" s="154"/>
      <c r="MJX71" s="154"/>
      <c r="MJY71" s="154"/>
      <c r="MJZ71" s="154"/>
      <c r="MKA71" s="154"/>
      <c r="MKB71" s="154"/>
      <c r="MKC71" s="154"/>
      <c r="MKD71" s="154"/>
      <c r="MKE71" s="154"/>
      <c r="MKF71" s="154"/>
      <c r="MKG71" s="154"/>
      <c r="MKH71" s="154"/>
      <c r="MKI71" s="154"/>
      <c r="MKJ71" s="154"/>
      <c r="MKK71" s="154"/>
      <c r="MKL71" s="154"/>
      <c r="MKM71" s="154"/>
      <c r="MKN71" s="154"/>
      <c r="MKO71" s="154"/>
      <c r="MKP71" s="154"/>
      <c r="MKQ71" s="154"/>
      <c r="MKR71" s="154"/>
      <c r="MKS71" s="154"/>
      <c r="MKT71" s="154"/>
      <c r="MKU71" s="154"/>
      <c r="MKV71" s="154"/>
      <c r="MKW71" s="154"/>
      <c r="MKX71" s="154"/>
      <c r="MKY71" s="154"/>
      <c r="MKZ71" s="154"/>
      <c r="MLA71" s="154"/>
      <c r="MLB71" s="154"/>
      <c r="MLC71" s="154"/>
      <c r="MLD71" s="154"/>
      <c r="MLE71" s="154"/>
      <c r="MLF71" s="154"/>
      <c r="MLG71" s="154"/>
      <c r="MLH71" s="154"/>
      <c r="MLI71" s="154"/>
      <c r="MLJ71" s="154"/>
      <c r="MLK71" s="154"/>
      <c r="MLL71" s="154"/>
      <c r="MLM71" s="154"/>
      <c r="MLN71" s="154"/>
      <c r="MLO71" s="154"/>
      <c r="MLP71" s="154"/>
      <c r="MLQ71" s="154"/>
      <c r="MLR71" s="154"/>
      <c r="MLS71" s="154"/>
      <c r="MLT71" s="154"/>
      <c r="MLU71" s="154"/>
      <c r="MLV71" s="154"/>
      <c r="MLW71" s="154"/>
      <c r="MLX71" s="154"/>
      <c r="MLY71" s="154"/>
      <c r="MLZ71" s="154"/>
      <c r="MMA71" s="154"/>
      <c r="MMB71" s="154"/>
      <c r="MMC71" s="154"/>
      <c r="MMD71" s="154"/>
      <c r="MME71" s="154"/>
      <c r="MMF71" s="154"/>
      <c r="MMG71" s="154"/>
      <c r="MMH71" s="154"/>
      <c r="MMI71" s="154"/>
      <c r="MMJ71" s="154"/>
      <c r="MMK71" s="154"/>
      <c r="MML71" s="154"/>
      <c r="MMM71" s="154"/>
      <c r="MMN71" s="154"/>
      <c r="MMO71" s="154"/>
      <c r="MMP71" s="154"/>
      <c r="MMQ71" s="154"/>
      <c r="MMR71" s="154"/>
      <c r="MMS71" s="154"/>
      <c r="MMT71" s="154"/>
      <c r="MMU71" s="154"/>
      <c r="MMV71" s="154"/>
      <c r="MMW71" s="154"/>
      <c r="MMX71" s="154"/>
      <c r="MMY71" s="154"/>
      <c r="MMZ71" s="154"/>
      <c r="MNA71" s="154"/>
      <c r="MNB71" s="154"/>
      <c r="MNC71" s="154"/>
      <c r="MND71" s="154"/>
      <c r="MNE71" s="154"/>
      <c r="MNF71" s="154"/>
      <c r="MNG71" s="154"/>
      <c r="MNH71" s="154"/>
      <c r="MNI71" s="154"/>
      <c r="MNJ71" s="154"/>
      <c r="MNK71" s="154"/>
      <c r="MNL71" s="154"/>
      <c r="MNM71" s="154"/>
      <c r="MNN71" s="154"/>
      <c r="MNO71" s="154"/>
      <c r="MNP71" s="154"/>
      <c r="MNQ71" s="154"/>
      <c r="MNR71" s="154"/>
      <c r="MNS71" s="154"/>
      <c r="MNT71" s="154"/>
      <c r="MNU71" s="154"/>
      <c r="MNV71" s="154"/>
      <c r="MNW71" s="154"/>
      <c r="MNX71" s="154"/>
      <c r="MNY71" s="154"/>
      <c r="MNZ71" s="154"/>
      <c r="MOA71" s="154"/>
      <c r="MOB71" s="154"/>
      <c r="MOC71" s="154"/>
      <c r="MOD71" s="154"/>
      <c r="MOE71" s="154"/>
      <c r="MOF71" s="154"/>
      <c r="MOG71" s="154"/>
      <c r="MOH71" s="154"/>
      <c r="MOI71" s="154"/>
      <c r="MOJ71" s="154"/>
      <c r="MOK71" s="154"/>
      <c r="MOL71" s="154"/>
      <c r="MOM71" s="154"/>
      <c r="MON71" s="154"/>
      <c r="MOO71" s="154"/>
      <c r="MOP71" s="154"/>
      <c r="MOQ71" s="154"/>
      <c r="MOR71" s="154"/>
      <c r="MOS71" s="154"/>
      <c r="MOT71" s="154"/>
      <c r="MOU71" s="154"/>
      <c r="MOV71" s="154"/>
      <c r="MOW71" s="154"/>
      <c r="MOX71" s="154"/>
      <c r="MOY71" s="154"/>
      <c r="MOZ71" s="154"/>
      <c r="MPA71" s="154"/>
      <c r="MPB71" s="154"/>
      <c r="MPC71" s="154"/>
      <c r="MPD71" s="154"/>
      <c r="MPE71" s="154"/>
      <c r="MPF71" s="154"/>
      <c r="MPG71" s="154"/>
      <c r="MPH71" s="154"/>
      <c r="MPI71" s="154"/>
      <c r="MPJ71" s="154"/>
      <c r="MPK71" s="154"/>
      <c r="MPL71" s="154"/>
      <c r="MPM71" s="154"/>
      <c r="MPN71" s="154"/>
      <c r="MPO71" s="154"/>
      <c r="MPP71" s="154"/>
      <c r="MPQ71" s="154"/>
      <c r="MPR71" s="154"/>
      <c r="MPS71" s="154"/>
      <c r="MPT71" s="154"/>
      <c r="MPU71" s="154"/>
      <c r="MPV71" s="154"/>
      <c r="MPW71" s="154"/>
      <c r="MPX71" s="154"/>
      <c r="MPY71" s="154"/>
      <c r="MPZ71" s="154"/>
      <c r="MQA71" s="154"/>
      <c r="MQB71" s="154"/>
      <c r="MQC71" s="154"/>
      <c r="MQD71" s="154"/>
      <c r="MQE71" s="154"/>
      <c r="MQF71" s="154"/>
      <c r="MQG71" s="154"/>
      <c r="MQH71" s="154"/>
      <c r="MQI71" s="154"/>
      <c r="MQJ71" s="154"/>
      <c r="MQK71" s="154"/>
      <c r="MQL71" s="154"/>
      <c r="MQM71" s="154"/>
      <c r="MQN71" s="154"/>
      <c r="MQO71" s="154"/>
      <c r="MQP71" s="154"/>
      <c r="MQQ71" s="154"/>
      <c r="MQR71" s="154"/>
      <c r="MQS71" s="154"/>
      <c r="MQT71" s="154"/>
      <c r="MQU71" s="154"/>
      <c r="MQV71" s="154"/>
      <c r="MQW71" s="154"/>
      <c r="MQX71" s="154"/>
      <c r="MQY71" s="154"/>
      <c r="MQZ71" s="154"/>
      <c r="MRA71" s="154"/>
      <c r="MRB71" s="154"/>
      <c r="MRC71" s="154"/>
      <c r="MRD71" s="154"/>
      <c r="MRE71" s="154"/>
      <c r="MRF71" s="154"/>
      <c r="MRG71" s="154"/>
      <c r="MRH71" s="154"/>
      <c r="MRI71" s="154"/>
      <c r="MRJ71" s="154"/>
      <c r="MRK71" s="154"/>
      <c r="MRL71" s="154"/>
      <c r="MRM71" s="154"/>
      <c r="MRN71" s="154"/>
      <c r="MRO71" s="154"/>
      <c r="MRP71" s="154"/>
      <c r="MRQ71" s="154"/>
      <c r="MRR71" s="154"/>
      <c r="MRS71" s="154"/>
      <c r="MRT71" s="154"/>
      <c r="MRU71" s="154"/>
      <c r="MRV71" s="154"/>
      <c r="MRW71" s="154"/>
      <c r="MRX71" s="154"/>
      <c r="MRY71" s="154"/>
      <c r="MRZ71" s="154"/>
      <c r="MSA71" s="154"/>
      <c r="MSB71" s="154"/>
      <c r="MSC71" s="154"/>
      <c r="MSD71" s="154"/>
      <c r="MSE71" s="154"/>
      <c r="MSF71" s="154"/>
      <c r="MSG71" s="154"/>
      <c r="MSH71" s="154"/>
      <c r="MSI71" s="154"/>
      <c r="MSJ71" s="154"/>
      <c r="MSK71" s="154"/>
      <c r="MSL71" s="154"/>
      <c r="MSM71" s="154"/>
      <c r="MSN71" s="154"/>
      <c r="MSO71" s="154"/>
      <c r="MSP71" s="154"/>
      <c r="MSQ71" s="154"/>
      <c r="MSR71" s="154"/>
      <c r="MSS71" s="154"/>
      <c r="MST71" s="154"/>
      <c r="MSU71" s="154"/>
      <c r="MSV71" s="154"/>
      <c r="MSW71" s="154"/>
      <c r="MSX71" s="154"/>
      <c r="MSY71" s="154"/>
      <c r="MSZ71" s="154"/>
      <c r="MTA71" s="154"/>
      <c r="MTB71" s="154"/>
      <c r="MTC71" s="154"/>
      <c r="MTD71" s="154"/>
      <c r="MTE71" s="154"/>
      <c r="MTF71" s="154"/>
      <c r="MTG71" s="154"/>
      <c r="MTH71" s="154"/>
      <c r="MTI71" s="154"/>
      <c r="MTJ71" s="154"/>
      <c r="MTK71" s="154"/>
      <c r="MTL71" s="154"/>
      <c r="MTM71" s="154"/>
      <c r="MTN71" s="154"/>
      <c r="MTO71" s="154"/>
      <c r="MTP71" s="154"/>
      <c r="MTQ71" s="154"/>
      <c r="MTR71" s="154"/>
      <c r="MTS71" s="154"/>
      <c r="MTT71" s="154"/>
      <c r="MTU71" s="154"/>
      <c r="MTV71" s="154"/>
      <c r="MTW71" s="154"/>
      <c r="MTX71" s="154"/>
      <c r="MTY71" s="154"/>
      <c r="MTZ71" s="154"/>
      <c r="MUA71" s="154"/>
      <c r="MUB71" s="154"/>
      <c r="MUC71" s="154"/>
      <c r="MUD71" s="154"/>
      <c r="MUE71" s="154"/>
      <c r="MUF71" s="154"/>
      <c r="MUG71" s="154"/>
      <c r="MUH71" s="154"/>
      <c r="MUI71" s="154"/>
      <c r="MUJ71" s="154"/>
      <c r="MUK71" s="154"/>
      <c r="MUL71" s="154"/>
      <c r="MUM71" s="154"/>
      <c r="MUN71" s="154"/>
      <c r="MUO71" s="154"/>
      <c r="MUP71" s="154"/>
      <c r="MUQ71" s="154"/>
      <c r="MUR71" s="154"/>
      <c r="MUS71" s="154"/>
      <c r="MUT71" s="154"/>
      <c r="MUU71" s="154"/>
      <c r="MUV71" s="154"/>
      <c r="MUW71" s="154"/>
      <c r="MUX71" s="154"/>
      <c r="MUY71" s="154"/>
      <c r="MUZ71" s="154"/>
      <c r="MVA71" s="154"/>
      <c r="MVB71" s="154"/>
      <c r="MVC71" s="154"/>
      <c r="MVD71" s="154"/>
      <c r="MVE71" s="154"/>
      <c r="MVF71" s="154"/>
      <c r="MVG71" s="154"/>
      <c r="MVH71" s="154"/>
      <c r="MVI71" s="154"/>
      <c r="MVJ71" s="154"/>
      <c r="MVK71" s="154"/>
      <c r="MVL71" s="154"/>
      <c r="MVM71" s="154"/>
      <c r="MVN71" s="154"/>
      <c r="MVO71" s="154"/>
      <c r="MVP71" s="154"/>
      <c r="MVQ71" s="154"/>
      <c r="MVR71" s="154"/>
      <c r="MVS71" s="154"/>
      <c r="MVT71" s="154"/>
      <c r="MVU71" s="154"/>
      <c r="MVV71" s="154"/>
      <c r="MVW71" s="154"/>
      <c r="MVX71" s="154"/>
      <c r="MVY71" s="154"/>
      <c r="MVZ71" s="154"/>
      <c r="MWA71" s="154"/>
      <c r="MWB71" s="154"/>
      <c r="MWC71" s="154"/>
      <c r="MWD71" s="154"/>
      <c r="MWE71" s="154"/>
      <c r="MWF71" s="154"/>
      <c r="MWG71" s="154"/>
      <c r="MWH71" s="154"/>
      <c r="MWI71" s="154"/>
      <c r="MWJ71" s="154"/>
      <c r="MWK71" s="154"/>
      <c r="MWL71" s="154"/>
      <c r="MWM71" s="154"/>
      <c r="MWN71" s="154"/>
      <c r="MWO71" s="154"/>
      <c r="MWP71" s="154"/>
      <c r="MWQ71" s="154"/>
      <c r="MWR71" s="154"/>
      <c r="MWS71" s="154"/>
      <c r="MWT71" s="154"/>
      <c r="MWU71" s="154"/>
      <c r="MWV71" s="154"/>
      <c r="MWW71" s="154"/>
      <c r="MWX71" s="154"/>
      <c r="MWY71" s="154"/>
      <c r="MWZ71" s="154"/>
      <c r="MXA71" s="154"/>
      <c r="MXB71" s="154"/>
      <c r="MXC71" s="154"/>
      <c r="MXD71" s="154"/>
      <c r="MXE71" s="154"/>
      <c r="MXF71" s="154"/>
      <c r="MXG71" s="154"/>
      <c r="MXH71" s="154"/>
      <c r="MXI71" s="154"/>
      <c r="MXJ71" s="154"/>
      <c r="MXK71" s="154"/>
      <c r="MXL71" s="154"/>
      <c r="MXM71" s="154"/>
      <c r="MXN71" s="154"/>
      <c r="MXO71" s="154"/>
      <c r="MXP71" s="154"/>
      <c r="MXQ71" s="154"/>
      <c r="MXR71" s="154"/>
      <c r="MXS71" s="154"/>
      <c r="MXT71" s="154"/>
      <c r="MXU71" s="154"/>
      <c r="MXV71" s="154"/>
      <c r="MXW71" s="154"/>
      <c r="MXX71" s="154"/>
      <c r="MXY71" s="154"/>
      <c r="MXZ71" s="154"/>
      <c r="MYA71" s="154"/>
      <c r="MYB71" s="154"/>
      <c r="MYC71" s="154"/>
      <c r="MYD71" s="154"/>
      <c r="MYE71" s="154"/>
      <c r="MYF71" s="154"/>
      <c r="MYG71" s="154"/>
      <c r="MYH71" s="154"/>
      <c r="MYI71" s="154"/>
      <c r="MYJ71" s="154"/>
      <c r="MYK71" s="154"/>
      <c r="MYL71" s="154"/>
      <c r="MYM71" s="154"/>
      <c r="MYN71" s="154"/>
      <c r="MYO71" s="154"/>
      <c r="MYP71" s="154"/>
      <c r="MYQ71" s="154"/>
      <c r="MYR71" s="154"/>
      <c r="MYS71" s="154"/>
      <c r="MYT71" s="154"/>
      <c r="MYU71" s="154"/>
      <c r="MYV71" s="154"/>
      <c r="MYW71" s="154"/>
      <c r="MYX71" s="154"/>
      <c r="MYY71" s="154"/>
      <c r="MYZ71" s="154"/>
      <c r="MZA71" s="154"/>
      <c r="MZB71" s="154"/>
      <c r="MZC71" s="154"/>
      <c r="MZD71" s="154"/>
      <c r="MZE71" s="154"/>
      <c r="MZF71" s="154"/>
      <c r="MZG71" s="154"/>
      <c r="MZH71" s="154"/>
      <c r="MZI71" s="154"/>
      <c r="MZJ71" s="154"/>
      <c r="MZK71" s="154"/>
      <c r="MZL71" s="154"/>
      <c r="MZM71" s="154"/>
      <c r="MZN71" s="154"/>
      <c r="MZO71" s="154"/>
      <c r="MZP71" s="154"/>
      <c r="MZQ71" s="154"/>
      <c r="MZR71" s="154"/>
      <c r="MZS71" s="154"/>
      <c r="MZT71" s="154"/>
      <c r="MZU71" s="154"/>
      <c r="MZV71" s="154"/>
      <c r="MZW71" s="154"/>
      <c r="MZX71" s="154"/>
      <c r="MZY71" s="154"/>
      <c r="MZZ71" s="154"/>
      <c r="NAA71" s="154"/>
      <c r="NAB71" s="154"/>
      <c r="NAC71" s="154"/>
      <c r="NAD71" s="154"/>
      <c r="NAE71" s="154"/>
      <c r="NAF71" s="154"/>
      <c r="NAG71" s="154"/>
      <c r="NAH71" s="154"/>
      <c r="NAI71" s="154"/>
      <c r="NAJ71" s="154"/>
      <c r="NAK71" s="154"/>
      <c r="NAL71" s="154"/>
      <c r="NAM71" s="154"/>
      <c r="NAN71" s="154"/>
      <c r="NAO71" s="154"/>
      <c r="NAP71" s="154"/>
      <c r="NAQ71" s="154"/>
      <c r="NAR71" s="154"/>
      <c r="NAS71" s="154"/>
      <c r="NAT71" s="154"/>
      <c r="NAU71" s="154"/>
      <c r="NAV71" s="154"/>
      <c r="NAW71" s="154"/>
      <c r="NAX71" s="154"/>
      <c r="NAY71" s="154"/>
      <c r="NAZ71" s="154"/>
      <c r="NBA71" s="154"/>
      <c r="NBB71" s="154"/>
      <c r="NBC71" s="154"/>
      <c r="NBD71" s="154"/>
      <c r="NBE71" s="154"/>
      <c r="NBF71" s="154"/>
      <c r="NBG71" s="154"/>
      <c r="NBH71" s="154"/>
      <c r="NBI71" s="154"/>
      <c r="NBJ71" s="154"/>
      <c r="NBK71" s="154"/>
      <c r="NBL71" s="154"/>
      <c r="NBM71" s="154"/>
      <c r="NBN71" s="154"/>
      <c r="NBO71" s="154"/>
      <c r="NBP71" s="154"/>
      <c r="NBQ71" s="154"/>
      <c r="NBR71" s="154"/>
      <c r="NBS71" s="154"/>
      <c r="NBT71" s="154"/>
      <c r="NBU71" s="154"/>
      <c r="NBV71" s="154"/>
      <c r="NBW71" s="154"/>
      <c r="NBX71" s="154"/>
      <c r="NBY71" s="154"/>
      <c r="NBZ71" s="154"/>
      <c r="NCA71" s="154"/>
      <c r="NCB71" s="154"/>
      <c r="NCC71" s="154"/>
      <c r="NCD71" s="154"/>
      <c r="NCE71" s="154"/>
      <c r="NCF71" s="154"/>
      <c r="NCG71" s="154"/>
      <c r="NCH71" s="154"/>
      <c r="NCI71" s="154"/>
      <c r="NCJ71" s="154"/>
      <c r="NCK71" s="154"/>
      <c r="NCL71" s="154"/>
      <c r="NCM71" s="154"/>
      <c r="NCN71" s="154"/>
      <c r="NCO71" s="154"/>
      <c r="NCP71" s="154"/>
      <c r="NCQ71" s="154"/>
      <c r="NCR71" s="154"/>
      <c r="NCS71" s="154"/>
      <c r="NCT71" s="154"/>
      <c r="NCU71" s="154"/>
      <c r="NCV71" s="154"/>
      <c r="NCW71" s="154"/>
      <c r="NCX71" s="154"/>
      <c r="NCY71" s="154"/>
      <c r="NCZ71" s="154"/>
      <c r="NDA71" s="154"/>
      <c r="NDB71" s="154"/>
      <c r="NDC71" s="154"/>
      <c r="NDD71" s="154"/>
      <c r="NDE71" s="154"/>
      <c r="NDF71" s="154"/>
      <c r="NDG71" s="154"/>
      <c r="NDH71" s="154"/>
      <c r="NDI71" s="154"/>
      <c r="NDJ71" s="154"/>
      <c r="NDK71" s="154"/>
      <c r="NDL71" s="154"/>
      <c r="NDM71" s="154"/>
      <c r="NDN71" s="154"/>
      <c r="NDO71" s="154"/>
      <c r="NDP71" s="154"/>
      <c r="NDQ71" s="154"/>
      <c r="NDR71" s="154"/>
      <c r="NDS71" s="154"/>
      <c r="NDT71" s="154"/>
      <c r="NDU71" s="154"/>
      <c r="NDV71" s="154"/>
      <c r="NDW71" s="154"/>
      <c r="NDX71" s="154"/>
      <c r="NDY71" s="154"/>
      <c r="NDZ71" s="154"/>
      <c r="NEA71" s="154"/>
      <c r="NEB71" s="154"/>
      <c r="NEC71" s="154"/>
      <c r="NED71" s="154"/>
      <c r="NEE71" s="154"/>
      <c r="NEF71" s="154"/>
      <c r="NEG71" s="154"/>
      <c r="NEH71" s="154"/>
      <c r="NEI71" s="154"/>
      <c r="NEJ71" s="154"/>
      <c r="NEK71" s="154"/>
      <c r="NEL71" s="154"/>
      <c r="NEM71" s="154"/>
      <c r="NEN71" s="154"/>
      <c r="NEO71" s="154"/>
      <c r="NEP71" s="154"/>
      <c r="NEQ71" s="154"/>
      <c r="NER71" s="154"/>
      <c r="NES71" s="154"/>
      <c r="NET71" s="154"/>
      <c r="NEU71" s="154"/>
      <c r="NEV71" s="154"/>
      <c r="NEW71" s="154"/>
      <c r="NEX71" s="154"/>
      <c r="NEY71" s="154"/>
      <c r="NEZ71" s="154"/>
      <c r="NFA71" s="154"/>
      <c r="NFB71" s="154"/>
      <c r="NFC71" s="154"/>
      <c r="NFD71" s="154"/>
      <c r="NFE71" s="154"/>
      <c r="NFF71" s="154"/>
      <c r="NFG71" s="154"/>
      <c r="NFH71" s="154"/>
      <c r="NFI71" s="154"/>
      <c r="NFJ71" s="154"/>
      <c r="NFK71" s="154"/>
      <c r="NFL71" s="154"/>
      <c r="NFM71" s="154"/>
      <c r="NFN71" s="154"/>
      <c r="NFO71" s="154"/>
      <c r="NFP71" s="154"/>
      <c r="NFQ71" s="154"/>
      <c r="NFR71" s="154"/>
      <c r="NFS71" s="154"/>
      <c r="NFT71" s="154"/>
      <c r="NFU71" s="154"/>
      <c r="NFV71" s="154"/>
      <c r="NFW71" s="154"/>
      <c r="NFX71" s="154"/>
      <c r="NFY71" s="154"/>
      <c r="NFZ71" s="154"/>
      <c r="NGA71" s="154"/>
      <c r="NGB71" s="154"/>
      <c r="NGC71" s="154"/>
      <c r="NGD71" s="154"/>
      <c r="NGE71" s="154"/>
      <c r="NGF71" s="154"/>
      <c r="NGG71" s="154"/>
      <c r="NGH71" s="154"/>
      <c r="NGI71" s="154"/>
      <c r="NGJ71" s="154"/>
      <c r="NGK71" s="154"/>
      <c r="NGL71" s="154"/>
      <c r="NGM71" s="154"/>
      <c r="NGN71" s="154"/>
      <c r="NGO71" s="154"/>
      <c r="NGP71" s="154"/>
      <c r="NGQ71" s="154"/>
      <c r="NGR71" s="154"/>
      <c r="NGS71" s="154"/>
      <c r="NGT71" s="154"/>
      <c r="NGU71" s="154"/>
      <c r="NGV71" s="154"/>
      <c r="NGW71" s="154"/>
      <c r="NGX71" s="154"/>
      <c r="NGY71" s="154"/>
      <c r="NGZ71" s="154"/>
      <c r="NHA71" s="154"/>
      <c r="NHB71" s="154"/>
      <c r="NHC71" s="154"/>
      <c r="NHD71" s="154"/>
      <c r="NHE71" s="154"/>
      <c r="NHF71" s="154"/>
      <c r="NHG71" s="154"/>
      <c r="NHH71" s="154"/>
      <c r="NHI71" s="154"/>
      <c r="NHJ71" s="154"/>
      <c r="NHK71" s="154"/>
      <c r="NHL71" s="154"/>
      <c r="NHM71" s="154"/>
      <c r="NHN71" s="154"/>
      <c r="NHO71" s="154"/>
      <c r="NHP71" s="154"/>
      <c r="NHQ71" s="154"/>
      <c r="NHR71" s="154"/>
      <c r="NHS71" s="154"/>
      <c r="NHT71" s="154"/>
      <c r="NHU71" s="154"/>
      <c r="NHV71" s="154"/>
      <c r="NHW71" s="154"/>
      <c r="NHX71" s="154"/>
      <c r="NHY71" s="154"/>
      <c r="NHZ71" s="154"/>
      <c r="NIA71" s="154"/>
      <c r="NIB71" s="154"/>
      <c r="NIC71" s="154"/>
      <c r="NID71" s="154"/>
      <c r="NIE71" s="154"/>
      <c r="NIF71" s="154"/>
      <c r="NIG71" s="154"/>
      <c r="NIH71" s="154"/>
      <c r="NII71" s="154"/>
      <c r="NIJ71" s="154"/>
      <c r="NIK71" s="154"/>
      <c r="NIL71" s="154"/>
      <c r="NIM71" s="154"/>
      <c r="NIN71" s="154"/>
      <c r="NIO71" s="154"/>
      <c r="NIP71" s="154"/>
      <c r="NIQ71" s="154"/>
      <c r="NIR71" s="154"/>
      <c r="NIS71" s="154"/>
      <c r="NIT71" s="154"/>
      <c r="NIU71" s="154"/>
      <c r="NIV71" s="154"/>
      <c r="NIW71" s="154"/>
      <c r="NIX71" s="154"/>
      <c r="NIY71" s="154"/>
      <c r="NIZ71" s="154"/>
      <c r="NJA71" s="154"/>
      <c r="NJB71" s="154"/>
      <c r="NJC71" s="154"/>
      <c r="NJD71" s="154"/>
      <c r="NJE71" s="154"/>
      <c r="NJF71" s="154"/>
      <c r="NJG71" s="154"/>
      <c r="NJH71" s="154"/>
      <c r="NJI71" s="154"/>
      <c r="NJJ71" s="154"/>
      <c r="NJK71" s="154"/>
      <c r="NJL71" s="154"/>
      <c r="NJM71" s="154"/>
      <c r="NJN71" s="154"/>
      <c r="NJO71" s="154"/>
      <c r="NJP71" s="154"/>
      <c r="NJQ71" s="154"/>
      <c r="NJR71" s="154"/>
      <c r="NJS71" s="154"/>
      <c r="NJT71" s="154"/>
      <c r="NJU71" s="154"/>
      <c r="NJV71" s="154"/>
      <c r="NJW71" s="154"/>
      <c r="NJX71" s="154"/>
      <c r="NJY71" s="154"/>
      <c r="NJZ71" s="154"/>
      <c r="NKA71" s="154"/>
      <c r="NKB71" s="154"/>
      <c r="NKC71" s="154"/>
      <c r="NKD71" s="154"/>
      <c r="NKE71" s="154"/>
      <c r="NKF71" s="154"/>
      <c r="NKG71" s="154"/>
      <c r="NKH71" s="154"/>
      <c r="NKI71" s="154"/>
      <c r="NKJ71" s="154"/>
      <c r="NKK71" s="154"/>
      <c r="NKL71" s="154"/>
      <c r="NKM71" s="154"/>
      <c r="NKN71" s="154"/>
      <c r="NKO71" s="154"/>
      <c r="NKP71" s="154"/>
      <c r="NKQ71" s="154"/>
      <c r="NKR71" s="154"/>
      <c r="NKS71" s="154"/>
      <c r="NKT71" s="154"/>
      <c r="NKU71" s="154"/>
      <c r="NKV71" s="154"/>
      <c r="NKW71" s="154"/>
      <c r="NKX71" s="154"/>
      <c r="NKY71" s="154"/>
      <c r="NKZ71" s="154"/>
      <c r="NLA71" s="154"/>
      <c r="NLB71" s="154"/>
      <c r="NLC71" s="154"/>
      <c r="NLD71" s="154"/>
      <c r="NLE71" s="154"/>
      <c r="NLF71" s="154"/>
      <c r="NLG71" s="154"/>
      <c r="NLH71" s="154"/>
      <c r="NLI71" s="154"/>
      <c r="NLJ71" s="154"/>
      <c r="NLK71" s="154"/>
      <c r="NLL71" s="154"/>
      <c r="NLM71" s="154"/>
      <c r="NLN71" s="154"/>
      <c r="NLO71" s="154"/>
      <c r="NLP71" s="154"/>
      <c r="NLQ71" s="154"/>
      <c r="NLR71" s="154"/>
      <c r="NLS71" s="154"/>
      <c r="NLT71" s="154"/>
      <c r="NLU71" s="154"/>
      <c r="NLV71" s="154"/>
      <c r="NLW71" s="154"/>
      <c r="NLX71" s="154"/>
      <c r="NLY71" s="154"/>
      <c r="NLZ71" s="154"/>
      <c r="NMA71" s="154"/>
      <c r="NMB71" s="154"/>
      <c r="NMC71" s="154"/>
      <c r="NMD71" s="154"/>
      <c r="NME71" s="154"/>
      <c r="NMF71" s="154"/>
      <c r="NMG71" s="154"/>
      <c r="NMH71" s="154"/>
      <c r="NMI71" s="154"/>
      <c r="NMJ71" s="154"/>
      <c r="NMK71" s="154"/>
      <c r="NML71" s="154"/>
      <c r="NMM71" s="154"/>
      <c r="NMN71" s="154"/>
      <c r="NMO71" s="154"/>
      <c r="NMP71" s="154"/>
      <c r="NMQ71" s="154"/>
      <c r="NMR71" s="154"/>
      <c r="NMS71" s="154"/>
      <c r="NMT71" s="154"/>
      <c r="NMU71" s="154"/>
      <c r="NMV71" s="154"/>
      <c r="NMW71" s="154"/>
      <c r="NMX71" s="154"/>
      <c r="NMY71" s="154"/>
      <c r="NMZ71" s="154"/>
      <c r="NNA71" s="154"/>
      <c r="NNB71" s="154"/>
      <c r="NNC71" s="154"/>
      <c r="NND71" s="154"/>
      <c r="NNE71" s="154"/>
      <c r="NNF71" s="154"/>
      <c r="NNG71" s="154"/>
      <c r="NNH71" s="154"/>
      <c r="NNI71" s="154"/>
      <c r="NNJ71" s="154"/>
      <c r="NNK71" s="154"/>
      <c r="NNL71" s="154"/>
      <c r="NNM71" s="154"/>
      <c r="NNN71" s="154"/>
      <c r="NNO71" s="154"/>
      <c r="NNP71" s="154"/>
      <c r="NNQ71" s="154"/>
      <c r="NNR71" s="154"/>
      <c r="NNS71" s="154"/>
      <c r="NNT71" s="154"/>
      <c r="NNU71" s="154"/>
      <c r="NNV71" s="154"/>
      <c r="NNW71" s="154"/>
      <c r="NNX71" s="154"/>
      <c r="NNY71" s="154"/>
      <c r="NNZ71" s="154"/>
      <c r="NOA71" s="154"/>
      <c r="NOB71" s="154"/>
      <c r="NOC71" s="154"/>
      <c r="NOD71" s="154"/>
      <c r="NOE71" s="154"/>
      <c r="NOF71" s="154"/>
      <c r="NOG71" s="154"/>
      <c r="NOH71" s="154"/>
      <c r="NOI71" s="154"/>
      <c r="NOJ71" s="154"/>
      <c r="NOK71" s="154"/>
      <c r="NOL71" s="154"/>
      <c r="NOM71" s="154"/>
      <c r="NON71" s="154"/>
      <c r="NOO71" s="154"/>
      <c r="NOP71" s="154"/>
      <c r="NOQ71" s="154"/>
      <c r="NOR71" s="154"/>
      <c r="NOS71" s="154"/>
      <c r="NOT71" s="154"/>
      <c r="NOU71" s="154"/>
      <c r="NOV71" s="154"/>
      <c r="NOW71" s="154"/>
      <c r="NOX71" s="154"/>
      <c r="NOY71" s="154"/>
      <c r="NOZ71" s="154"/>
      <c r="NPA71" s="154"/>
      <c r="NPB71" s="154"/>
      <c r="NPC71" s="154"/>
      <c r="NPD71" s="154"/>
      <c r="NPE71" s="154"/>
      <c r="NPF71" s="154"/>
      <c r="NPG71" s="154"/>
      <c r="NPH71" s="154"/>
      <c r="NPI71" s="154"/>
      <c r="NPJ71" s="154"/>
      <c r="NPK71" s="154"/>
      <c r="NPL71" s="154"/>
      <c r="NPM71" s="154"/>
      <c r="NPN71" s="154"/>
      <c r="NPO71" s="154"/>
      <c r="NPP71" s="154"/>
      <c r="NPQ71" s="154"/>
      <c r="NPR71" s="154"/>
      <c r="NPS71" s="154"/>
      <c r="NPT71" s="154"/>
      <c r="NPU71" s="154"/>
      <c r="NPV71" s="154"/>
      <c r="NPW71" s="154"/>
      <c r="NPX71" s="154"/>
      <c r="NPY71" s="154"/>
      <c r="NPZ71" s="154"/>
      <c r="NQA71" s="154"/>
      <c r="NQB71" s="154"/>
      <c r="NQC71" s="154"/>
      <c r="NQD71" s="154"/>
      <c r="NQE71" s="154"/>
      <c r="NQF71" s="154"/>
      <c r="NQG71" s="154"/>
      <c r="NQH71" s="154"/>
      <c r="NQI71" s="154"/>
      <c r="NQJ71" s="154"/>
      <c r="NQK71" s="154"/>
      <c r="NQL71" s="154"/>
      <c r="NQM71" s="154"/>
      <c r="NQN71" s="154"/>
      <c r="NQO71" s="154"/>
      <c r="NQP71" s="154"/>
      <c r="NQQ71" s="154"/>
      <c r="NQR71" s="154"/>
      <c r="NQS71" s="154"/>
      <c r="NQT71" s="154"/>
      <c r="NQU71" s="154"/>
      <c r="NQV71" s="154"/>
      <c r="NQW71" s="154"/>
      <c r="NQX71" s="154"/>
      <c r="NQY71" s="154"/>
      <c r="NQZ71" s="154"/>
      <c r="NRA71" s="154"/>
      <c r="NRB71" s="154"/>
      <c r="NRC71" s="154"/>
      <c r="NRD71" s="154"/>
      <c r="NRE71" s="154"/>
      <c r="NRF71" s="154"/>
      <c r="NRG71" s="154"/>
      <c r="NRH71" s="154"/>
      <c r="NRI71" s="154"/>
      <c r="NRJ71" s="154"/>
      <c r="NRK71" s="154"/>
      <c r="NRL71" s="154"/>
      <c r="NRM71" s="154"/>
      <c r="NRN71" s="154"/>
      <c r="NRO71" s="154"/>
      <c r="NRP71" s="154"/>
      <c r="NRQ71" s="154"/>
      <c r="NRR71" s="154"/>
      <c r="NRS71" s="154"/>
      <c r="NRT71" s="154"/>
      <c r="NRU71" s="154"/>
      <c r="NRV71" s="154"/>
      <c r="NRW71" s="154"/>
      <c r="NRX71" s="154"/>
      <c r="NRY71" s="154"/>
      <c r="NRZ71" s="154"/>
      <c r="NSA71" s="154"/>
      <c r="NSB71" s="154"/>
      <c r="NSC71" s="154"/>
      <c r="NSD71" s="154"/>
      <c r="NSE71" s="154"/>
      <c r="NSF71" s="154"/>
      <c r="NSG71" s="154"/>
      <c r="NSH71" s="154"/>
      <c r="NSI71" s="154"/>
      <c r="NSJ71" s="154"/>
      <c r="NSK71" s="154"/>
      <c r="NSL71" s="154"/>
      <c r="NSM71" s="154"/>
      <c r="NSN71" s="154"/>
      <c r="NSO71" s="154"/>
      <c r="NSP71" s="154"/>
      <c r="NSQ71" s="154"/>
      <c r="NSR71" s="154"/>
      <c r="NSS71" s="154"/>
      <c r="NST71" s="154"/>
      <c r="NSU71" s="154"/>
      <c r="NSV71" s="154"/>
      <c r="NSW71" s="154"/>
      <c r="NSX71" s="154"/>
      <c r="NSY71" s="154"/>
      <c r="NSZ71" s="154"/>
      <c r="NTA71" s="154"/>
      <c r="NTB71" s="154"/>
      <c r="NTC71" s="154"/>
      <c r="NTD71" s="154"/>
      <c r="NTE71" s="154"/>
      <c r="NTF71" s="154"/>
      <c r="NTG71" s="154"/>
      <c r="NTH71" s="154"/>
      <c r="NTI71" s="154"/>
      <c r="NTJ71" s="154"/>
      <c r="NTK71" s="154"/>
      <c r="NTL71" s="154"/>
      <c r="NTM71" s="154"/>
      <c r="NTN71" s="154"/>
      <c r="NTO71" s="154"/>
      <c r="NTP71" s="154"/>
      <c r="NTQ71" s="154"/>
      <c r="NTR71" s="154"/>
      <c r="NTS71" s="154"/>
      <c r="NTT71" s="154"/>
      <c r="NTU71" s="154"/>
      <c r="NTV71" s="154"/>
      <c r="NTW71" s="154"/>
      <c r="NTX71" s="154"/>
      <c r="NTY71" s="154"/>
      <c r="NTZ71" s="154"/>
      <c r="NUA71" s="154"/>
      <c r="NUB71" s="154"/>
      <c r="NUC71" s="154"/>
      <c r="NUD71" s="154"/>
      <c r="NUE71" s="154"/>
      <c r="NUF71" s="154"/>
      <c r="NUG71" s="154"/>
      <c r="NUH71" s="154"/>
      <c r="NUI71" s="154"/>
      <c r="NUJ71" s="154"/>
      <c r="NUK71" s="154"/>
      <c r="NUL71" s="154"/>
      <c r="NUM71" s="154"/>
      <c r="NUN71" s="154"/>
      <c r="NUO71" s="154"/>
      <c r="NUP71" s="154"/>
      <c r="NUQ71" s="154"/>
      <c r="NUR71" s="154"/>
      <c r="NUS71" s="154"/>
      <c r="NUT71" s="154"/>
      <c r="NUU71" s="154"/>
      <c r="NUV71" s="154"/>
      <c r="NUW71" s="154"/>
      <c r="NUX71" s="154"/>
      <c r="NUY71" s="154"/>
      <c r="NUZ71" s="154"/>
      <c r="NVA71" s="154"/>
      <c r="NVB71" s="154"/>
      <c r="NVC71" s="154"/>
      <c r="NVD71" s="154"/>
      <c r="NVE71" s="154"/>
      <c r="NVF71" s="154"/>
      <c r="NVG71" s="154"/>
      <c r="NVH71" s="154"/>
      <c r="NVI71" s="154"/>
      <c r="NVJ71" s="154"/>
      <c r="NVK71" s="154"/>
      <c r="NVL71" s="154"/>
      <c r="NVM71" s="154"/>
      <c r="NVN71" s="154"/>
      <c r="NVO71" s="154"/>
      <c r="NVP71" s="154"/>
      <c r="NVQ71" s="154"/>
      <c r="NVR71" s="154"/>
      <c r="NVS71" s="154"/>
      <c r="NVT71" s="154"/>
      <c r="NVU71" s="154"/>
      <c r="NVV71" s="154"/>
      <c r="NVW71" s="154"/>
      <c r="NVX71" s="154"/>
      <c r="NVY71" s="154"/>
      <c r="NVZ71" s="154"/>
      <c r="NWA71" s="154"/>
      <c r="NWB71" s="154"/>
      <c r="NWC71" s="154"/>
      <c r="NWD71" s="154"/>
      <c r="NWE71" s="154"/>
      <c r="NWF71" s="154"/>
      <c r="NWG71" s="154"/>
      <c r="NWH71" s="154"/>
      <c r="NWI71" s="154"/>
      <c r="NWJ71" s="154"/>
      <c r="NWK71" s="154"/>
      <c r="NWL71" s="154"/>
      <c r="NWM71" s="154"/>
      <c r="NWN71" s="154"/>
      <c r="NWO71" s="154"/>
      <c r="NWP71" s="154"/>
      <c r="NWQ71" s="154"/>
      <c r="NWR71" s="154"/>
      <c r="NWS71" s="154"/>
      <c r="NWT71" s="154"/>
      <c r="NWU71" s="154"/>
      <c r="NWV71" s="154"/>
      <c r="NWW71" s="154"/>
      <c r="NWX71" s="154"/>
      <c r="NWY71" s="154"/>
      <c r="NWZ71" s="154"/>
      <c r="NXA71" s="154"/>
      <c r="NXB71" s="154"/>
      <c r="NXC71" s="154"/>
      <c r="NXD71" s="154"/>
      <c r="NXE71" s="154"/>
      <c r="NXF71" s="154"/>
      <c r="NXG71" s="154"/>
      <c r="NXH71" s="154"/>
      <c r="NXI71" s="154"/>
      <c r="NXJ71" s="154"/>
      <c r="NXK71" s="154"/>
      <c r="NXL71" s="154"/>
      <c r="NXM71" s="154"/>
      <c r="NXN71" s="154"/>
      <c r="NXO71" s="154"/>
      <c r="NXP71" s="154"/>
      <c r="NXQ71" s="154"/>
      <c r="NXR71" s="154"/>
      <c r="NXS71" s="154"/>
      <c r="NXT71" s="154"/>
      <c r="NXU71" s="154"/>
      <c r="NXV71" s="154"/>
      <c r="NXW71" s="154"/>
      <c r="NXX71" s="154"/>
      <c r="NXY71" s="154"/>
      <c r="NXZ71" s="154"/>
      <c r="NYA71" s="154"/>
      <c r="NYB71" s="154"/>
      <c r="NYC71" s="154"/>
      <c r="NYD71" s="154"/>
      <c r="NYE71" s="154"/>
      <c r="NYF71" s="154"/>
      <c r="NYG71" s="154"/>
      <c r="NYH71" s="154"/>
      <c r="NYI71" s="154"/>
      <c r="NYJ71" s="154"/>
      <c r="NYK71" s="154"/>
      <c r="NYL71" s="154"/>
      <c r="NYM71" s="154"/>
      <c r="NYN71" s="154"/>
      <c r="NYO71" s="154"/>
      <c r="NYP71" s="154"/>
      <c r="NYQ71" s="154"/>
      <c r="NYR71" s="154"/>
      <c r="NYS71" s="154"/>
      <c r="NYT71" s="154"/>
      <c r="NYU71" s="154"/>
      <c r="NYV71" s="154"/>
      <c r="NYW71" s="154"/>
      <c r="NYX71" s="154"/>
      <c r="NYY71" s="154"/>
      <c r="NYZ71" s="154"/>
      <c r="NZA71" s="154"/>
      <c r="NZB71" s="154"/>
      <c r="NZC71" s="154"/>
      <c r="NZD71" s="154"/>
      <c r="NZE71" s="154"/>
      <c r="NZF71" s="154"/>
      <c r="NZG71" s="154"/>
      <c r="NZH71" s="154"/>
      <c r="NZI71" s="154"/>
      <c r="NZJ71" s="154"/>
      <c r="NZK71" s="154"/>
      <c r="NZL71" s="154"/>
      <c r="NZM71" s="154"/>
      <c r="NZN71" s="154"/>
      <c r="NZO71" s="154"/>
      <c r="NZP71" s="154"/>
      <c r="NZQ71" s="154"/>
      <c r="NZR71" s="154"/>
      <c r="NZS71" s="154"/>
      <c r="NZT71" s="154"/>
      <c r="NZU71" s="154"/>
      <c r="NZV71" s="154"/>
      <c r="NZW71" s="154"/>
      <c r="NZX71" s="154"/>
      <c r="NZY71" s="154"/>
      <c r="NZZ71" s="154"/>
      <c r="OAA71" s="154"/>
      <c r="OAB71" s="154"/>
      <c r="OAC71" s="154"/>
      <c r="OAD71" s="154"/>
      <c r="OAE71" s="154"/>
      <c r="OAF71" s="154"/>
      <c r="OAG71" s="154"/>
      <c r="OAH71" s="154"/>
      <c r="OAI71" s="154"/>
      <c r="OAJ71" s="154"/>
      <c r="OAK71" s="154"/>
      <c r="OAL71" s="154"/>
      <c r="OAM71" s="154"/>
      <c r="OAN71" s="154"/>
      <c r="OAO71" s="154"/>
      <c r="OAP71" s="154"/>
      <c r="OAQ71" s="154"/>
      <c r="OAR71" s="154"/>
      <c r="OAS71" s="154"/>
      <c r="OAT71" s="154"/>
      <c r="OAU71" s="154"/>
      <c r="OAV71" s="154"/>
      <c r="OAW71" s="154"/>
      <c r="OAX71" s="154"/>
      <c r="OAY71" s="154"/>
      <c r="OAZ71" s="154"/>
      <c r="OBA71" s="154"/>
      <c r="OBB71" s="154"/>
      <c r="OBC71" s="154"/>
      <c r="OBD71" s="154"/>
      <c r="OBE71" s="154"/>
      <c r="OBF71" s="154"/>
      <c r="OBG71" s="154"/>
      <c r="OBH71" s="154"/>
      <c r="OBI71" s="154"/>
      <c r="OBJ71" s="154"/>
      <c r="OBK71" s="154"/>
      <c r="OBL71" s="154"/>
      <c r="OBM71" s="154"/>
      <c r="OBN71" s="154"/>
      <c r="OBO71" s="154"/>
      <c r="OBP71" s="154"/>
      <c r="OBQ71" s="154"/>
      <c r="OBR71" s="154"/>
      <c r="OBS71" s="154"/>
      <c r="OBT71" s="154"/>
      <c r="OBU71" s="154"/>
      <c r="OBV71" s="154"/>
      <c r="OBW71" s="154"/>
      <c r="OBX71" s="154"/>
      <c r="OBY71" s="154"/>
      <c r="OBZ71" s="154"/>
      <c r="OCA71" s="154"/>
      <c r="OCB71" s="154"/>
      <c r="OCC71" s="154"/>
      <c r="OCD71" s="154"/>
      <c r="OCE71" s="154"/>
      <c r="OCF71" s="154"/>
      <c r="OCG71" s="154"/>
      <c r="OCH71" s="154"/>
      <c r="OCI71" s="154"/>
      <c r="OCJ71" s="154"/>
      <c r="OCK71" s="154"/>
      <c r="OCL71" s="154"/>
      <c r="OCM71" s="154"/>
      <c r="OCN71" s="154"/>
      <c r="OCO71" s="154"/>
      <c r="OCP71" s="154"/>
      <c r="OCQ71" s="154"/>
      <c r="OCR71" s="154"/>
      <c r="OCS71" s="154"/>
      <c r="OCT71" s="154"/>
      <c r="OCU71" s="154"/>
      <c r="OCV71" s="154"/>
      <c r="OCW71" s="154"/>
      <c r="OCX71" s="154"/>
      <c r="OCY71" s="154"/>
      <c r="OCZ71" s="154"/>
      <c r="ODA71" s="154"/>
      <c r="ODB71" s="154"/>
      <c r="ODC71" s="154"/>
      <c r="ODD71" s="154"/>
      <c r="ODE71" s="154"/>
      <c r="ODF71" s="154"/>
      <c r="ODG71" s="154"/>
      <c r="ODH71" s="154"/>
      <c r="ODI71" s="154"/>
      <c r="ODJ71" s="154"/>
      <c r="ODK71" s="154"/>
      <c r="ODL71" s="154"/>
      <c r="ODM71" s="154"/>
      <c r="ODN71" s="154"/>
      <c r="ODO71" s="154"/>
      <c r="ODP71" s="154"/>
      <c r="ODQ71" s="154"/>
      <c r="ODR71" s="154"/>
      <c r="ODS71" s="154"/>
      <c r="ODT71" s="154"/>
      <c r="ODU71" s="154"/>
      <c r="ODV71" s="154"/>
      <c r="ODW71" s="154"/>
      <c r="ODX71" s="154"/>
      <c r="ODY71" s="154"/>
      <c r="ODZ71" s="154"/>
      <c r="OEA71" s="154"/>
      <c r="OEB71" s="154"/>
      <c r="OEC71" s="154"/>
      <c r="OED71" s="154"/>
      <c r="OEE71" s="154"/>
      <c r="OEF71" s="154"/>
      <c r="OEG71" s="154"/>
      <c r="OEH71" s="154"/>
      <c r="OEI71" s="154"/>
      <c r="OEJ71" s="154"/>
      <c r="OEK71" s="154"/>
      <c r="OEL71" s="154"/>
      <c r="OEM71" s="154"/>
      <c r="OEN71" s="154"/>
      <c r="OEO71" s="154"/>
      <c r="OEP71" s="154"/>
      <c r="OEQ71" s="154"/>
      <c r="OER71" s="154"/>
      <c r="OES71" s="154"/>
      <c r="OET71" s="154"/>
      <c r="OEU71" s="154"/>
      <c r="OEV71" s="154"/>
      <c r="OEW71" s="154"/>
      <c r="OEX71" s="154"/>
      <c r="OEY71" s="154"/>
      <c r="OEZ71" s="154"/>
      <c r="OFA71" s="154"/>
      <c r="OFB71" s="154"/>
      <c r="OFC71" s="154"/>
      <c r="OFD71" s="154"/>
      <c r="OFE71" s="154"/>
      <c r="OFF71" s="154"/>
      <c r="OFG71" s="154"/>
      <c r="OFH71" s="154"/>
      <c r="OFI71" s="154"/>
      <c r="OFJ71" s="154"/>
      <c r="OFK71" s="154"/>
      <c r="OFL71" s="154"/>
      <c r="OFM71" s="154"/>
      <c r="OFN71" s="154"/>
      <c r="OFO71" s="154"/>
      <c r="OFP71" s="154"/>
      <c r="OFQ71" s="154"/>
      <c r="OFR71" s="154"/>
      <c r="OFS71" s="154"/>
      <c r="OFT71" s="154"/>
      <c r="OFU71" s="154"/>
      <c r="OFV71" s="154"/>
      <c r="OFW71" s="154"/>
      <c r="OFX71" s="154"/>
      <c r="OFY71" s="154"/>
      <c r="OFZ71" s="154"/>
      <c r="OGA71" s="154"/>
      <c r="OGB71" s="154"/>
      <c r="OGC71" s="154"/>
      <c r="OGD71" s="154"/>
      <c r="OGE71" s="154"/>
      <c r="OGF71" s="154"/>
      <c r="OGG71" s="154"/>
      <c r="OGH71" s="154"/>
      <c r="OGI71" s="154"/>
      <c r="OGJ71" s="154"/>
      <c r="OGK71" s="154"/>
      <c r="OGL71" s="154"/>
      <c r="OGM71" s="154"/>
      <c r="OGN71" s="154"/>
      <c r="OGO71" s="154"/>
      <c r="OGP71" s="154"/>
      <c r="OGQ71" s="154"/>
      <c r="OGR71" s="154"/>
      <c r="OGS71" s="154"/>
      <c r="OGT71" s="154"/>
      <c r="OGU71" s="154"/>
      <c r="OGV71" s="154"/>
      <c r="OGW71" s="154"/>
      <c r="OGX71" s="154"/>
      <c r="OGY71" s="154"/>
      <c r="OGZ71" s="154"/>
      <c r="OHA71" s="154"/>
      <c r="OHB71" s="154"/>
      <c r="OHC71" s="154"/>
      <c r="OHD71" s="154"/>
      <c r="OHE71" s="154"/>
      <c r="OHF71" s="154"/>
      <c r="OHG71" s="154"/>
      <c r="OHH71" s="154"/>
      <c r="OHI71" s="154"/>
      <c r="OHJ71" s="154"/>
      <c r="OHK71" s="154"/>
      <c r="OHL71" s="154"/>
      <c r="OHM71" s="154"/>
      <c r="OHN71" s="154"/>
      <c r="OHO71" s="154"/>
      <c r="OHP71" s="154"/>
      <c r="OHQ71" s="154"/>
      <c r="OHR71" s="154"/>
      <c r="OHS71" s="154"/>
      <c r="OHT71" s="154"/>
      <c r="OHU71" s="154"/>
      <c r="OHV71" s="154"/>
      <c r="OHW71" s="154"/>
      <c r="OHX71" s="154"/>
      <c r="OHY71" s="154"/>
      <c r="OHZ71" s="154"/>
      <c r="OIA71" s="154"/>
      <c r="OIB71" s="154"/>
      <c r="OIC71" s="154"/>
      <c r="OID71" s="154"/>
      <c r="OIE71" s="154"/>
      <c r="OIF71" s="154"/>
      <c r="OIG71" s="154"/>
      <c r="OIH71" s="154"/>
      <c r="OII71" s="154"/>
      <c r="OIJ71" s="154"/>
      <c r="OIK71" s="154"/>
      <c r="OIL71" s="154"/>
      <c r="OIM71" s="154"/>
      <c r="OIN71" s="154"/>
      <c r="OIO71" s="154"/>
      <c r="OIP71" s="154"/>
      <c r="OIQ71" s="154"/>
      <c r="OIR71" s="154"/>
      <c r="OIS71" s="154"/>
      <c r="OIT71" s="154"/>
      <c r="OIU71" s="154"/>
      <c r="OIV71" s="154"/>
      <c r="OIW71" s="154"/>
      <c r="OIX71" s="154"/>
      <c r="OIY71" s="154"/>
      <c r="OIZ71" s="154"/>
      <c r="OJA71" s="154"/>
      <c r="OJB71" s="154"/>
      <c r="OJC71" s="154"/>
      <c r="OJD71" s="154"/>
      <c r="OJE71" s="154"/>
      <c r="OJF71" s="154"/>
      <c r="OJG71" s="154"/>
      <c r="OJH71" s="154"/>
      <c r="OJI71" s="154"/>
      <c r="OJJ71" s="154"/>
      <c r="OJK71" s="154"/>
      <c r="OJL71" s="154"/>
      <c r="OJM71" s="154"/>
      <c r="OJN71" s="154"/>
      <c r="OJO71" s="154"/>
      <c r="OJP71" s="154"/>
      <c r="OJQ71" s="154"/>
      <c r="OJR71" s="154"/>
      <c r="OJS71" s="154"/>
      <c r="OJT71" s="154"/>
      <c r="OJU71" s="154"/>
      <c r="OJV71" s="154"/>
      <c r="OJW71" s="154"/>
      <c r="OJX71" s="154"/>
      <c r="OJY71" s="154"/>
      <c r="OJZ71" s="154"/>
      <c r="OKA71" s="154"/>
      <c r="OKB71" s="154"/>
      <c r="OKC71" s="154"/>
      <c r="OKD71" s="154"/>
      <c r="OKE71" s="154"/>
      <c r="OKF71" s="154"/>
      <c r="OKG71" s="154"/>
      <c r="OKH71" s="154"/>
      <c r="OKI71" s="154"/>
      <c r="OKJ71" s="154"/>
      <c r="OKK71" s="154"/>
      <c r="OKL71" s="154"/>
      <c r="OKM71" s="154"/>
      <c r="OKN71" s="154"/>
      <c r="OKO71" s="154"/>
      <c r="OKP71" s="154"/>
      <c r="OKQ71" s="154"/>
      <c r="OKR71" s="154"/>
      <c r="OKS71" s="154"/>
      <c r="OKT71" s="154"/>
      <c r="OKU71" s="154"/>
      <c r="OKV71" s="154"/>
      <c r="OKW71" s="154"/>
      <c r="OKX71" s="154"/>
      <c r="OKY71" s="154"/>
      <c r="OKZ71" s="154"/>
      <c r="OLA71" s="154"/>
      <c r="OLB71" s="154"/>
      <c r="OLC71" s="154"/>
      <c r="OLD71" s="154"/>
      <c r="OLE71" s="154"/>
      <c r="OLF71" s="154"/>
      <c r="OLG71" s="154"/>
      <c r="OLH71" s="154"/>
      <c r="OLI71" s="154"/>
      <c r="OLJ71" s="154"/>
      <c r="OLK71" s="154"/>
      <c r="OLL71" s="154"/>
      <c r="OLM71" s="154"/>
      <c r="OLN71" s="154"/>
      <c r="OLO71" s="154"/>
      <c r="OLP71" s="154"/>
      <c r="OLQ71" s="154"/>
      <c r="OLR71" s="154"/>
      <c r="OLS71" s="154"/>
      <c r="OLT71" s="154"/>
      <c r="OLU71" s="154"/>
      <c r="OLV71" s="154"/>
      <c r="OLW71" s="154"/>
      <c r="OLX71" s="154"/>
      <c r="OLY71" s="154"/>
      <c r="OLZ71" s="154"/>
      <c r="OMA71" s="154"/>
      <c r="OMB71" s="154"/>
      <c r="OMC71" s="154"/>
      <c r="OMD71" s="154"/>
      <c r="OME71" s="154"/>
      <c r="OMF71" s="154"/>
      <c r="OMG71" s="154"/>
      <c r="OMH71" s="154"/>
      <c r="OMI71" s="154"/>
      <c r="OMJ71" s="154"/>
      <c r="OMK71" s="154"/>
      <c r="OML71" s="154"/>
      <c r="OMM71" s="154"/>
      <c r="OMN71" s="154"/>
      <c r="OMO71" s="154"/>
      <c r="OMP71" s="154"/>
      <c r="OMQ71" s="154"/>
      <c r="OMR71" s="154"/>
      <c r="OMS71" s="154"/>
      <c r="OMT71" s="154"/>
      <c r="OMU71" s="154"/>
      <c r="OMV71" s="154"/>
      <c r="OMW71" s="154"/>
      <c r="OMX71" s="154"/>
      <c r="OMY71" s="154"/>
      <c r="OMZ71" s="154"/>
      <c r="ONA71" s="154"/>
      <c r="ONB71" s="154"/>
      <c r="ONC71" s="154"/>
      <c r="OND71" s="154"/>
      <c r="ONE71" s="154"/>
      <c r="ONF71" s="154"/>
      <c r="ONG71" s="154"/>
      <c r="ONH71" s="154"/>
      <c r="ONI71" s="154"/>
      <c r="ONJ71" s="154"/>
      <c r="ONK71" s="154"/>
      <c r="ONL71" s="154"/>
      <c r="ONM71" s="154"/>
      <c r="ONN71" s="154"/>
      <c r="ONO71" s="154"/>
      <c r="ONP71" s="154"/>
      <c r="ONQ71" s="154"/>
      <c r="ONR71" s="154"/>
      <c r="ONS71" s="154"/>
      <c r="ONT71" s="154"/>
      <c r="ONU71" s="154"/>
      <c r="ONV71" s="154"/>
      <c r="ONW71" s="154"/>
      <c r="ONX71" s="154"/>
      <c r="ONY71" s="154"/>
      <c r="ONZ71" s="154"/>
      <c r="OOA71" s="154"/>
      <c r="OOB71" s="154"/>
      <c r="OOC71" s="154"/>
      <c r="OOD71" s="154"/>
      <c r="OOE71" s="154"/>
      <c r="OOF71" s="154"/>
      <c r="OOG71" s="154"/>
      <c r="OOH71" s="154"/>
      <c r="OOI71" s="154"/>
      <c r="OOJ71" s="154"/>
      <c r="OOK71" s="154"/>
      <c r="OOL71" s="154"/>
      <c r="OOM71" s="154"/>
      <c r="OON71" s="154"/>
      <c r="OOO71" s="154"/>
      <c r="OOP71" s="154"/>
      <c r="OOQ71" s="154"/>
      <c r="OOR71" s="154"/>
      <c r="OOS71" s="154"/>
      <c r="OOT71" s="154"/>
      <c r="OOU71" s="154"/>
      <c r="OOV71" s="154"/>
      <c r="OOW71" s="154"/>
      <c r="OOX71" s="154"/>
      <c r="OOY71" s="154"/>
      <c r="OOZ71" s="154"/>
      <c r="OPA71" s="154"/>
      <c r="OPB71" s="154"/>
      <c r="OPC71" s="154"/>
      <c r="OPD71" s="154"/>
      <c r="OPE71" s="154"/>
      <c r="OPF71" s="154"/>
      <c r="OPG71" s="154"/>
      <c r="OPH71" s="154"/>
      <c r="OPI71" s="154"/>
      <c r="OPJ71" s="154"/>
      <c r="OPK71" s="154"/>
      <c r="OPL71" s="154"/>
      <c r="OPM71" s="154"/>
      <c r="OPN71" s="154"/>
      <c r="OPO71" s="154"/>
      <c r="OPP71" s="154"/>
      <c r="OPQ71" s="154"/>
      <c r="OPR71" s="154"/>
      <c r="OPS71" s="154"/>
      <c r="OPT71" s="154"/>
      <c r="OPU71" s="154"/>
      <c r="OPV71" s="154"/>
      <c r="OPW71" s="154"/>
      <c r="OPX71" s="154"/>
      <c r="OPY71" s="154"/>
      <c r="OPZ71" s="154"/>
      <c r="OQA71" s="154"/>
      <c r="OQB71" s="154"/>
      <c r="OQC71" s="154"/>
      <c r="OQD71" s="154"/>
      <c r="OQE71" s="154"/>
      <c r="OQF71" s="154"/>
      <c r="OQG71" s="154"/>
      <c r="OQH71" s="154"/>
      <c r="OQI71" s="154"/>
      <c r="OQJ71" s="154"/>
      <c r="OQK71" s="154"/>
      <c r="OQL71" s="154"/>
      <c r="OQM71" s="154"/>
      <c r="OQN71" s="154"/>
      <c r="OQO71" s="154"/>
      <c r="OQP71" s="154"/>
      <c r="OQQ71" s="154"/>
      <c r="OQR71" s="154"/>
      <c r="OQS71" s="154"/>
      <c r="OQT71" s="154"/>
      <c r="OQU71" s="154"/>
      <c r="OQV71" s="154"/>
      <c r="OQW71" s="154"/>
      <c r="OQX71" s="154"/>
      <c r="OQY71" s="154"/>
      <c r="OQZ71" s="154"/>
      <c r="ORA71" s="154"/>
      <c r="ORB71" s="154"/>
      <c r="ORC71" s="154"/>
      <c r="ORD71" s="154"/>
      <c r="ORE71" s="154"/>
      <c r="ORF71" s="154"/>
      <c r="ORG71" s="154"/>
      <c r="ORH71" s="154"/>
      <c r="ORI71" s="154"/>
      <c r="ORJ71" s="154"/>
      <c r="ORK71" s="154"/>
      <c r="ORL71" s="154"/>
      <c r="ORM71" s="154"/>
      <c r="ORN71" s="154"/>
      <c r="ORO71" s="154"/>
      <c r="ORP71" s="154"/>
      <c r="ORQ71" s="154"/>
      <c r="ORR71" s="154"/>
      <c r="ORS71" s="154"/>
      <c r="ORT71" s="154"/>
      <c r="ORU71" s="154"/>
      <c r="ORV71" s="154"/>
      <c r="ORW71" s="154"/>
      <c r="ORX71" s="154"/>
      <c r="ORY71" s="154"/>
      <c r="ORZ71" s="154"/>
      <c r="OSA71" s="154"/>
      <c r="OSB71" s="154"/>
      <c r="OSC71" s="154"/>
      <c r="OSD71" s="154"/>
      <c r="OSE71" s="154"/>
      <c r="OSF71" s="154"/>
      <c r="OSG71" s="154"/>
      <c r="OSH71" s="154"/>
      <c r="OSI71" s="154"/>
      <c r="OSJ71" s="154"/>
      <c r="OSK71" s="154"/>
      <c r="OSL71" s="154"/>
      <c r="OSM71" s="154"/>
      <c r="OSN71" s="154"/>
      <c r="OSO71" s="154"/>
      <c r="OSP71" s="154"/>
      <c r="OSQ71" s="154"/>
      <c r="OSR71" s="154"/>
      <c r="OSS71" s="154"/>
      <c r="OST71" s="154"/>
      <c r="OSU71" s="154"/>
      <c r="OSV71" s="154"/>
      <c r="OSW71" s="154"/>
      <c r="OSX71" s="154"/>
      <c r="OSY71" s="154"/>
      <c r="OSZ71" s="154"/>
      <c r="OTA71" s="154"/>
      <c r="OTB71" s="154"/>
      <c r="OTC71" s="154"/>
      <c r="OTD71" s="154"/>
      <c r="OTE71" s="154"/>
      <c r="OTF71" s="154"/>
      <c r="OTG71" s="154"/>
      <c r="OTH71" s="154"/>
      <c r="OTI71" s="154"/>
      <c r="OTJ71" s="154"/>
      <c r="OTK71" s="154"/>
      <c r="OTL71" s="154"/>
      <c r="OTM71" s="154"/>
      <c r="OTN71" s="154"/>
      <c r="OTO71" s="154"/>
      <c r="OTP71" s="154"/>
      <c r="OTQ71" s="154"/>
      <c r="OTR71" s="154"/>
      <c r="OTS71" s="154"/>
      <c r="OTT71" s="154"/>
      <c r="OTU71" s="154"/>
      <c r="OTV71" s="154"/>
      <c r="OTW71" s="154"/>
      <c r="OTX71" s="154"/>
      <c r="OTY71" s="154"/>
      <c r="OTZ71" s="154"/>
      <c r="OUA71" s="154"/>
      <c r="OUB71" s="154"/>
      <c r="OUC71" s="154"/>
      <c r="OUD71" s="154"/>
      <c r="OUE71" s="154"/>
      <c r="OUF71" s="154"/>
      <c r="OUG71" s="154"/>
      <c r="OUH71" s="154"/>
      <c r="OUI71" s="154"/>
      <c r="OUJ71" s="154"/>
      <c r="OUK71" s="154"/>
      <c r="OUL71" s="154"/>
      <c r="OUM71" s="154"/>
      <c r="OUN71" s="154"/>
      <c r="OUO71" s="154"/>
      <c r="OUP71" s="154"/>
      <c r="OUQ71" s="154"/>
      <c r="OUR71" s="154"/>
      <c r="OUS71" s="154"/>
      <c r="OUT71" s="154"/>
      <c r="OUU71" s="154"/>
      <c r="OUV71" s="154"/>
      <c r="OUW71" s="154"/>
      <c r="OUX71" s="154"/>
      <c r="OUY71" s="154"/>
      <c r="OUZ71" s="154"/>
      <c r="OVA71" s="154"/>
      <c r="OVB71" s="154"/>
      <c r="OVC71" s="154"/>
      <c r="OVD71" s="154"/>
      <c r="OVE71" s="154"/>
      <c r="OVF71" s="154"/>
      <c r="OVG71" s="154"/>
      <c r="OVH71" s="154"/>
      <c r="OVI71" s="154"/>
      <c r="OVJ71" s="154"/>
      <c r="OVK71" s="154"/>
      <c r="OVL71" s="154"/>
      <c r="OVM71" s="154"/>
      <c r="OVN71" s="154"/>
      <c r="OVO71" s="154"/>
      <c r="OVP71" s="154"/>
      <c r="OVQ71" s="154"/>
      <c r="OVR71" s="154"/>
      <c r="OVS71" s="154"/>
      <c r="OVT71" s="154"/>
      <c r="OVU71" s="154"/>
      <c r="OVV71" s="154"/>
      <c r="OVW71" s="154"/>
      <c r="OVX71" s="154"/>
      <c r="OVY71" s="154"/>
      <c r="OVZ71" s="154"/>
      <c r="OWA71" s="154"/>
      <c r="OWB71" s="154"/>
      <c r="OWC71" s="154"/>
      <c r="OWD71" s="154"/>
      <c r="OWE71" s="154"/>
      <c r="OWF71" s="154"/>
      <c r="OWG71" s="154"/>
      <c r="OWH71" s="154"/>
      <c r="OWI71" s="154"/>
      <c r="OWJ71" s="154"/>
      <c r="OWK71" s="154"/>
      <c r="OWL71" s="154"/>
      <c r="OWM71" s="154"/>
      <c r="OWN71" s="154"/>
      <c r="OWO71" s="154"/>
      <c r="OWP71" s="154"/>
      <c r="OWQ71" s="154"/>
      <c r="OWR71" s="154"/>
      <c r="OWS71" s="154"/>
      <c r="OWT71" s="154"/>
      <c r="OWU71" s="154"/>
      <c r="OWV71" s="154"/>
      <c r="OWW71" s="154"/>
      <c r="OWX71" s="154"/>
      <c r="OWY71" s="154"/>
      <c r="OWZ71" s="154"/>
      <c r="OXA71" s="154"/>
      <c r="OXB71" s="154"/>
      <c r="OXC71" s="154"/>
      <c r="OXD71" s="154"/>
      <c r="OXE71" s="154"/>
      <c r="OXF71" s="154"/>
      <c r="OXG71" s="154"/>
      <c r="OXH71" s="154"/>
      <c r="OXI71" s="154"/>
      <c r="OXJ71" s="154"/>
      <c r="OXK71" s="154"/>
      <c r="OXL71" s="154"/>
      <c r="OXM71" s="154"/>
      <c r="OXN71" s="154"/>
      <c r="OXO71" s="154"/>
      <c r="OXP71" s="154"/>
      <c r="OXQ71" s="154"/>
      <c r="OXR71" s="154"/>
      <c r="OXS71" s="154"/>
      <c r="OXT71" s="154"/>
      <c r="OXU71" s="154"/>
      <c r="OXV71" s="154"/>
      <c r="OXW71" s="154"/>
      <c r="OXX71" s="154"/>
      <c r="OXY71" s="154"/>
      <c r="OXZ71" s="154"/>
      <c r="OYA71" s="154"/>
      <c r="OYB71" s="154"/>
      <c r="OYC71" s="154"/>
      <c r="OYD71" s="154"/>
      <c r="OYE71" s="154"/>
      <c r="OYF71" s="154"/>
      <c r="OYG71" s="154"/>
      <c r="OYH71" s="154"/>
      <c r="OYI71" s="154"/>
      <c r="OYJ71" s="154"/>
      <c r="OYK71" s="154"/>
      <c r="OYL71" s="154"/>
      <c r="OYM71" s="154"/>
      <c r="OYN71" s="154"/>
      <c r="OYO71" s="154"/>
      <c r="OYP71" s="154"/>
      <c r="OYQ71" s="154"/>
      <c r="OYR71" s="154"/>
      <c r="OYS71" s="154"/>
      <c r="OYT71" s="154"/>
      <c r="OYU71" s="154"/>
      <c r="OYV71" s="154"/>
      <c r="OYW71" s="154"/>
      <c r="OYX71" s="154"/>
      <c r="OYY71" s="154"/>
      <c r="OYZ71" s="154"/>
      <c r="OZA71" s="154"/>
      <c r="OZB71" s="154"/>
      <c r="OZC71" s="154"/>
      <c r="OZD71" s="154"/>
      <c r="OZE71" s="154"/>
      <c r="OZF71" s="154"/>
      <c r="OZG71" s="154"/>
      <c r="OZH71" s="154"/>
      <c r="OZI71" s="154"/>
      <c r="OZJ71" s="154"/>
      <c r="OZK71" s="154"/>
      <c r="OZL71" s="154"/>
      <c r="OZM71" s="154"/>
      <c r="OZN71" s="154"/>
      <c r="OZO71" s="154"/>
      <c r="OZP71" s="154"/>
      <c r="OZQ71" s="154"/>
      <c r="OZR71" s="154"/>
      <c r="OZS71" s="154"/>
      <c r="OZT71" s="154"/>
      <c r="OZU71" s="154"/>
      <c r="OZV71" s="154"/>
      <c r="OZW71" s="154"/>
      <c r="OZX71" s="154"/>
      <c r="OZY71" s="154"/>
      <c r="OZZ71" s="154"/>
      <c r="PAA71" s="154"/>
      <c r="PAB71" s="154"/>
      <c r="PAC71" s="154"/>
      <c r="PAD71" s="154"/>
      <c r="PAE71" s="154"/>
      <c r="PAF71" s="154"/>
      <c r="PAG71" s="154"/>
      <c r="PAH71" s="154"/>
      <c r="PAI71" s="154"/>
      <c r="PAJ71" s="154"/>
      <c r="PAK71" s="154"/>
      <c r="PAL71" s="154"/>
      <c r="PAM71" s="154"/>
      <c r="PAN71" s="154"/>
      <c r="PAO71" s="154"/>
      <c r="PAP71" s="154"/>
      <c r="PAQ71" s="154"/>
      <c r="PAR71" s="154"/>
      <c r="PAS71" s="154"/>
      <c r="PAT71" s="154"/>
      <c r="PAU71" s="154"/>
      <c r="PAV71" s="154"/>
      <c r="PAW71" s="154"/>
      <c r="PAX71" s="154"/>
      <c r="PAY71" s="154"/>
      <c r="PAZ71" s="154"/>
      <c r="PBA71" s="154"/>
      <c r="PBB71" s="154"/>
      <c r="PBC71" s="154"/>
      <c r="PBD71" s="154"/>
      <c r="PBE71" s="154"/>
      <c r="PBF71" s="154"/>
      <c r="PBG71" s="154"/>
      <c r="PBH71" s="154"/>
      <c r="PBI71" s="154"/>
      <c r="PBJ71" s="154"/>
      <c r="PBK71" s="154"/>
      <c r="PBL71" s="154"/>
      <c r="PBM71" s="154"/>
      <c r="PBN71" s="154"/>
      <c r="PBO71" s="154"/>
      <c r="PBP71" s="154"/>
      <c r="PBQ71" s="154"/>
      <c r="PBR71" s="154"/>
      <c r="PBS71" s="154"/>
      <c r="PBT71" s="154"/>
      <c r="PBU71" s="154"/>
      <c r="PBV71" s="154"/>
      <c r="PBW71" s="154"/>
      <c r="PBX71" s="154"/>
      <c r="PBY71" s="154"/>
      <c r="PBZ71" s="154"/>
      <c r="PCA71" s="154"/>
      <c r="PCB71" s="154"/>
      <c r="PCC71" s="154"/>
      <c r="PCD71" s="154"/>
      <c r="PCE71" s="154"/>
      <c r="PCF71" s="154"/>
      <c r="PCG71" s="154"/>
      <c r="PCH71" s="154"/>
      <c r="PCI71" s="154"/>
      <c r="PCJ71" s="154"/>
      <c r="PCK71" s="154"/>
      <c r="PCL71" s="154"/>
      <c r="PCM71" s="154"/>
      <c r="PCN71" s="154"/>
      <c r="PCO71" s="154"/>
      <c r="PCP71" s="154"/>
      <c r="PCQ71" s="154"/>
      <c r="PCR71" s="154"/>
      <c r="PCS71" s="154"/>
      <c r="PCT71" s="154"/>
      <c r="PCU71" s="154"/>
      <c r="PCV71" s="154"/>
      <c r="PCW71" s="154"/>
      <c r="PCX71" s="154"/>
      <c r="PCY71" s="154"/>
      <c r="PCZ71" s="154"/>
      <c r="PDA71" s="154"/>
      <c r="PDB71" s="154"/>
      <c r="PDC71" s="154"/>
      <c r="PDD71" s="154"/>
      <c r="PDE71" s="154"/>
      <c r="PDF71" s="154"/>
      <c r="PDG71" s="154"/>
      <c r="PDH71" s="154"/>
      <c r="PDI71" s="154"/>
      <c r="PDJ71" s="154"/>
      <c r="PDK71" s="154"/>
      <c r="PDL71" s="154"/>
      <c r="PDM71" s="154"/>
      <c r="PDN71" s="154"/>
      <c r="PDO71" s="154"/>
      <c r="PDP71" s="154"/>
      <c r="PDQ71" s="154"/>
      <c r="PDR71" s="154"/>
      <c r="PDS71" s="154"/>
      <c r="PDT71" s="154"/>
      <c r="PDU71" s="154"/>
      <c r="PDV71" s="154"/>
      <c r="PDW71" s="154"/>
      <c r="PDX71" s="154"/>
      <c r="PDY71" s="154"/>
      <c r="PDZ71" s="154"/>
      <c r="PEA71" s="154"/>
      <c r="PEB71" s="154"/>
      <c r="PEC71" s="154"/>
      <c r="PED71" s="154"/>
      <c r="PEE71" s="154"/>
      <c r="PEF71" s="154"/>
      <c r="PEG71" s="154"/>
      <c r="PEH71" s="154"/>
      <c r="PEI71" s="154"/>
      <c r="PEJ71" s="154"/>
      <c r="PEK71" s="154"/>
      <c r="PEL71" s="154"/>
      <c r="PEM71" s="154"/>
      <c r="PEN71" s="154"/>
      <c r="PEO71" s="154"/>
      <c r="PEP71" s="154"/>
      <c r="PEQ71" s="154"/>
      <c r="PER71" s="154"/>
      <c r="PES71" s="154"/>
      <c r="PET71" s="154"/>
      <c r="PEU71" s="154"/>
      <c r="PEV71" s="154"/>
      <c r="PEW71" s="154"/>
      <c r="PEX71" s="154"/>
      <c r="PEY71" s="154"/>
      <c r="PEZ71" s="154"/>
      <c r="PFA71" s="154"/>
      <c r="PFB71" s="154"/>
      <c r="PFC71" s="154"/>
      <c r="PFD71" s="154"/>
      <c r="PFE71" s="154"/>
      <c r="PFF71" s="154"/>
      <c r="PFG71" s="154"/>
      <c r="PFH71" s="154"/>
      <c r="PFI71" s="154"/>
      <c r="PFJ71" s="154"/>
      <c r="PFK71" s="154"/>
      <c r="PFL71" s="154"/>
      <c r="PFM71" s="154"/>
      <c r="PFN71" s="154"/>
      <c r="PFO71" s="154"/>
      <c r="PFP71" s="154"/>
      <c r="PFQ71" s="154"/>
      <c r="PFR71" s="154"/>
      <c r="PFS71" s="154"/>
      <c r="PFT71" s="154"/>
      <c r="PFU71" s="154"/>
      <c r="PFV71" s="154"/>
      <c r="PFW71" s="154"/>
      <c r="PFX71" s="154"/>
      <c r="PFY71" s="154"/>
      <c r="PFZ71" s="154"/>
      <c r="PGA71" s="154"/>
      <c r="PGB71" s="154"/>
      <c r="PGC71" s="154"/>
      <c r="PGD71" s="154"/>
      <c r="PGE71" s="154"/>
      <c r="PGF71" s="154"/>
      <c r="PGG71" s="154"/>
      <c r="PGH71" s="154"/>
      <c r="PGI71" s="154"/>
      <c r="PGJ71" s="154"/>
      <c r="PGK71" s="154"/>
      <c r="PGL71" s="154"/>
      <c r="PGM71" s="154"/>
      <c r="PGN71" s="154"/>
      <c r="PGO71" s="154"/>
      <c r="PGP71" s="154"/>
      <c r="PGQ71" s="154"/>
      <c r="PGR71" s="154"/>
      <c r="PGS71" s="154"/>
      <c r="PGT71" s="154"/>
      <c r="PGU71" s="154"/>
      <c r="PGV71" s="154"/>
      <c r="PGW71" s="154"/>
      <c r="PGX71" s="154"/>
      <c r="PGY71" s="154"/>
      <c r="PGZ71" s="154"/>
      <c r="PHA71" s="154"/>
      <c r="PHB71" s="154"/>
      <c r="PHC71" s="154"/>
      <c r="PHD71" s="154"/>
      <c r="PHE71" s="154"/>
      <c r="PHF71" s="154"/>
      <c r="PHG71" s="154"/>
      <c r="PHH71" s="154"/>
      <c r="PHI71" s="154"/>
      <c r="PHJ71" s="154"/>
      <c r="PHK71" s="154"/>
      <c r="PHL71" s="154"/>
      <c r="PHM71" s="154"/>
      <c r="PHN71" s="154"/>
      <c r="PHO71" s="154"/>
      <c r="PHP71" s="154"/>
      <c r="PHQ71" s="154"/>
      <c r="PHR71" s="154"/>
      <c r="PHS71" s="154"/>
      <c r="PHT71" s="154"/>
      <c r="PHU71" s="154"/>
      <c r="PHV71" s="154"/>
      <c r="PHW71" s="154"/>
      <c r="PHX71" s="154"/>
      <c r="PHY71" s="154"/>
      <c r="PHZ71" s="154"/>
      <c r="PIA71" s="154"/>
      <c r="PIB71" s="154"/>
      <c r="PIC71" s="154"/>
      <c r="PID71" s="154"/>
      <c r="PIE71" s="154"/>
      <c r="PIF71" s="154"/>
      <c r="PIG71" s="154"/>
      <c r="PIH71" s="154"/>
      <c r="PII71" s="154"/>
      <c r="PIJ71" s="154"/>
      <c r="PIK71" s="154"/>
      <c r="PIL71" s="154"/>
      <c r="PIM71" s="154"/>
      <c r="PIN71" s="154"/>
      <c r="PIO71" s="154"/>
      <c r="PIP71" s="154"/>
      <c r="PIQ71" s="154"/>
      <c r="PIR71" s="154"/>
      <c r="PIS71" s="154"/>
      <c r="PIT71" s="154"/>
      <c r="PIU71" s="154"/>
      <c r="PIV71" s="154"/>
      <c r="PIW71" s="154"/>
      <c r="PIX71" s="154"/>
      <c r="PIY71" s="154"/>
      <c r="PIZ71" s="154"/>
      <c r="PJA71" s="154"/>
      <c r="PJB71" s="154"/>
      <c r="PJC71" s="154"/>
      <c r="PJD71" s="154"/>
      <c r="PJE71" s="154"/>
      <c r="PJF71" s="154"/>
      <c r="PJG71" s="154"/>
      <c r="PJH71" s="154"/>
      <c r="PJI71" s="154"/>
      <c r="PJJ71" s="154"/>
      <c r="PJK71" s="154"/>
      <c r="PJL71" s="154"/>
      <c r="PJM71" s="154"/>
      <c r="PJN71" s="154"/>
      <c r="PJO71" s="154"/>
      <c r="PJP71" s="154"/>
      <c r="PJQ71" s="154"/>
      <c r="PJR71" s="154"/>
      <c r="PJS71" s="154"/>
      <c r="PJT71" s="154"/>
      <c r="PJU71" s="154"/>
      <c r="PJV71" s="154"/>
      <c r="PJW71" s="154"/>
      <c r="PJX71" s="154"/>
      <c r="PJY71" s="154"/>
      <c r="PJZ71" s="154"/>
      <c r="PKA71" s="154"/>
      <c r="PKB71" s="154"/>
      <c r="PKC71" s="154"/>
      <c r="PKD71" s="154"/>
      <c r="PKE71" s="154"/>
      <c r="PKF71" s="154"/>
      <c r="PKG71" s="154"/>
      <c r="PKH71" s="154"/>
      <c r="PKI71" s="154"/>
      <c r="PKJ71" s="154"/>
      <c r="PKK71" s="154"/>
      <c r="PKL71" s="154"/>
      <c r="PKM71" s="154"/>
      <c r="PKN71" s="154"/>
      <c r="PKO71" s="154"/>
      <c r="PKP71" s="154"/>
      <c r="PKQ71" s="154"/>
      <c r="PKR71" s="154"/>
      <c r="PKS71" s="154"/>
      <c r="PKT71" s="154"/>
      <c r="PKU71" s="154"/>
      <c r="PKV71" s="154"/>
      <c r="PKW71" s="154"/>
      <c r="PKX71" s="154"/>
      <c r="PKY71" s="154"/>
      <c r="PKZ71" s="154"/>
      <c r="PLA71" s="154"/>
      <c r="PLB71" s="154"/>
      <c r="PLC71" s="154"/>
      <c r="PLD71" s="154"/>
      <c r="PLE71" s="154"/>
      <c r="PLF71" s="154"/>
      <c r="PLG71" s="154"/>
      <c r="PLH71" s="154"/>
      <c r="PLI71" s="154"/>
      <c r="PLJ71" s="154"/>
      <c r="PLK71" s="154"/>
      <c r="PLL71" s="154"/>
      <c r="PLM71" s="154"/>
      <c r="PLN71" s="154"/>
      <c r="PLO71" s="154"/>
      <c r="PLP71" s="154"/>
      <c r="PLQ71" s="154"/>
      <c r="PLR71" s="154"/>
      <c r="PLS71" s="154"/>
      <c r="PLT71" s="154"/>
      <c r="PLU71" s="154"/>
      <c r="PLV71" s="154"/>
      <c r="PLW71" s="154"/>
      <c r="PLX71" s="154"/>
      <c r="PLY71" s="154"/>
      <c r="PLZ71" s="154"/>
      <c r="PMA71" s="154"/>
      <c r="PMB71" s="154"/>
      <c r="PMC71" s="154"/>
      <c r="PMD71" s="154"/>
      <c r="PME71" s="154"/>
      <c r="PMF71" s="154"/>
      <c r="PMG71" s="154"/>
      <c r="PMH71" s="154"/>
      <c r="PMI71" s="154"/>
      <c r="PMJ71" s="154"/>
      <c r="PMK71" s="154"/>
      <c r="PML71" s="154"/>
      <c r="PMM71" s="154"/>
      <c r="PMN71" s="154"/>
      <c r="PMO71" s="154"/>
      <c r="PMP71" s="154"/>
      <c r="PMQ71" s="154"/>
      <c r="PMR71" s="154"/>
      <c r="PMS71" s="154"/>
      <c r="PMT71" s="154"/>
      <c r="PMU71" s="154"/>
      <c r="PMV71" s="154"/>
      <c r="PMW71" s="154"/>
      <c r="PMX71" s="154"/>
      <c r="PMY71" s="154"/>
      <c r="PMZ71" s="154"/>
      <c r="PNA71" s="154"/>
      <c r="PNB71" s="154"/>
      <c r="PNC71" s="154"/>
      <c r="PND71" s="154"/>
      <c r="PNE71" s="154"/>
      <c r="PNF71" s="154"/>
      <c r="PNG71" s="154"/>
      <c r="PNH71" s="154"/>
      <c r="PNI71" s="154"/>
      <c r="PNJ71" s="154"/>
      <c r="PNK71" s="154"/>
      <c r="PNL71" s="154"/>
      <c r="PNM71" s="154"/>
      <c r="PNN71" s="154"/>
      <c r="PNO71" s="154"/>
      <c r="PNP71" s="154"/>
      <c r="PNQ71" s="154"/>
      <c r="PNR71" s="154"/>
      <c r="PNS71" s="154"/>
      <c r="PNT71" s="154"/>
      <c r="PNU71" s="154"/>
      <c r="PNV71" s="154"/>
      <c r="PNW71" s="154"/>
      <c r="PNX71" s="154"/>
      <c r="PNY71" s="154"/>
      <c r="PNZ71" s="154"/>
      <c r="POA71" s="154"/>
      <c r="POB71" s="154"/>
      <c r="POC71" s="154"/>
      <c r="POD71" s="154"/>
      <c r="POE71" s="154"/>
      <c r="POF71" s="154"/>
      <c r="POG71" s="154"/>
      <c r="POH71" s="154"/>
      <c r="POI71" s="154"/>
      <c r="POJ71" s="154"/>
      <c r="POK71" s="154"/>
      <c r="POL71" s="154"/>
      <c r="POM71" s="154"/>
      <c r="PON71" s="154"/>
      <c r="POO71" s="154"/>
      <c r="POP71" s="154"/>
      <c r="POQ71" s="154"/>
      <c r="POR71" s="154"/>
      <c r="POS71" s="154"/>
      <c r="POT71" s="154"/>
      <c r="POU71" s="154"/>
      <c r="POV71" s="154"/>
      <c r="POW71" s="154"/>
      <c r="POX71" s="154"/>
      <c r="POY71" s="154"/>
      <c r="POZ71" s="154"/>
      <c r="PPA71" s="154"/>
      <c r="PPB71" s="154"/>
      <c r="PPC71" s="154"/>
      <c r="PPD71" s="154"/>
      <c r="PPE71" s="154"/>
      <c r="PPF71" s="154"/>
      <c r="PPG71" s="154"/>
      <c r="PPH71" s="154"/>
      <c r="PPI71" s="154"/>
      <c r="PPJ71" s="154"/>
      <c r="PPK71" s="154"/>
      <c r="PPL71" s="154"/>
      <c r="PPM71" s="154"/>
      <c r="PPN71" s="154"/>
      <c r="PPO71" s="154"/>
      <c r="PPP71" s="154"/>
      <c r="PPQ71" s="154"/>
      <c r="PPR71" s="154"/>
      <c r="PPS71" s="154"/>
      <c r="PPT71" s="154"/>
      <c r="PPU71" s="154"/>
      <c r="PPV71" s="154"/>
      <c r="PPW71" s="154"/>
      <c r="PPX71" s="154"/>
      <c r="PPY71" s="154"/>
      <c r="PPZ71" s="154"/>
      <c r="PQA71" s="154"/>
      <c r="PQB71" s="154"/>
      <c r="PQC71" s="154"/>
      <c r="PQD71" s="154"/>
      <c r="PQE71" s="154"/>
      <c r="PQF71" s="154"/>
      <c r="PQG71" s="154"/>
      <c r="PQH71" s="154"/>
      <c r="PQI71" s="154"/>
      <c r="PQJ71" s="154"/>
      <c r="PQK71" s="154"/>
      <c r="PQL71" s="154"/>
      <c r="PQM71" s="154"/>
      <c r="PQN71" s="154"/>
      <c r="PQO71" s="154"/>
      <c r="PQP71" s="154"/>
      <c r="PQQ71" s="154"/>
      <c r="PQR71" s="154"/>
      <c r="PQS71" s="154"/>
      <c r="PQT71" s="154"/>
      <c r="PQU71" s="154"/>
      <c r="PQV71" s="154"/>
      <c r="PQW71" s="154"/>
      <c r="PQX71" s="154"/>
      <c r="PQY71" s="154"/>
      <c r="PQZ71" s="154"/>
      <c r="PRA71" s="154"/>
      <c r="PRB71" s="154"/>
      <c r="PRC71" s="154"/>
      <c r="PRD71" s="154"/>
      <c r="PRE71" s="154"/>
      <c r="PRF71" s="154"/>
      <c r="PRG71" s="154"/>
      <c r="PRH71" s="154"/>
      <c r="PRI71" s="154"/>
      <c r="PRJ71" s="154"/>
      <c r="PRK71" s="154"/>
      <c r="PRL71" s="154"/>
      <c r="PRM71" s="154"/>
      <c r="PRN71" s="154"/>
      <c r="PRO71" s="154"/>
      <c r="PRP71" s="154"/>
      <c r="PRQ71" s="154"/>
      <c r="PRR71" s="154"/>
      <c r="PRS71" s="154"/>
      <c r="PRT71" s="154"/>
      <c r="PRU71" s="154"/>
      <c r="PRV71" s="154"/>
      <c r="PRW71" s="154"/>
      <c r="PRX71" s="154"/>
      <c r="PRY71" s="154"/>
      <c r="PRZ71" s="154"/>
      <c r="PSA71" s="154"/>
      <c r="PSB71" s="154"/>
      <c r="PSC71" s="154"/>
      <c r="PSD71" s="154"/>
      <c r="PSE71" s="154"/>
      <c r="PSF71" s="154"/>
      <c r="PSG71" s="154"/>
      <c r="PSH71" s="154"/>
      <c r="PSI71" s="154"/>
      <c r="PSJ71" s="154"/>
      <c r="PSK71" s="154"/>
      <c r="PSL71" s="154"/>
      <c r="PSM71" s="154"/>
      <c r="PSN71" s="154"/>
      <c r="PSO71" s="154"/>
      <c r="PSP71" s="154"/>
      <c r="PSQ71" s="154"/>
      <c r="PSR71" s="154"/>
      <c r="PSS71" s="154"/>
      <c r="PST71" s="154"/>
      <c r="PSU71" s="154"/>
      <c r="PSV71" s="154"/>
      <c r="PSW71" s="154"/>
      <c r="PSX71" s="154"/>
      <c r="PSY71" s="154"/>
      <c r="PSZ71" s="154"/>
      <c r="PTA71" s="154"/>
      <c r="PTB71" s="154"/>
      <c r="PTC71" s="154"/>
      <c r="PTD71" s="154"/>
      <c r="PTE71" s="154"/>
      <c r="PTF71" s="154"/>
      <c r="PTG71" s="154"/>
      <c r="PTH71" s="154"/>
      <c r="PTI71" s="154"/>
      <c r="PTJ71" s="154"/>
      <c r="PTK71" s="154"/>
      <c r="PTL71" s="154"/>
      <c r="PTM71" s="154"/>
      <c r="PTN71" s="154"/>
      <c r="PTO71" s="154"/>
      <c r="PTP71" s="154"/>
      <c r="PTQ71" s="154"/>
      <c r="PTR71" s="154"/>
      <c r="PTS71" s="154"/>
      <c r="PTT71" s="154"/>
      <c r="PTU71" s="154"/>
      <c r="PTV71" s="154"/>
      <c r="PTW71" s="154"/>
      <c r="PTX71" s="154"/>
      <c r="PTY71" s="154"/>
      <c r="PTZ71" s="154"/>
      <c r="PUA71" s="154"/>
      <c r="PUB71" s="154"/>
      <c r="PUC71" s="154"/>
      <c r="PUD71" s="154"/>
      <c r="PUE71" s="154"/>
      <c r="PUF71" s="154"/>
      <c r="PUG71" s="154"/>
      <c r="PUH71" s="154"/>
      <c r="PUI71" s="154"/>
      <c r="PUJ71" s="154"/>
      <c r="PUK71" s="154"/>
      <c r="PUL71" s="154"/>
      <c r="PUM71" s="154"/>
      <c r="PUN71" s="154"/>
      <c r="PUO71" s="154"/>
      <c r="PUP71" s="154"/>
      <c r="PUQ71" s="154"/>
      <c r="PUR71" s="154"/>
      <c r="PUS71" s="154"/>
      <c r="PUT71" s="154"/>
      <c r="PUU71" s="154"/>
      <c r="PUV71" s="154"/>
      <c r="PUW71" s="154"/>
      <c r="PUX71" s="154"/>
      <c r="PUY71" s="154"/>
      <c r="PUZ71" s="154"/>
      <c r="PVA71" s="154"/>
      <c r="PVB71" s="154"/>
      <c r="PVC71" s="154"/>
      <c r="PVD71" s="154"/>
      <c r="PVE71" s="154"/>
      <c r="PVF71" s="154"/>
      <c r="PVG71" s="154"/>
      <c r="PVH71" s="154"/>
      <c r="PVI71" s="154"/>
      <c r="PVJ71" s="154"/>
      <c r="PVK71" s="154"/>
      <c r="PVL71" s="154"/>
      <c r="PVM71" s="154"/>
      <c r="PVN71" s="154"/>
      <c r="PVO71" s="154"/>
      <c r="PVP71" s="154"/>
      <c r="PVQ71" s="154"/>
      <c r="PVR71" s="154"/>
      <c r="PVS71" s="154"/>
      <c r="PVT71" s="154"/>
      <c r="PVU71" s="154"/>
      <c r="PVV71" s="154"/>
      <c r="PVW71" s="154"/>
      <c r="PVX71" s="154"/>
      <c r="PVY71" s="154"/>
      <c r="PVZ71" s="154"/>
      <c r="PWA71" s="154"/>
      <c r="PWB71" s="154"/>
      <c r="PWC71" s="154"/>
      <c r="PWD71" s="154"/>
      <c r="PWE71" s="154"/>
      <c r="PWF71" s="154"/>
      <c r="PWG71" s="154"/>
      <c r="PWH71" s="154"/>
      <c r="PWI71" s="154"/>
      <c r="PWJ71" s="154"/>
      <c r="PWK71" s="154"/>
      <c r="PWL71" s="154"/>
      <c r="PWM71" s="154"/>
      <c r="PWN71" s="154"/>
      <c r="PWO71" s="154"/>
      <c r="PWP71" s="154"/>
      <c r="PWQ71" s="154"/>
      <c r="PWR71" s="154"/>
      <c r="PWS71" s="154"/>
      <c r="PWT71" s="154"/>
      <c r="PWU71" s="154"/>
      <c r="PWV71" s="154"/>
      <c r="PWW71" s="154"/>
      <c r="PWX71" s="154"/>
      <c r="PWY71" s="154"/>
      <c r="PWZ71" s="154"/>
      <c r="PXA71" s="154"/>
      <c r="PXB71" s="154"/>
      <c r="PXC71" s="154"/>
      <c r="PXD71" s="154"/>
      <c r="PXE71" s="154"/>
      <c r="PXF71" s="154"/>
      <c r="PXG71" s="154"/>
      <c r="PXH71" s="154"/>
      <c r="PXI71" s="154"/>
      <c r="PXJ71" s="154"/>
      <c r="PXK71" s="154"/>
      <c r="PXL71" s="154"/>
      <c r="PXM71" s="154"/>
      <c r="PXN71" s="154"/>
      <c r="PXO71" s="154"/>
      <c r="PXP71" s="154"/>
      <c r="PXQ71" s="154"/>
      <c r="PXR71" s="154"/>
      <c r="PXS71" s="154"/>
      <c r="PXT71" s="154"/>
      <c r="PXU71" s="154"/>
      <c r="PXV71" s="154"/>
      <c r="PXW71" s="154"/>
      <c r="PXX71" s="154"/>
      <c r="PXY71" s="154"/>
      <c r="PXZ71" s="154"/>
      <c r="PYA71" s="154"/>
      <c r="PYB71" s="154"/>
      <c r="PYC71" s="154"/>
      <c r="PYD71" s="154"/>
      <c r="PYE71" s="154"/>
      <c r="PYF71" s="154"/>
      <c r="PYG71" s="154"/>
      <c r="PYH71" s="154"/>
      <c r="PYI71" s="154"/>
      <c r="PYJ71" s="154"/>
      <c r="PYK71" s="154"/>
      <c r="PYL71" s="154"/>
      <c r="PYM71" s="154"/>
      <c r="PYN71" s="154"/>
      <c r="PYO71" s="154"/>
      <c r="PYP71" s="154"/>
      <c r="PYQ71" s="154"/>
      <c r="PYR71" s="154"/>
      <c r="PYS71" s="154"/>
      <c r="PYT71" s="154"/>
      <c r="PYU71" s="154"/>
      <c r="PYV71" s="154"/>
      <c r="PYW71" s="154"/>
      <c r="PYX71" s="154"/>
      <c r="PYY71" s="154"/>
      <c r="PYZ71" s="154"/>
      <c r="PZA71" s="154"/>
      <c r="PZB71" s="154"/>
      <c r="PZC71" s="154"/>
      <c r="PZD71" s="154"/>
      <c r="PZE71" s="154"/>
      <c r="PZF71" s="154"/>
      <c r="PZG71" s="154"/>
      <c r="PZH71" s="154"/>
      <c r="PZI71" s="154"/>
      <c r="PZJ71" s="154"/>
      <c r="PZK71" s="154"/>
      <c r="PZL71" s="154"/>
      <c r="PZM71" s="154"/>
      <c r="PZN71" s="154"/>
      <c r="PZO71" s="154"/>
      <c r="PZP71" s="154"/>
      <c r="PZQ71" s="154"/>
      <c r="PZR71" s="154"/>
      <c r="PZS71" s="154"/>
      <c r="PZT71" s="154"/>
      <c r="PZU71" s="154"/>
      <c r="PZV71" s="154"/>
      <c r="PZW71" s="154"/>
      <c r="PZX71" s="154"/>
      <c r="PZY71" s="154"/>
      <c r="PZZ71" s="154"/>
      <c r="QAA71" s="154"/>
      <c r="QAB71" s="154"/>
      <c r="QAC71" s="154"/>
      <c r="QAD71" s="154"/>
      <c r="QAE71" s="154"/>
      <c r="QAF71" s="154"/>
      <c r="QAG71" s="154"/>
      <c r="QAH71" s="154"/>
      <c r="QAI71" s="154"/>
      <c r="QAJ71" s="154"/>
      <c r="QAK71" s="154"/>
      <c r="QAL71" s="154"/>
      <c r="QAM71" s="154"/>
      <c r="QAN71" s="154"/>
      <c r="QAO71" s="154"/>
      <c r="QAP71" s="154"/>
      <c r="QAQ71" s="154"/>
      <c r="QAR71" s="154"/>
      <c r="QAS71" s="154"/>
      <c r="QAT71" s="154"/>
      <c r="QAU71" s="154"/>
      <c r="QAV71" s="154"/>
      <c r="QAW71" s="154"/>
      <c r="QAX71" s="154"/>
      <c r="QAY71" s="154"/>
      <c r="QAZ71" s="154"/>
      <c r="QBA71" s="154"/>
      <c r="QBB71" s="154"/>
      <c r="QBC71" s="154"/>
      <c r="QBD71" s="154"/>
      <c r="QBE71" s="154"/>
      <c r="QBF71" s="154"/>
      <c r="QBG71" s="154"/>
      <c r="QBH71" s="154"/>
      <c r="QBI71" s="154"/>
      <c r="QBJ71" s="154"/>
      <c r="QBK71" s="154"/>
      <c r="QBL71" s="154"/>
      <c r="QBM71" s="154"/>
      <c r="QBN71" s="154"/>
      <c r="QBO71" s="154"/>
      <c r="QBP71" s="154"/>
      <c r="QBQ71" s="154"/>
      <c r="QBR71" s="154"/>
      <c r="QBS71" s="154"/>
      <c r="QBT71" s="154"/>
      <c r="QBU71" s="154"/>
      <c r="QBV71" s="154"/>
      <c r="QBW71" s="154"/>
      <c r="QBX71" s="154"/>
      <c r="QBY71" s="154"/>
      <c r="QBZ71" s="154"/>
      <c r="QCA71" s="154"/>
      <c r="QCB71" s="154"/>
      <c r="QCC71" s="154"/>
      <c r="QCD71" s="154"/>
      <c r="QCE71" s="154"/>
      <c r="QCF71" s="154"/>
      <c r="QCG71" s="154"/>
      <c r="QCH71" s="154"/>
      <c r="QCI71" s="154"/>
      <c r="QCJ71" s="154"/>
      <c r="QCK71" s="154"/>
      <c r="QCL71" s="154"/>
      <c r="QCM71" s="154"/>
      <c r="QCN71" s="154"/>
      <c r="QCO71" s="154"/>
      <c r="QCP71" s="154"/>
      <c r="QCQ71" s="154"/>
      <c r="QCR71" s="154"/>
      <c r="QCS71" s="154"/>
      <c r="QCT71" s="154"/>
      <c r="QCU71" s="154"/>
      <c r="QCV71" s="154"/>
      <c r="QCW71" s="154"/>
      <c r="QCX71" s="154"/>
      <c r="QCY71" s="154"/>
      <c r="QCZ71" s="154"/>
      <c r="QDA71" s="154"/>
      <c r="QDB71" s="154"/>
      <c r="QDC71" s="154"/>
      <c r="QDD71" s="154"/>
      <c r="QDE71" s="154"/>
      <c r="QDF71" s="154"/>
      <c r="QDG71" s="154"/>
      <c r="QDH71" s="154"/>
      <c r="QDI71" s="154"/>
      <c r="QDJ71" s="154"/>
      <c r="QDK71" s="154"/>
      <c r="QDL71" s="154"/>
      <c r="QDM71" s="154"/>
      <c r="QDN71" s="154"/>
      <c r="QDO71" s="154"/>
      <c r="QDP71" s="154"/>
      <c r="QDQ71" s="154"/>
      <c r="QDR71" s="154"/>
      <c r="QDS71" s="154"/>
      <c r="QDT71" s="154"/>
      <c r="QDU71" s="154"/>
      <c r="QDV71" s="154"/>
      <c r="QDW71" s="154"/>
      <c r="QDX71" s="154"/>
      <c r="QDY71" s="154"/>
      <c r="QDZ71" s="154"/>
      <c r="QEA71" s="154"/>
      <c r="QEB71" s="154"/>
      <c r="QEC71" s="154"/>
      <c r="QED71" s="154"/>
      <c r="QEE71" s="154"/>
      <c r="QEF71" s="154"/>
      <c r="QEG71" s="154"/>
      <c r="QEH71" s="154"/>
      <c r="QEI71" s="154"/>
      <c r="QEJ71" s="154"/>
      <c r="QEK71" s="154"/>
      <c r="QEL71" s="154"/>
      <c r="QEM71" s="154"/>
      <c r="QEN71" s="154"/>
      <c r="QEO71" s="154"/>
      <c r="QEP71" s="154"/>
      <c r="QEQ71" s="154"/>
      <c r="QER71" s="154"/>
      <c r="QES71" s="154"/>
      <c r="QET71" s="154"/>
      <c r="QEU71" s="154"/>
      <c r="QEV71" s="154"/>
      <c r="QEW71" s="154"/>
      <c r="QEX71" s="154"/>
      <c r="QEY71" s="154"/>
      <c r="QEZ71" s="154"/>
      <c r="QFA71" s="154"/>
      <c r="QFB71" s="154"/>
      <c r="QFC71" s="154"/>
      <c r="QFD71" s="154"/>
      <c r="QFE71" s="154"/>
      <c r="QFF71" s="154"/>
      <c r="QFG71" s="154"/>
      <c r="QFH71" s="154"/>
      <c r="QFI71" s="154"/>
      <c r="QFJ71" s="154"/>
      <c r="QFK71" s="154"/>
      <c r="QFL71" s="154"/>
      <c r="QFM71" s="154"/>
      <c r="QFN71" s="154"/>
      <c r="QFO71" s="154"/>
      <c r="QFP71" s="154"/>
      <c r="QFQ71" s="154"/>
      <c r="QFR71" s="154"/>
      <c r="QFS71" s="154"/>
      <c r="QFT71" s="154"/>
      <c r="QFU71" s="154"/>
      <c r="QFV71" s="154"/>
      <c r="QFW71" s="154"/>
      <c r="QFX71" s="154"/>
      <c r="QFY71" s="154"/>
      <c r="QFZ71" s="154"/>
      <c r="QGA71" s="154"/>
      <c r="QGB71" s="154"/>
      <c r="QGC71" s="154"/>
      <c r="QGD71" s="154"/>
      <c r="QGE71" s="154"/>
      <c r="QGF71" s="154"/>
      <c r="QGG71" s="154"/>
      <c r="QGH71" s="154"/>
      <c r="QGI71" s="154"/>
      <c r="QGJ71" s="154"/>
      <c r="QGK71" s="154"/>
      <c r="QGL71" s="154"/>
      <c r="QGM71" s="154"/>
      <c r="QGN71" s="154"/>
      <c r="QGO71" s="154"/>
      <c r="QGP71" s="154"/>
      <c r="QGQ71" s="154"/>
      <c r="QGR71" s="154"/>
      <c r="QGS71" s="154"/>
      <c r="QGT71" s="154"/>
      <c r="QGU71" s="154"/>
      <c r="QGV71" s="154"/>
      <c r="QGW71" s="154"/>
      <c r="QGX71" s="154"/>
      <c r="QGY71" s="154"/>
      <c r="QGZ71" s="154"/>
      <c r="QHA71" s="154"/>
      <c r="QHB71" s="154"/>
      <c r="QHC71" s="154"/>
      <c r="QHD71" s="154"/>
      <c r="QHE71" s="154"/>
      <c r="QHF71" s="154"/>
      <c r="QHG71" s="154"/>
      <c r="QHH71" s="154"/>
      <c r="QHI71" s="154"/>
      <c r="QHJ71" s="154"/>
      <c r="QHK71" s="154"/>
      <c r="QHL71" s="154"/>
      <c r="QHM71" s="154"/>
      <c r="QHN71" s="154"/>
      <c r="QHO71" s="154"/>
      <c r="QHP71" s="154"/>
      <c r="QHQ71" s="154"/>
      <c r="QHR71" s="154"/>
      <c r="QHS71" s="154"/>
      <c r="QHT71" s="154"/>
      <c r="QHU71" s="154"/>
      <c r="QHV71" s="154"/>
      <c r="QHW71" s="154"/>
      <c r="QHX71" s="154"/>
      <c r="QHY71" s="154"/>
      <c r="QHZ71" s="154"/>
      <c r="QIA71" s="154"/>
      <c r="QIB71" s="154"/>
      <c r="QIC71" s="154"/>
      <c r="QID71" s="154"/>
      <c r="QIE71" s="154"/>
      <c r="QIF71" s="154"/>
      <c r="QIG71" s="154"/>
      <c r="QIH71" s="154"/>
      <c r="QII71" s="154"/>
      <c r="QIJ71" s="154"/>
      <c r="QIK71" s="154"/>
      <c r="QIL71" s="154"/>
      <c r="QIM71" s="154"/>
      <c r="QIN71" s="154"/>
      <c r="QIO71" s="154"/>
      <c r="QIP71" s="154"/>
      <c r="QIQ71" s="154"/>
      <c r="QIR71" s="154"/>
      <c r="QIS71" s="154"/>
      <c r="QIT71" s="154"/>
      <c r="QIU71" s="154"/>
      <c r="QIV71" s="154"/>
      <c r="QIW71" s="154"/>
      <c r="QIX71" s="154"/>
      <c r="QIY71" s="154"/>
      <c r="QIZ71" s="154"/>
      <c r="QJA71" s="154"/>
      <c r="QJB71" s="154"/>
      <c r="QJC71" s="154"/>
      <c r="QJD71" s="154"/>
      <c r="QJE71" s="154"/>
      <c r="QJF71" s="154"/>
      <c r="QJG71" s="154"/>
      <c r="QJH71" s="154"/>
      <c r="QJI71" s="154"/>
      <c r="QJJ71" s="154"/>
      <c r="QJK71" s="154"/>
      <c r="QJL71" s="154"/>
      <c r="QJM71" s="154"/>
      <c r="QJN71" s="154"/>
      <c r="QJO71" s="154"/>
      <c r="QJP71" s="154"/>
      <c r="QJQ71" s="154"/>
      <c r="QJR71" s="154"/>
      <c r="QJS71" s="154"/>
      <c r="QJT71" s="154"/>
      <c r="QJU71" s="154"/>
      <c r="QJV71" s="154"/>
      <c r="QJW71" s="154"/>
      <c r="QJX71" s="154"/>
      <c r="QJY71" s="154"/>
      <c r="QJZ71" s="154"/>
      <c r="QKA71" s="154"/>
      <c r="QKB71" s="154"/>
      <c r="QKC71" s="154"/>
      <c r="QKD71" s="154"/>
      <c r="QKE71" s="154"/>
      <c r="QKF71" s="154"/>
      <c r="QKG71" s="154"/>
      <c r="QKH71" s="154"/>
      <c r="QKI71" s="154"/>
      <c r="QKJ71" s="154"/>
      <c r="QKK71" s="154"/>
      <c r="QKL71" s="154"/>
      <c r="QKM71" s="154"/>
      <c r="QKN71" s="154"/>
      <c r="QKO71" s="154"/>
      <c r="QKP71" s="154"/>
      <c r="QKQ71" s="154"/>
      <c r="QKR71" s="154"/>
      <c r="QKS71" s="154"/>
      <c r="QKT71" s="154"/>
      <c r="QKU71" s="154"/>
      <c r="QKV71" s="154"/>
      <c r="QKW71" s="154"/>
      <c r="QKX71" s="154"/>
      <c r="QKY71" s="154"/>
      <c r="QKZ71" s="154"/>
      <c r="QLA71" s="154"/>
      <c r="QLB71" s="154"/>
      <c r="QLC71" s="154"/>
      <c r="QLD71" s="154"/>
      <c r="QLE71" s="154"/>
      <c r="QLF71" s="154"/>
      <c r="QLG71" s="154"/>
      <c r="QLH71" s="154"/>
      <c r="QLI71" s="154"/>
      <c r="QLJ71" s="154"/>
      <c r="QLK71" s="154"/>
      <c r="QLL71" s="154"/>
      <c r="QLM71" s="154"/>
      <c r="QLN71" s="154"/>
      <c r="QLO71" s="154"/>
      <c r="QLP71" s="154"/>
      <c r="QLQ71" s="154"/>
      <c r="QLR71" s="154"/>
      <c r="QLS71" s="154"/>
      <c r="QLT71" s="154"/>
      <c r="QLU71" s="154"/>
      <c r="QLV71" s="154"/>
      <c r="QLW71" s="154"/>
      <c r="QLX71" s="154"/>
      <c r="QLY71" s="154"/>
      <c r="QLZ71" s="154"/>
      <c r="QMA71" s="154"/>
      <c r="QMB71" s="154"/>
      <c r="QMC71" s="154"/>
      <c r="QMD71" s="154"/>
      <c r="QME71" s="154"/>
      <c r="QMF71" s="154"/>
      <c r="QMG71" s="154"/>
      <c r="QMH71" s="154"/>
      <c r="QMI71" s="154"/>
      <c r="QMJ71" s="154"/>
      <c r="QMK71" s="154"/>
      <c r="QML71" s="154"/>
      <c r="QMM71" s="154"/>
      <c r="QMN71" s="154"/>
      <c r="QMO71" s="154"/>
      <c r="QMP71" s="154"/>
      <c r="QMQ71" s="154"/>
      <c r="QMR71" s="154"/>
      <c r="QMS71" s="154"/>
      <c r="QMT71" s="154"/>
      <c r="QMU71" s="154"/>
      <c r="QMV71" s="154"/>
      <c r="QMW71" s="154"/>
      <c r="QMX71" s="154"/>
      <c r="QMY71" s="154"/>
      <c r="QMZ71" s="154"/>
      <c r="QNA71" s="154"/>
      <c r="QNB71" s="154"/>
      <c r="QNC71" s="154"/>
      <c r="QND71" s="154"/>
      <c r="QNE71" s="154"/>
      <c r="QNF71" s="154"/>
      <c r="QNG71" s="154"/>
      <c r="QNH71" s="154"/>
      <c r="QNI71" s="154"/>
      <c r="QNJ71" s="154"/>
      <c r="QNK71" s="154"/>
      <c r="QNL71" s="154"/>
      <c r="QNM71" s="154"/>
      <c r="QNN71" s="154"/>
      <c r="QNO71" s="154"/>
      <c r="QNP71" s="154"/>
      <c r="QNQ71" s="154"/>
      <c r="QNR71" s="154"/>
      <c r="QNS71" s="154"/>
      <c r="QNT71" s="154"/>
      <c r="QNU71" s="154"/>
      <c r="QNV71" s="154"/>
      <c r="QNW71" s="154"/>
      <c r="QNX71" s="154"/>
      <c r="QNY71" s="154"/>
      <c r="QNZ71" s="154"/>
      <c r="QOA71" s="154"/>
      <c r="QOB71" s="154"/>
      <c r="QOC71" s="154"/>
      <c r="QOD71" s="154"/>
      <c r="QOE71" s="154"/>
      <c r="QOF71" s="154"/>
      <c r="QOG71" s="154"/>
      <c r="QOH71" s="154"/>
      <c r="QOI71" s="154"/>
      <c r="QOJ71" s="154"/>
      <c r="QOK71" s="154"/>
      <c r="QOL71" s="154"/>
      <c r="QOM71" s="154"/>
      <c r="QON71" s="154"/>
      <c r="QOO71" s="154"/>
      <c r="QOP71" s="154"/>
      <c r="QOQ71" s="154"/>
      <c r="QOR71" s="154"/>
      <c r="QOS71" s="154"/>
      <c r="QOT71" s="154"/>
      <c r="QOU71" s="154"/>
      <c r="QOV71" s="154"/>
      <c r="QOW71" s="154"/>
      <c r="QOX71" s="154"/>
      <c r="QOY71" s="154"/>
      <c r="QOZ71" s="154"/>
      <c r="QPA71" s="154"/>
      <c r="QPB71" s="154"/>
      <c r="QPC71" s="154"/>
      <c r="QPD71" s="154"/>
      <c r="QPE71" s="154"/>
      <c r="QPF71" s="154"/>
      <c r="QPG71" s="154"/>
      <c r="QPH71" s="154"/>
      <c r="QPI71" s="154"/>
      <c r="QPJ71" s="154"/>
      <c r="QPK71" s="154"/>
      <c r="QPL71" s="154"/>
      <c r="QPM71" s="154"/>
      <c r="QPN71" s="154"/>
      <c r="QPO71" s="154"/>
      <c r="QPP71" s="154"/>
      <c r="QPQ71" s="154"/>
      <c r="QPR71" s="154"/>
      <c r="QPS71" s="154"/>
      <c r="QPT71" s="154"/>
      <c r="QPU71" s="154"/>
      <c r="QPV71" s="154"/>
      <c r="QPW71" s="154"/>
      <c r="QPX71" s="154"/>
      <c r="QPY71" s="154"/>
      <c r="QPZ71" s="154"/>
      <c r="QQA71" s="154"/>
      <c r="QQB71" s="154"/>
      <c r="QQC71" s="154"/>
      <c r="QQD71" s="154"/>
      <c r="QQE71" s="154"/>
      <c r="QQF71" s="154"/>
      <c r="QQG71" s="154"/>
      <c r="QQH71" s="154"/>
      <c r="QQI71" s="154"/>
      <c r="QQJ71" s="154"/>
      <c r="QQK71" s="154"/>
      <c r="QQL71" s="154"/>
      <c r="QQM71" s="154"/>
      <c r="QQN71" s="154"/>
      <c r="QQO71" s="154"/>
      <c r="QQP71" s="154"/>
      <c r="QQQ71" s="154"/>
      <c r="QQR71" s="154"/>
      <c r="QQS71" s="154"/>
      <c r="QQT71" s="154"/>
      <c r="QQU71" s="154"/>
      <c r="QQV71" s="154"/>
      <c r="QQW71" s="154"/>
      <c r="QQX71" s="154"/>
      <c r="QQY71" s="154"/>
      <c r="QQZ71" s="154"/>
      <c r="QRA71" s="154"/>
      <c r="QRB71" s="154"/>
      <c r="QRC71" s="154"/>
      <c r="QRD71" s="154"/>
      <c r="QRE71" s="154"/>
      <c r="QRF71" s="154"/>
      <c r="QRG71" s="154"/>
      <c r="QRH71" s="154"/>
      <c r="QRI71" s="154"/>
      <c r="QRJ71" s="154"/>
      <c r="QRK71" s="154"/>
      <c r="QRL71" s="154"/>
      <c r="QRM71" s="154"/>
      <c r="QRN71" s="154"/>
      <c r="QRO71" s="154"/>
      <c r="QRP71" s="154"/>
      <c r="QRQ71" s="154"/>
      <c r="QRR71" s="154"/>
      <c r="QRS71" s="154"/>
      <c r="QRT71" s="154"/>
      <c r="QRU71" s="154"/>
      <c r="QRV71" s="154"/>
      <c r="QRW71" s="154"/>
      <c r="QRX71" s="154"/>
      <c r="QRY71" s="154"/>
      <c r="QRZ71" s="154"/>
      <c r="QSA71" s="154"/>
      <c r="QSB71" s="154"/>
      <c r="QSC71" s="154"/>
      <c r="QSD71" s="154"/>
      <c r="QSE71" s="154"/>
      <c r="QSF71" s="154"/>
      <c r="QSG71" s="154"/>
      <c r="QSH71" s="154"/>
      <c r="QSI71" s="154"/>
      <c r="QSJ71" s="154"/>
      <c r="QSK71" s="154"/>
      <c r="QSL71" s="154"/>
      <c r="QSM71" s="154"/>
      <c r="QSN71" s="154"/>
      <c r="QSO71" s="154"/>
      <c r="QSP71" s="154"/>
      <c r="QSQ71" s="154"/>
      <c r="QSR71" s="154"/>
      <c r="QSS71" s="154"/>
      <c r="QST71" s="154"/>
      <c r="QSU71" s="154"/>
      <c r="QSV71" s="154"/>
      <c r="QSW71" s="154"/>
      <c r="QSX71" s="154"/>
      <c r="QSY71" s="154"/>
      <c r="QSZ71" s="154"/>
      <c r="QTA71" s="154"/>
      <c r="QTB71" s="154"/>
      <c r="QTC71" s="154"/>
      <c r="QTD71" s="154"/>
      <c r="QTE71" s="154"/>
      <c r="QTF71" s="154"/>
      <c r="QTG71" s="154"/>
      <c r="QTH71" s="154"/>
      <c r="QTI71" s="154"/>
      <c r="QTJ71" s="154"/>
      <c r="QTK71" s="154"/>
      <c r="QTL71" s="154"/>
      <c r="QTM71" s="154"/>
      <c r="QTN71" s="154"/>
      <c r="QTO71" s="154"/>
      <c r="QTP71" s="154"/>
      <c r="QTQ71" s="154"/>
      <c r="QTR71" s="154"/>
      <c r="QTS71" s="154"/>
      <c r="QTT71" s="154"/>
      <c r="QTU71" s="154"/>
      <c r="QTV71" s="154"/>
      <c r="QTW71" s="154"/>
      <c r="QTX71" s="154"/>
      <c r="QTY71" s="154"/>
      <c r="QTZ71" s="154"/>
      <c r="QUA71" s="154"/>
      <c r="QUB71" s="154"/>
      <c r="QUC71" s="154"/>
      <c r="QUD71" s="154"/>
      <c r="QUE71" s="154"/>
      <c r="QUF71" s="154"/>
      <c r="QUG71" s="154"/>
      <c r="QUH71" s="154"/>
      <c r="QUI71" s="154"/>
      <c r="QUJ71" s="154"/>
      <c r="QUK71" s="154"/>
      <c r="QUL71" s="154"/>
      <c r="QUM71" s="154"/>
      <c r="QUN71" s="154"/>
      <c r="QUO71" s="154"/>
      <c r="QUP71" s="154"/>
      <c r="QUQ71" s="154"/>
      <c r="QUR71" s="154"/>
      <c r="QUS71" s="154"/>
      <c r="QUT71" s="154"/>
      <c r="QUU71" s="154"/>
      <c r="QUV71" s="154"/>
      <c r="QUW71" s="154"/>
      <c r="QUX71" s="154"/>
      <c r="QUY71" s="154"/>
      <c r="QUZ71" s="154"/>
      <c r="QVA71" s="154"/>
      <c r="QVB71" s="154"/>
      <c r="QVC71" s="154"/>
      <c r="QVD71" s="154"/>
      <c r="QVE71" s="154"/>
      <c r="QVF71" s="154"/>
      <c r="QVG71" s="154"/>
      <c r="QVH71" s="154"/>
      <c r="QVI71" s="154"/>
      <c r="QVJ71" s="154"/>
      <c r="QVK71" s="154"/>
      <c r="QVL71" s="154"/>
      <c r="QVM71" s="154"/>
      <c r="QVN71" s="154"/>
      <c r="QVO71" s="154"/>
      <c r="QVP71" s="154"/>
      <c r="QVQ71" s="154"/>
      <c r="QVR71" s="154"/>
      <c r="QVS71" s="154"/>
      <c r="QVT71" s="154"/>
      <c r="QVU71" s="154"/>
      <c r="QVV71" s="154"/>
      <c r="QVW71" s="154"/>
      <c r="QVX71" s="154"/>
      <c r="QVY71" s="154"/>
      <c r="QVZ71" s="154"/>
      <c r="QWA71" s="154"/>
      <c r="QWB71" s="154"/>
      <c r="QWC71" s="154"/>
      <c r="QWD71" s="154"/>
      <c r="QWE71" s="154"/>
      <c r="QWF71" s="154"/>
      <c r="QWG71" s="154"/>
      <c r="QWH71" s="154"/>
      <c r="QWI71" s="154"/>
      <c r="QWJ71" s="154"/>
      <c r="QWK71" s="154"/>
      <c r="QWL71" s="154"/>
      <c r="QWM71" s="154"/>
      <c r="QWN71" s="154"/>
      <c r="QWO71" s="154"/>
      <c r="QWP71" s="154"/>
      <c r="QWQ71" s="154"/>
      <c r="QWR71" s="154"/>
      <c r="QWS71" s="154"/>
      <c r="QWT71" s="154"/>
      <c r="QWU71" s="154"/>
      <c r="QWV71" s="154"/>
      <c r="QWW71" s="154"/>
      <c r="QWX71" s="154"/>
      <c r="QWY71" s="154"/>
      <c r="QWZ71" s="154"/>
      <c r="QXA71" s="154"/>
      <c r="QXB71" s="154"/>
      <c r="QXC71" s="154"/>
      <c r="QXD71" s="154"/>
      <c r="QXE71" s="154"/>
      <c r="QXF71" s="154"/>
      <c r="QXG71" s="154"/>
      <c r="QXH71" s="154"/>
      <c r="QXI71" s="154"/>
      <c r="QXJ71" s="154"/>
      <c r="QXK71" s="154"/>
      <c r="QXL71" s="154"/>
      <c r="QXM71" s="154"/>
      <c r="QXN71" s="154"/>
      <c r="QXO71" s="154"/>
      <c r="QXP71" s="154"/>
      <c r="QXQ71" s="154"/>
      <c r="QXR71" s="154"/>
      <c r="QXS71" s="154"/>
      <c r="QXT71" s="154"/>
      <c r="QXU71" s="154"/>
      <c r="QXV71" s="154"/>
      <c r="QXW71" s="154"/>
      <c r="QXX71" s="154"/>
      <c r="QXY71" s="154"/>
      <c r="QXZ71" s="154"/>
      <c r="QYA71" s="154"/>
      <c r="QYB71" s="154"/>
      <c r="QYC71" s="154"/>
      <c r="QYD71" s="154"/>
      <c r="QYE71" s="154"/>
      <c r="QYF71" s="154"/>
      <c r="QYG71" s="154"/>
      <c r="QYH71" s="154"/>
      <c r="QYI71" s="154"/>
      <c r="QYJ71" s="154"/>
      <c r="QYK71" s="154"/>
      <c r="QYL71" s="154"/>
      <c r="QYM71" s="154"/>
      <c r="QYN71" s="154"/>
      <c r="QYO71" s="154"/>
      <c r="QYP71" s="154"/>
      <c r="QYQ71" s="154"/>
      <c r="QYR71" s="154"/>
      <c r="QYS71" s="154"/>
      <c r="QYT71" s="154"/>
      <c r="QYU71" s="154"/>
      <c r="QYV71" s="154"/>
      <c r="QYW71" s="154"/>
      <c r="QYX71" s="154"/>
      <c r="QYY71" s="154"/>
      <c r="QYZ71" s="154"/>
      <c r="QZA71" s="154"/>
      <c r="QZB71" s="154"/>
      <c r="QZC71" s="154"/>
      <c r="QZD71" s="154"/>
      <c r="QZE71" s="154"/>
      <c r="QZF71" s="154"/>
      <c r="QZG71" s="154"/>
      <c r="QZH71" s="154"/>
      <c r="QZI71" s="154"/>
      <c r="QZJ71" s="154"/>
      <c r="QZK71" s="154"/>
      <c r="QZL71" s="154"/>
      <c r="QZM71" s="154"/>
      <c r="QZN71" s="154"/>
      <c r="QZO71" s="154"/>
      <c r="QZP71" s="154"/>
      <c r="QZQ71" s="154"/>
      <c r="QZR71" s="154"/>
      <c r="QZS71" s="154"/>
      <c r="QZT71" s="154"/>
      <c r="QZU71" s="154"/>
      <c r="QZV71" s="154"/>
      <c r="QZW71" s="154"/>
      <c r="QZX71" s="154"/>
      <c r="QZY71" s="154"/>
      <c r="QZZ71" s="154"/>
      <c r="RAA71" s="154"/>
      <c r="RAB71" s="154"/>
      <c r="RAC71" s="154"/>
      <c r="RAD71" s="154"/>
      <c r="RAE71" s="154"/>
      <c r="RAF71" s="154"/>
      <c r="RAG71" s="154"/>
      <c r="RAH71" s="154"/>
      <c r="RAI71" s="154"/>
      <c r="RAJ71" s="154"/>
      <c r="RAK71" s="154"/>
      <c r="RAL71" s="154"/>
      <c r="RAM71" s="154"/>
      <c r="RAN71" s="154"/>
      <c r="RAO71" s="154"/>
      <c r="RAP71" s="154"/>
      <c r="RAQ71" s="154"/>
      <c r="RAR71" s="154"/>
      <c r="RAS71" s="154"/>
      <c r="RAT71" s="154"/>
      <c r="RAU71" s="154"/>
      <c r="RAV71" s="154"/>
      <c r="RAW71" s="154"/>
      <c r="RAX71" s="154"/>
      <c r="RAY71" s="154"/>
      <c r="RAZ71" s="154"/>
      <c r="RBA71" s="154"/>
      <c r="RBB71" s="154"/>
      <c r="RBC71" s="154"/>
      <c r="RBD71" s="154"/>
      <c r="RBE71" s="154"/>
      <c r="RBF71" s="154"/>
      <c r="RBG71" s="154"/>
      <c r="RBH71" s="154"/>
      <c r="RBI71" s="154"/>
      <c r="RBJ71" s="154"/>
      <c r="RBK71" s="154"/>
      <c r="RBL71" s="154"/>
      <c r="RBM71" s="154"/>
      <c r="RBN71" s="154"/>
      <c r="RBO71" s="154"/>
      <c r="RBP71" s="154"/>
      <c r="RBQ71" s="154"/>
      <c r="RBR71" s="154"/>
      <c r="RBS71" s="154"/>
      <c r="RBT71" s="154"/>
      <c r="RBU71" s="154"/>
      <c r="RBV71" s="154"/>
      <c r="RBW71" s="154"/>
      <c r="RBX71" s="154"/>
      <c r="RBY71" s="154"/>
      <c r="RBZ71" s="154"/>
      <c r="RCA71" s="154"/>
      <c r="RCB71" s="154"/>
      <c r="RCC71" s="154"/>
      <c r="RCD71" s="154"/>
      <c r="RCE71" s="154"/>
      <c r="RCF71" s="154"/>
      <c r="RCG71" s="154"/>
      <c r="RCH71" s="154"/>
      <c r="RCI71" s="154"/>
      <c r="RCJ71" s="154"/>
      <c r="RCK71" s="154"/>
      <c r="RCL71" s="154"/>
      <c r="RCM71" s="154"/>
      <c r="RCN71" s="154"/>
      <c r="RCO71" s="154"/>
      <c r="RCP71" s="154"/>
      <c r="RCQ71" s="154"/>
      <c r="RCR71" s="154"/>
      <c r="RCS71" s="154"/>
      <c r="RCT71" s="154"/>
      <c r="RCU71" s="154"/>
      <c r="RCV71" s="154"/>
      <c r="RCW71" s="154"/>
      <c r="RCX71" s="154"/>
      <c r="RCY71" s="154"/>
      <c r="RCZ71" s="154"/>
      <c r="RDA71" s="154"/>
      <c r="RDB71" s="154"/>
      <c r="RDC71" s="154"/>
      <c r="RDD71" s="154"/>
      <c r="RDE71" s="154"/>
      <c r="RDF71" s="154"/>
      <c r="RDG71" s="154"/>
      <c r="RDH71" s="154"/>
      <c r="RDI71" s="154"/>
      <c r="RDJ71" s="154"/>
      <c r="RDK71" s="154"/>
      <c r="RDL71" s="154"/>
      <c r="RDM71" s="154"/>
      <c r="RDN71" s="154"/>
      <c r="RDO71" s="154"/>
      <c r="RDP71" s="154"/>
      <c r="RDQ71" s="154"/>
      <c r="RDR71" s="154"/>
      <c r="RDS71" s="154"/>
      <c r="RDT71" s="154"/>
      <c r="RDU71" s="154"/>
      <c r="RDV71" s="154"/>
      <c r="RDW71" s="154"/>
      <c r="RDX71" s="154"/>
      <c r="RDY71" s="154"/>
      <c r="RDZ71" s="154"/>
      <c r="REA71" s="154"/>
      <c r="REB71" s="154"/>
      <c r="REC71" s="154"/>
      <c r="RED71" s="154"/>
      <c r="REE71" s="154"/>
      <c r="REF71" s="154"/>
      <c r="REG71" s="154"/>
      <c r="REH71" s="154"/>
      <c r="REI71" s="154"/>
      <c r="REJ71" s="154"/>
      <c r="REK71" s="154"/>
      <c r="REL71" s="154"/>
      <c r="REM71" s="154"/>
      <c r="REN71" s="154"/>
      <c r="REO71" s="154"/>
      <c r="REP71" s="154"/>
      <c r="REQ71" s="154"/>
      <c r="RER71" s="154"/>
      <c r="RES71" s="154"/>
      <c r="RET71" s="154"/>
      <c r="REU71" s="154"/>
      <c r="REV71" s="154"/>
      <c r="REW71" s="154"/>
      <c r="REX71" s="154"/>
      <c r="REY71" s="154"/>
      <c r="REZ71" s="154"/>
      <c r="RFA71" s="154"/>
      <c r="RFB71" s="154"/>
      <c r="RFC71" s="154"/>
      <c r="RFD71" s="154"/>
      <c r="RFE71" s="154"/>
      <c r="RFF71" s="154"/>
      <c r="RFG71" s="154"/>
      <c r="RFH71" s="154"/>
      <c r="RFI71" s="154"/>
      <c r="RFJ71" s="154"/>
      <c r="RFK71" s="154"/>
      <c r="RFL71" s="154"/>
      <c r="RFM71" s="154"/>
      <c r="RFN71" s="154"/>
      <c r="RFO71" s="154"/>
      <c r="RFP71" s="154"/>
      <c r="RFQ71" s="154"/>
      <c r="RFR71" s="154"/>
      <c r="RFS71" s="154"/>
      <c r="RFT71" s="154"/>
      <c r="RFU71" s="154"/>
      <c r="RFV71" s="154"/>
      <c r="RFW71" s="154"/>
      <c r="RFX71" s="154"/>
      <c r="RFY71" s="154"/>
      <c r="RFZ71" s="154"/>
      <c r="RGA71" s="154"/>
      <c r="RGB71" s="154"/>
      <c r="RGC71" s="154"/>
      <c r="RGD71" s="154"/>
      <c r="RGE71" s="154"/>
      <c r="RGF71" s="154"/>
      <c r="RGG71" s="154"/>
      <c r="RGH71" s="154"/>
      <c r="RGI71" s="154"/>
      <c r="RGJ71" s="154"/>
      <c r="RGK71" s="154"/>
      <c r="RGL71" s="154"/>
      <c r="RGM71" s="154"/>
      <c r="RGN71" s="154"/>
      <c r="RGO71" s="154"/>
      <c r="RGP71" s="154"/>
      <c r="RGQ71" s="154"/>
      <c r="RGR71" s="154"/>
      <c r="RGS71" s="154"/>
      <c r="RGT71" s="154"/>
      <c r="RGU71" s="154"/>
      <c r="RGV71" s="154"/>
      <c r="RGW71" s="154"/>
      <c r="RGX71" s="154"/>
      <c r="RGY71" s="154"/>
      <c r="RGZ71" s="154"/>
      <c r="RHA71" s="154"/>
      <c r="RHB71" s="154"/>
      <c r="RHC71" s="154"/>
      <c r="RHD71" s="154"/>
      <c r="RHE71" s="154"/>
      <c r="RHF71" s="154"/>
      <c r="RHG71" s="154"/>
      <c r="RHH71" s="154"/>
      <c r="RHI71" s="154"/>
      <c r="RHJ71" s="154"/>
      <c r="RHK71" s="154"/>
      <c r="RHL71" s="154"/>
      <c r="RHM71" s="154"/>
      <c r="RHN71" s="154"/>
      <c r="RHO71" s="154"/>
      <c r="RHP71" s="154"/>
      <c r="RHQ71" s="154"/>
      <c r="RHR71" s="154"/>
      <c r="RHS71" s="154"/>
      <c r="RHT71" s="154"/>
      <c r="RHU71" s="154"/>
      <c r="RHV71" s="154"/>
      <c r="RHW71" s="154"/>
      <c r="RHX71" s="154"/>
      <c r="RHY71" s="154"/>
      <c r="RHZ71" s="154"/>
      <c r="RIA71" s="154"/>
      <c r="RIB71" s="154"/>
      <c r="RIC71" s="154"/>
      <c r="RID71" s="154"/>
      <c r="RIE71" s="154"/>
      <c r="RIF71" s="154"/>
      <c r="RIG71" s="154"/>
      <c r="RIH71" s="154"/>
      <c r="RII71" s="154"/>
      <c r="RIJ71" s="154"/>
      <c r="RIK71" s="154"/>
      <c r="RIL71" s="154"/>
      <c r="RIM71" s="154"/>
      <c r="RIN71" s="154"/>
      <c r="RIO71" s="154"/>
      <c r="RIP71" s="154"/>
      <c r="RIQ71" s="154"/>
      <c r="RIR71" s="154"/>
      <c r="RIS71" s="154"/>
      <c r="RIT71" s="154"/>
      <c r="RIU71" s="154"/>
      <c r="RIV71" s="154"/>
      <c r="RIW71" s="154"/>
      <c r="RIX71" s="154"/>
      <c r="RIY71" s="154"/>
      <c r="RIZ71" s="154"/>
      <c r="RJA71" s="154"/>
      <c r="RJB71" s="154"/>
      <c r="RJC71" s="154"/>
      <c r="RJD71" s="154"/>
      <c r="RJE71" s="154"/>
      <c r="RJF71" s="154"/>
      <c r="RJG71" s="154"/>
      <c r="RJH71" s="154"/>
      <c r="RJI71" s="154"/>
      <c r="RJJ71" s="154"/>
      <c r="RJK71" s="154"/>
      <c r="RJL71" s="154"/>
      <c r="RJM71" s="154"/>
      <c r="RJN71" s="154"/>
      <c r="RJO71" s="154"/>
      <c r="RJP71" s="154"/>
      <c r="RJQ71" s="154"/>
      <c r="RJR71" s="154"/>
      <c r="RJS71" s="154"/>
      <c r="RJT71" s="154"/>
      <c r="RJU71" s="154"/>
      <c r="RJV71" s="154"/>
      <c r="RJW71" s="154"/>
      <c r="RJX71" s="154"/>
      <c r="RJY71" s="154"/>
      <c r="RJZ71" s="154"/>
      <c r="RKA71" s="154"/>
      <c r="RKB71" s="154"/>
      <c r="RKC71" s="154"/>
      <c r="RKD71" s="154"/>
      <c r="RKE71" s="154"/>
      <c r="RKF71" s="154"/>
      <c r="RKG71" s="154"/>
      <c r="RKH71" s="154"/>
      <c r="RKI71" s="154"/>
      <c r="RKJ71" s="154"/>
      <c r="RKK71" s="154"/>
      <c r="RKL71" s="154"/>
      <c r="RKM71" s="154"/>
      <c r="RKN71" s="154"/>
      <c r="RKO71" s="154"/>
      <c r="RKP71" s="154"/>
      <c r="RKQ71" s="154"/>
      <c r="RKR71" s="154"/>
      <c r="RKS71" s="154"/>
      <c r="RKT71" s="154"/>
      <c r="RKU71" s="154"/>
      <c r="RKV71" s="154"/>
      <c r="RKW71" s="154"/>
      <c r="RKX71" s="154"/>
      <c r="RKY71" s="154"/>
      <c r="RKZ71" s="154"/>
      <c r="RLA71" s="154"/>
      <c r="RLB71" s="154"/>
      <c r="RLC71" s="154"/>
      <c r="RLD71" s="154"/>
      <c r="RLE71" s="154"/>
      <c r="RLF71" s="154"/>
      <c r="RLG71" s="154"/>
      <c r="RLH71" s="154"/>
      <c r="RLI71" s="154"/>
      <c r="RLJ71" s="154"/>
      <c r="RLK71" s="154"/>
      <c r="RLL71" s="154"/>
      <c r="RLM71" s="154"/>
      <c r="RLN71" s="154"/>
      <c r="RLO71" s="154"/>
      <c r="RLP71" s="154"/>
      <c r="RLQ71" s="154"/>
      <c r="RLR71" s="154"/>
      <c r="RLS71" s="154"/>
      <c r="RLT71" s="154"/>
      <c r="RLU71" s="154"/>
      <c r="RLV71" s="154"/>
      <c r="RLW71" s="154"/>
      <c r="RLX71" s="154"/>
      <c r="RLY71" s="154"/>
      <c r="RLZ71" s="154"/>
      <c r="RMA71" s="154"/>
      <c r="RMB71" s="154"/>
      <c r="RMC71" s="154"/>
      <c r="RMD71" s="154"/>
      <c r="RME71" s="154"/>
      <c r="RMF71" s="154"/>
      <c r="RMG71" s="154"/>
      <c r="RMH71" s="154"/>
      <c r="RMI71" s="154"/>
      <c r="RMJ71" s="154"/>
      <c r="RMK71" s="154"/>
      <c r="RML71" s="154"/>
      <c r="RMM71" s="154"/>
      <c r="RMN71" s="154"/>
      <c r="RMO71" s="154"/>
      <c r="RMP71" s="154"/>
      <c r="RMQ71" s="154"/>
      <c r="RMR71" s="154"/>
      <c r="RMS71" s="154"/>
      <c r="RMT71" s="154"/>
      <c r="RMU71" s="154"/>
      <c r="RMV71" s="154"/>
      <c r="RMW71" s="154"/>
      <c r="RMX71" s="154"/>
      <c r="RMY71" s="154"/>
      <c r="RMZ71" s="154"/>
      <c r="RNA71" s="154"/>
      <c r="RNB71" s="154"/>
      <c r="RNC71" s="154"/>
      <c r="RND71" s="154"/>
      <c r="RNE71" s="154"/>
      <c r="RNF71" s="154"/>
      <c r="RNG71" s="154"/>
      <c r="RNH71" s="154"/>
      <c r="RNI71" s="154"/>
      <c r="RNJ71" s="154"/>
      <c r="RNK71" s="154"/>
      <c r="RNL71" s="154"/>
      <c r="RNM71" s="154"/>
      <c r="RNN71" s="154"/>
      <c r="RNO71" s="154"/>
      <c r="RNP71" s="154"/>
      <c r="RNQ71" s="154"/>
      <c r="RNR71" s="154"/>
      <c r="RNS71" s="154"/>
      <c r="RNT71" s="154"/>
      <c r="RNU71" s="154"/>
      <c r="RNV71" s="154"/>
      <c r="RNW71" s="154"/>
      <c r="RNX71" s="154"/>
      <c r="RNY71" s="154"/>
      <c r="RNZ71" s="154"/>
      <c r="ROA71" s="154"/>
      <c r="ROB71" s="154"/>
      <c r="ROC71" s="154"/>
      <c r="ROD71" s="154"/>
      <c r="ROE71" s="154"/>
      <c r="ROF71" s="154"/>
      <c r="ROG71" s="154"/>
      <c r="ROH71" s="154"/>
      <c r="ROI71" s="154"/>
      <c r="ROJ71" s="154"/>
      <c r="ROK71" s="154"/>
      <c r="ROL71" s="154"/>
      <c r="ROM71" s="154"/>
      <c r="RON71" s="154"/>
      <c r="ROO71" s="154"/>
      <c r="ROP71" s="154"/>
      <c r="ROQ71" s="154"/>
      <c r="ROR71" s="154"/>
      <c r="ROS71" s="154"/>
      <c r="ROT71" s="154"/>
      <c r="ROU71" s="154"/>
      <c r="ROV71" s="154"/>
      <c r="ROW71" s="154"/>
      <c r="ROX71" s="154"/>
      <c r="ROY71" s="154"/>
      <c r="ROZ71" s="154"/>
      <c r="RPA71" s="154"/>
      <c r="RPB71" s="154"/>
      <c r="RPC71" s="154"/>
      <c r="RPD71" s="154"/>
      <c r="RPE71" s="154"/>
      <c r="RPF71" s="154"/>
      <c r="RPG71" s="154"/>
      <c r="RPH71" s="154"/>
      <c r="RPI71" s="154"/>
      <c r="RPJ71" s="154"/>
      <c r="RPK71" s="154"/>
      <c r="RPL71" s="154"/>
      <c r="RPM71" s="154"/>
      <c r="RPN71" s="154"/>
      <c r="RPO71" s="154"/>
      <c r="RPP71" s="154"/>
      <c r="RPQ71" s="154"/>
      <c r="RPR71" s="154"/>
      <c r="RPS71" s="154"/>
      <c r="RPT71" s="154"/>
      <c r="RPU71" s="154"/>
      <c r="RPV71" s="154"/>
      <c r="RPW71" s="154"/>
      <c r="RPX71" s="154"/>
      <c r="RPY71" s="154"/>
      <c r="RPZ71" s="154"/>
      <c r="RQA71" s="154"/>
      <c r="RQB71" s="154"/>
      <c r="RQC71" s="154"/>
      <c r="RQD71" s="154"/>
      <c r="RQE71" s="154"/>
      <c r="RQF71" s="154"/>
      <c r="RQG71" s="154"/>
      <c r="RQH71" s="154"/>
      <c r="RQI71" s="154"/>
      <c r="RQJ71" s="154"/>
      <c r="RQK71" s="154"/>
      <c r="RQL71" s="154"/>
      <c r="RQM71" s="154"/>
      <c r="RQN71" s="154"/>
      <c r="RQO71" s="154"/>
      <c r="RQP71" s="154"/>
      <c r="RQQ71" s="154"/>
      <c r="RQR71" s="154"/>
      <c r="RQS71" s="154"/>
      <c r="RQT71" s="154"/>
      <c r="RQU71" s="154"/>
      <c r="RQV71" s="154"/>
      <c r="RQW71" s="154"/>
      <c r="RQX71" s="154"/>
      <c r="RQY71" s="154"/>
      <c r="RQZ71" s="154"/>
      <c r="RRA71" s="154"/>
      <c r="RRB71" s="154"/>
      <c r="RRC71" s="154"/>
      <c r="RRD71" s="154"/>
      <c r="RRE71" s="154"/>
      <c r="RRF71" s="154"/>
      <c r="RRG71" s="154"/>
      <c r="RRH71" s="154"/>
      <c r="RRI71" s="154"/>
      <c r="RRJ71" s="154"/>
      <c r="RRK71" s="154"/>
      <c r="RRL71" s="154"/>
      <c r="RRM71" s="154"/>
      <c r="RRN71" s="154"/>
      <c r="RRO71" s="154"/>
      <c r="RRP71" s="154"/>
      <c r="RRQ71" s="154"/>
      <c r="RRR71" s="154"/>
      <c r="RRS71" s="154"/>
      <c r="RRT71" s="154"/>
      <c r="RRU71" s="154"/>
      <c r="RRV71" s="154"/>
      <c r="RRW71" s="154"/>
      <c r="RRX71" s="154"/>
      <c r="RRY71" s="154"/>
      <c r="RRZ71" s="154"/>
      <c r="RSA71" s="154"/>
      <c r="RSB71" s="154"/>
      <c r="RSC71" s="154"/>
      <c r="RSD71" s="154"/>
      <c r="RSE71" s="154"/>
      <c r="RSF71" s="154"/>
      <c r="RSG71" s="154"/>
      <c r="RSH71" s="154"/>
      <c r="RSI71" s="154"/>
      <c r="RSJ71" s="154"/>
      <c r="RSK71" s="154"/>
      <c r="RSL71" s="154"/>
      <c r="RSM71" s="154"/>
      <c r="RSN71" s="154"/>
      <c r="RSO71" s="154"/>
      <c r="RSP71" s="154"/>
      <c r="RSQ71" s="154"/>
      <c r="RSR71" s="154"/>
      <c r="RSS71" s="154"/>
      <c r="RST71" s="154"/>
      <c r="RSU71" s="154"/>
      <c r="RSV71" s="154"/>
      <c r="RSW71" s="154"/>
      <c r="RSX71" s="154"/>
      <c r="RSY71" s="154"/>
      <c r="RSZ71" s="154"/>
      <c r="RTA71" s="154"/>
      <c r="RTB71" s="154"/>
      <c r="RTC71" s="154"/>
      <c r="RTD71" s="154"/>
      <c r="RTE71" s="154"/>
      <c r="RTF71" s="154"/>
      <c r="RTG71" s="154"/>
      <c r="RTH71" s="154"/>
      <c r="RTI71" s="154"/>
      <c r="RTJ71" s="154"/>
      <c r="RTK71" s="154"/>
      <c r="RTL71" s="154"/>
      <c r="RTM71" s="154"/>
      <c r="RTN71" s="154"/>
      <c r="RTO71" s="154"/>
      <c r="RTP71" s="154"/>
      <c r="RTQ71" s="154"/>
      <c r="RTR71" s="154"/>
      <c r="RTS71" s="154"/>
      <c r="RTT71" s="154"/>
      <c r="RTU71" s="154"/>
      <c r="RTV71" s="154"/>
      <c r="RTW71" s="154"/>
      <c r="RTX71" s="154"/>
      <c r="RTY71" s="154"/>
      <c r="RTZ71" s="154"/>
      <c r="RUA71" s="154"/>
      <c r="RUB71" s="154"/>
      <c r="RUC71" s="154"/>
      <c r="RUD71" s="154"/>
      <c r="RUE71" s="154"/>
      <c r="RUF71" s="154"/>
      <c r="RUG71" s="154"/>
      <c r="RUH71" s="154"/>
      <c r="RUI71" s="154"/>
      <c r="RUJ71" s="154"/>
      <c r="RUK71" s="154"/>
      <c r="RUL71" s="154"/>
      <c r="RUM71" s="154"/>
      <c r="RUN71" s="154"/>
      <c r="RUO71" s="154"/>
      <c r="RUP71" s="154"/>
      <c r="RUQ71" s="154"/>
      <c r="RUR71" s="154"/>
      <c r="RUS71" s="154"/>
      <c r="RUT71" s="154"/>
      <c r="RUU71" s="154"/>
      <c r="RUV71" s="154"/>
      <c r="RUW71" s="154"/>
      <c r="RUX71" s="154"/>
      <c r="RUY71" s="154"/>
      <c r="RUZ71" s="154"/>
      <c r="RVA71" s="154"/>
      <c r="RVB71" s="154"/>
      <c r="RVC71" s="154"/>
      <c r="RVD71" s="154"/>
      <c r="RVE71" s="154"/>
      <c r="RVF71" s="154"/>
      <c r="RVG71" s="154"/>
      <c r="RVH71" s="154"/>
      <c r="RVI71" s="154"/>
      <c r="RVJ71" s="154"/>
      <c r="RVK71" s="154"/>
      <c r="RVL71" s="154"/>
      <c r="RVM71" s="154"/>
      <c r="RVN71" s="154"/>
      <c r="RVO71" s="154"/>
      <c r="RVP71" s="154"/>
      <c r="RVQ71" s="154"/>
      <c r="RVR71" s="154"/>
      <c r="RVS71" s="154"/>
      <c r="RVT71" s="154"/>
      <c r="RVU71" s="154"/>
      <c r="RVV71" s="154"/>
      <c r="RVW71" s="154"/>
      <c r="RVX71" s="154"/>
      <c r="RVY71" s="154"/>
      <c r="RVZ71" s="154"/>
      <c r="RWA71" s="154"/>
      <c r="RWB71" s="154"/>
      <c r="RWC71" s="154"/>
      <c r="RWD71" s="154"/>
      <c r="RWE71" s="154"/>
      <c r="RWF71" s="154"/>
      <c r="RWG71" s="154"/>
      <c r="RWH71" s="154"/>
      <c r="RWI71" s="154"/>
      <c r="RWJ71" s="154"/>
      <c r="RWK71" s="154"/>
      <c r="RWL71" s="154"/>
      <c r="RWM71" s="154"/>
      <c r="RWN71" s="154"/>
      <c r="RWO71" s="154"/>
      <c r="RWP71" s="154"/>
      <c r="RWQ71" s="154"/>
      <c r="RWR71" s="154"/>
      <c r="RWS71" s="154"/>
      <c r="RWT71" s="154"/>
      <c r="RWU71" s="154"/>
      <c r="RWV71" s="154"/>
      <c r="RWW71" s="154"/>
      <c r="RWX71" s="154"/>
      <c r="RWY71" s="154"/>
      <c r="RWZ71" s="154"/>
      <c r="RXA71" s="154"/>
      <c r="RXB71" s="154"/>
      <c r="RXC71" s="154"/>
      <c r="RXD71" s="154"/>
      <c r="RXE71" s="154"/>
      <c r="RXF71" s="154"/>
      <c r="RXG71" s="154"/>
      <c r="RXH71" s="154"/>
      <c r="RXI71" s="154"/>
      <c r="RXJ71" s="154"/>
      <c r="RXK71" s="154"/>
      <c r="RXL71" s="154"/>
      <c r="RXM71" s="154"/>
      <c r="RXN71" s="154"/>
      <c r="RXO71" s="154"/>
      <c r="RXP71" s="154"/>
      <c r="RXQ71" s="154"/>
      <c r="RXR71" s="154"/>
      <c r="RXS71" s="154"/>
      <c r="RXT71" s="154"/>
      <c r="RXU71" s="154"/>
      <c r="RXV71" s="154"/>
      <c r="RXW71" s="154"/>
      <c r="RXX71" s="154"/>
      <c r="RXY71" s="154"/>
      <c r="RXZ71" s="154"/>
      <c r="RYA71" s="154"/>
      <c r="RYB71" s="154"/>
      <c r="RYC71" s="154"/>
      <c r="RYD71" s="154"/>
      <c r="RYE71" s="154"/>
      <c r="RYF71" s="154"/>
      <c r="RYG71" s="154"/>
      <c r="RYH71" s="154"/>
      <c r="RYI71" s="154"/>
      <c r="RYJ71" s="154"/>
      <c r="RYK71" s="154"/>
      <c r="RYL71" s="154"/>
      <c r="RYM71" s="154"/>
      <c r="RYN71" s="154"/>
      <c r="RYO71" s="154"/>
      <c r="RYP71" s="154"/>
      <c r="RYQ71" s="154"/>
      <c r="RYR71" s="154"/>
      <c r="RYS71" s="154"/>
      <c r="RYT71" s="154"/>
      <c r="RYU71" s="154"/>
      <c r="RYV71" s="154"/>
      <c r="RYW71" s="154"/>
      <c r="RYX71" s="154"/>
      <c r="RYY71" s="154"/>
      <c r="RYZ71" s="154"/>
      <c r="RZA71" s="154"/>
      <c r="RZB71" s="154"/>
      <c r="RZC71" s="154"/>
      <c r="RZD71" s="154"/>
      <c r="RZE71" s="154"/>
      <c r="RZF71" s="154"/>
      <c r="RZG71" s="154"/>
      <c r="RZH71" s="154"/>
      <c r="RZI71" s="154"/>
      <c r="RZJ71" s="154"/>
      <c r="RZK71" s="154"/>
      <c r="RZL71" s="154"/>
      <c r="RZM71" s="154"/>
      <c r="RZN71" s="154"/>
      <c r="RZO71" s="154"/>
      <c r="RZP71" s="154"/>
      <c r="RZQ71" s="154"/>
      <c r="RZR71" s="154"/>
      <c r="RZS71" s="154"/>
      <c r="RZT71" s="154"/>
      <c r="RZU71" s="154"/>
      <c r="RZV71" s="154"/>
      <c r="RZW71" s="154"/>
      <c r="RZX71" s="154"/>
      <c r="RZY71" s="154"/>
      <c r="RZZ71" s="154"/>
      <c r="SAA71" s="154"/>
      <c r="SAB71" s="154"/>
      <c r="SAC71" s="154"/>
      <c r="SAD71" s="154"/>
      <c r="SAE71" s="154"/>
      <c r="SAF71" s="154"/>
      <c r="SAG71" s="154"/>
      <c r="SAH71" s="154"/>
      <c r="SAI71" s="154"/>
      <c r="SAJ71" s="154"/>
      <c r="SAK71" s="154"/>
      <c r="SAL71" s="154"/>
      <c r="SAM71" s="154"/>
      <c r="SAN71" s="154"/>
      <c r="SAO71" s="154"/>
      <c r="SAP71" s="154"/>
      <c r="SAQ71" s="154"/>
      <c r="SAR71" s="154"/>
      <c r="SAS71" s="154"/>
      <c r="SAT71" s="154"/>
      <c r="SAU71" s="154"/>
      <c r="SAV71" s="154"/>
      <c r="SAW71" s="154"/>
      <c r="SAX71" s="154"/>
      <c r="SAY71" s="154"/>
      <c r="SAZ71" s="154"/>
      <c r="SBA71" s="154"/>
      <c r="SBB71" s="154"/>
      <c r="SBC71" s="154"/>
      <c r="SBD71" s="154"/>
      <c r="SBE71" s="154"/>
      <c r="SBF71" s="154"/>
      <c r="SBG71" s="154"/>
      <c r="SBH71" s="154"/>
      <c r="SBI71" s="154"/>
      <c r="SBJ71" s="154"/>
      <c r="SBK71" s="154"/>
      <c r="SBL71" s="154"/>
      <c r="SBM71" s="154"/>
      <c r="SBN71" s="154"/>
      <c r="SBO71" s="154"/>
      <c r="SBP71" s="154"/>
      <c r="SBQ71" s="154"/>
      <c r="SBR71" s="154"/>
      <c r="SBS71" s="154"/>
      <c r="SBT71" s="154"/>
      <c r="SBU71" s="154"/>
      <c r="SBV71" s="154"/>
      <c r="SBW71" s="154"/>
      <c r="SBX71" s="154"/>
      <c r="SBY71" s="154"/>
      <c r="SBZ71" s="154"/>
      <c r="SCA71" s="154"/>
      <c r="SCB71" s="154"/>
      <c r="SCC71" s="154"/>
      <c r="SCD71" s="154"/>
      <c r="SCE71" s="154"/>
      <c r="SCF71" s="154"/>
      <c r="SCG71" s="154"/>
      <c r="SCH71" s="154"/>
      <c r="SCI71" s="154"/>
      <c r="SCJ71" s="154"/>
      <c r="SCK71" s="154"/>
      <c r="SCL71" s="154"/>
      <c r="SCM71" s="154"/>
      <c r="SCN71" s="154"/>
      <c r="SCO71" s="154"/>
      <c r="SCP71" s="154"/>
      <c r="SCQ71" s="154"/>
      <c r="SCR71" s="154"/>
      <c r="SCS71" s="154"/>
      <c r="SCT71" s="154"/>
      <c r="SCU71" s="154"/>
      <c r="SCV71" s="154"/>
      <c r="SCW71" s="154"/>
      <c r="SCX71" s="154"/>
      <c r="SCY71" s="154"/>
      <c r="SCZ71" s="154"/>
      <c r="SDA71" s="154"/>
      <c r="SDB71" s="154"/>
      <c r="SDC71" s="154"/>
      <c r="SDD71" s="154"/>
      <c r="SDE71" s="154"/>
      <c r="SDF71" s="154"/>
      <c r="SDG71" s="154"/>
      <c r="SDH71" s="154"/>
      <c r="SDI71" s="154"/>
      <c r="SDJ71" s="154"/>
      <c r="SDK71" s="154"/>
      <c r="SDL71" s="154"/>
      <c r="SDM71" s="154"/>
      <c r="SDN71" s="154"/>
      <c r="SDO71" s="154"/>
      <c r="SDP71" s="154"/>
      <c r="SDQ71" s="154"/>
      <c r="SDR71" s="154"/>
      <c r="SDS71" s="154"/>
      <c r="SDT71" s="154"/>
      <c r="SDU71" s="154"/>
      <c r="SDV71" s="154"/>
      <c r="SDW71" s="154"/>
      <c r="SDX71" s="154"/>
      <c r="SDY71" s="154"/>
      <c r="SDZ71" s="154"/>
      <c r="SEA71" s="154"/>
      <c r="SEB71" s="154"/>
      <c r="SEC71" s="154"/>
      <c r="SED71" s="154"/>
      <c r="SEE71" s="154"/>
      <c r="SEF71" s="154"/>
      <c r="SEG71" s="154"/>
      <c r="SEH71" s="154"/>
      <c r="SEI71" s="154"/>
      <c r="SEJ71" s="154"/>
      <c r="SEK71" s="154"/>
      <c r="SEL71" s="154"/>
      <c r="SEM71" s="154"/>
      <c r="SEN71" s="154"/>
      <c r="SEO71" s="154"/>
      <c r="SEP71" s="154"/>
      <c r="SEQ71" s="154"/>
      <c r="SER71" s="154"/>
      <c r="SES71" s="154"/>
      <c r="SET71" s="154"/>
      <c r="SEU71" s="154"/>
      <c r="SEV71" s="154"/>
      <c r="SEW71" s="154"/>
      <c r="SEX71" s="154"/>
      <c r="SEY71" s="154"/>
      <c r="SEZ71" s="154"/>
      <c r="SFA71" s="154"/>
      <c r="SFB71" s="154"/>
      <c r="SFC71" s="154"/>
      <c r="SFD71" s="154"/>
      <c r="SFE71" s="154"/>
      <c r="SFF71" s="154"/>
      <c r="SFG71" s="154"/>
      <c r="SFH71" s="154"/>
      <c r="SFI71" s="154"/>
      <c r="SFJ71" s="154"/>
      <c r="SFK71" s="154"/>
      <c r="SFL71" s="154"/>
      <c r="SFM71" s="154"/>
      <c r="SFN71" s="154"/>
      <c r="SFO71" s="154"/>
      <c r="SFP71" s="154"/>
      <c r="SFQ71" s="154"/>
      <c r="SFR71" s="154"/>
      <c r="SFS71" s="154"/>
      <c r="SFT71" s="154"/>
      <c r="SFU71" s="154"/>
      <c r="SFV71" s="154"/>
      <c r="SFW71" s="154"/>
      <c r="SFX71" s="154"/>
      <c r="SFY71" s="154"/>
      <c r="SFZ71" s="154"/>
      <c r="SGA71" s="154"/>
      <c r="SGB71" s="154"/>
      <c r="SGC71" s="154"/>
      <c r="SGD71" s="154"/>
      <c r="SGE71" s="154"/>
      <c r="SGF71" s="154"/>
      <c r="SGG71" s="154"/>
      <c r="SGH71" s="154"/>
      <c r="SGI71" s="154"/>
      <c r="SGJ71" s="154"/>
      <c r="SGK71" s="154"/>
      <c r="SGL71" s="154"/>
      <c r="SGM71" s="154"/>
      <c r="SGN71" s="154"/>
      <c r="SGO71" s="154"/>
      <c r="SGP71" s="154"/>
      <c r="SGQ71" s="154"/>
      <c r="SGR71" s="154"/>
      <c r="SGS71" s="154"/>
      <c r="SGT71" s="154"/>
      <c r="SGU71" s="154"/>
      <c r="SGV71" s="154"/>
      <c r="SGW71" s="154"/>
      <c r="SGX71" s="154"/>
      <c r="SGY71" s="154"/>
      <c r="SGZ71" s="154"/>
      <c r="SHA71" s="154"/>
      <c r="SHB71" s="154"/>
      <c r="SHC71" s="154"/>
      <c r="SHD71" s="154"/>
      <c r="SHE71" s="154"/>
      <c r="SHF71" s="154"/>
      <c r="SHG71" s="154"/>
      <c r="SHH71" s="154"/>
      <c r="SHI71" s="154"/>
      <c r="SHJ71" s="154"/>
      <c r="SHK71" s="154"/>
      <c r="SHL71" s="154"/>
      <c r="SHM71" s="154"/>
      <c r="SHN71" s="154"/>
      <c r="SHO71" s="154"/>
      <c r="SHP71" s="154"/>
      <c r="SHQ71" s="154"/>
      <c r="SHR71" s="154"/>
      <c r="SHS71" s="154"/>
      <c r="SHT71" s="154"/>
      <c r="SHU71" s="154"/>
      <c r="SHV71" s="154"/>
      <c r="SHW71" s="154"/>
      <c r="SHX71" s="154"/>
      <c r="SHY71" s="154"/>
      <c r="SHZ71" s="154"/>
      <c r="SIA71" s="154"/>
      <c r="SIB71" s="154"/>
      <c r="SIC71" s="154"/>
      <c r="SID71" s="154"/>
      <c r="SIE71" s="154"/>
      <c r="SIF71" s="154"/>
      <c r="SIG71" s="154"/>
      <c r="SIH71" s="154"/>
      <c r="SII71" s="154"/>
      <c r="SIJ71" s="154"/>
      <c r="SIK71" s="154"/>
      <c r="SIL71" s="154"/>
      <c r="SIM71" s="154"/>
      <c r="SIN71" s="154"/>
      <c r="SIO71" s="154"/>
      <c r="SIP71" s="154"/>
      <c r="SIQ71" s="154"/>
      <c r="SIR71" s="154"/>
      <c r="SIS71" s="154"/>
      <c r="SIT71" s="154"/>
      <c r="SIU71" s="154"/>
      <c r="SIV71" s="154"/>
      <c r="SIW71" s="154"/>
      <c r="SIX71" s="154"/>
      <c r="SIY71" s="154"/>
      <c r="SIZ71" s="154"/>
      <c r="SJA71" s="154"/>
      <c r="SJB71" s="154"/>
      <c r="SJC71" s="154"/>
      <c r="SJD71" s="154"/>
      <c r="SJE71" s="154"/>
      <c r="SJF71" s="154"/>
      <c r="SJG71" s="154"/>
      <c r="SJH71" s="154"/>
      <c r="SJI71" s="154"/>
      <c r="SJJ71" s="154"/>
      <c r="SJK71" s="154"/>
      <c r="SJL71" s="154"/>
      <c r="SJM71" s="154"/>
      <c r="SJN71" s="154"/>
      <c r="SJO71" s="154"/>
      <c r="SJP71" s="154"/>
      <c r="SJQ71" s="154"/>
      <c r="SJR71" s="154"/>
      <c r="SJS71" s="154"/>
      <c r="SJT71" s="154"/>
      <c r="SJU71" s="154"/>
      <c r="SJV71" s="154"/>
      <c r="SJW71" s="154"/>
      <c r="SJX71" s="154"/>
      <c r="SJY71" s="154"/>
      <c r="SJZ71" s="154"/>
      <c r="SKA71" s="154"/>
      <c r="SKB71" s="154"/>
      <c r="SKC71" s="154"/>
      <c r="SKD71" s="154"/>
      <c r="SKE71" s="154"/>
      <c r="SKF71" s="154"/>
      <c r="SKG71" s="154"/>
      <c r="SKH71" s="154"/>
      <c r="SKI71" s="154"/>
      <c r="SKJ71" s="154"/>
      <c r="SKK71" s="154"/>
      <c r="SKL71" s="154"/>
      <c r="SKM71" s="154"/>
      <c r="SKN71" s="154"/>
      <c r="SKO71" s="154"/>
      <c r="SKP71" s="154"/>
      <c r="SKQ71" s="154"/>
      <c r="SKR71" s="154"/>
      <c r="SKS71" s="154"/>
      <c r="SKT71" s="154"/>
      <c r="SKU71" s="154"/>
      <c r="SKV71" s="154"/>
      <c r="SKW71" s="154"/>
      <c r="SKX71" s="154"/>
      <c r="SKY71" s="154"/>
      <c r="SKZ71" s="154"/>
      <c r="SLA71" s="154"/>
      <c r="SLB71" s="154"/>
      <c r="SLC71" s="154"/>
      <c r="SLD71" s="154"/>
      <c r="SLE71" s="154"/>
      <c r="SLF71" s="154"/>
      <c r="SLG71" s="154"/>
      <c r="SLH71" s="154"/>
      <c r="SLI71" s="154"/>
      <c r="SLJ71" s="154"/>
      <c r="SLK71" s="154"/>
      <c r="SLL71" s="154"/>
      <c r="SLM71" s="154"/>
      <c r="SLN71" s="154"/>
      <c r="SLO71" s="154"/>
      <c r="SLP71" s="154"/>
      <c r="SLQ71" s="154"/>
      <c r="SLR71" s="154"/>
      <c r="SLS71" s="154"/>
      <c r="SLT71" s="154"/>
      <c r="SLU71" s="154"/>
      <c r="SLV71" s="154"/>
      <c r="SLW71" s="154"/>
      <c r="SLX71" s="154"/>
      <c r="SLY71" s="154"/>
      <c r="SLZ71" s="154"/>
      <c r="SMA71" s="154"/>
      <c r="SMB71" s="154"/>
      <c r="SMC71" s="154"/>
      <c r="SMD71" s="154"/>
      <c r="SME71" s="154"/>
      <c r="SMF71" s="154"/>
      <c r="SMG71" s="154"/>
      <c r="SMH71" s="154"/>
      <c r="SMI71" s="154"/>
      <c r="SMJ71" s="154"/>
      <c r="SMK71" s="154"/>
      <c r="SML71" s="154"/>
      <c r="SMM71" s="154"/>
      <c r="SMN71" s="154"/>
      <c r="SMO71" s="154"/>
      <c r="SMP71" s="154"/>
      <c r="SMQ71" s="154"/>
      <c r="SMR71" s="154"/>
      <c r="SMS71" s="154"/>
      <c r="SMT71" s="154"/>
      <c r="SMU71" s="154"/>
      <c r="SMV71" s="154"/>
      <c r="SMW71" s="154"/>
      <c r="SMX71" s="154"/>
      <c r="SMY71" s="154"/>
      <c r="SMZ71" s="154"/>
      <c r="SNA71" s="154"/>
      <c r="SNB71" s="154"/>
      <c r="SNC71" s="154"/>
      <c r="SND71" s="154"/>
      <c r="SNE71" s="154"/>
      <c r="SNF71" s="154"/>
      <c r="SNG71" s="154"/>
      <c r="SNH71" s="154"/>
      <c r="SNI71" s="154"/>
      <c r="SNJ71" s="154"/>
      <c r="SNK71" s="154"/>
      <c r="SNL71" s="154"/>
      <c r="SNM71" s="154"/>
      <c r="SNN71" s="154"/>
      <c r="SNO71" s="154"/>
      <c r="SNP71" s="154"/>
      <c r="SNQ71" s="154"/>
      <c r="SNR71" s="154"/>
      <c r="SNS71" s="154"/>
      <c r="SNT71" s="154"/>
      <c r="SNU71" s="154"/>
      <c r="SNV71" s="154"/>
      <c r="SNW71" s="154"/>
      <c r="SNX71" s="154"/>
      <c r="SNY71" s="154"/>
      <c r="SNZ71" s="154"/>
      <c r="SOA71" s="154"/>
      <c r="SOB71" s="154"/>
      <c r="SOC71" s="154"/>
      <c r="SOD71" s="154"/>
      <c r="SOE71" s="154"/>
      <c r="SOF71" s="154"/>
      <c r="SOG71" s="154"/>
      <c r="SOH71" s="154"/>
      <c r="SOI71" s="154"/>
      <c r="SOJ71" s="154"/>
      <c r="SOK71" s="154"/>
      <c r="SOL71" s="154"/>
      <c r="SOM71" s="154"/>
      <c r="SON71" s="154"/>
      <c r="SOO71" s="154"/>
      <c r="SOP71" s="154"/>
      <c r="SOQ71" s="154"/>
      <c r="SOR71" s="154"/>
      <c r="SOS71" s="154"/>
      <c r="SOT71" s="154"/>
      <c r="SOU71" s="154"/>
      <c r="SOV71" s="154"/>
      <c r="SOW71" s="154"/>
      <c r="SOX71" s="154"/>
      <c r="SOY71" s="154"/>
      <c r="SOZ71" s="154"/>
      <c r="SPA71" s="154"/>
      <c r="SPB71" s="154"/>
      <c r="SPC71" s="154"/>
      <c r="SPD71" s="154"/>
      <c r="SPE71" s="154"/>
      <c r="SPF71" s="154"/>
      <c r="SPG71" s="154"/>
      <c r="SPH71" s="154"/>
      <c r="SPI71" s="154"/>
      <c r="SPJ71" s="154"/>
      <c r="SPK71" s="154"/>
      <c r="SPL71" s="154"/>
      <c r="SPM71" s="154"/>
      <c r="SPN71" s="154"/>
      <c r="SPO71" s="154"/>
      <c r="SPP71" s="154"/>
      <c r="SPQ71" s="154"/>
      <c r="SPR71" s="154"/>
      <c r="SPS71" s="154"/>
      <c r="SPT71" s="154"/>
      <c r="SPU71" s="154"/>
      <c r="SPV71" s="154"/>
      <c r="SPW71" s="154"/>
      <c r="SPX71" s="154"/>
      <c r="SPY71" s="154"/>
      <c r="SPZ71" s="154"/>
      <c r="SQA71" s="154"/>
      <c r="SQB71" s="154"/>
      <c r="SQC71" s="154"/>
      <c r="SQD71" s="154"/>
      <c r="SQE71" s="154"/>
      <c r="SQF71" s="154"/>
      <c r="SQG71" s="154"/>
      <c r="SQH71" s="154"/>
      <c r="SQI71" s="154"/>
      <c r="SQJ71" s="154"/>
      <c r="SQK71" s="154"/>
      <c r="SQL71" s="154"/>
      <c r="SQM71" s="154"/>
      <c r="SQN71" s="154"/>
      <c r="SQO71" s="154"/>
      <c r="SQP71" s="154"/>
      <c r="SQQ71" s="154"/>
      <c r="SQR71" s="154"/>
      <c r="SQS71" s="154"/>
      <c r="SQT71" s="154"/>
      <c r="SQU71" s="154"/>
      <c r="SQV71" s="154"/>
      <c r="SQW71" s="154"/>
      <c r="SQX71" s="154"/>
      <c r="SQY71" s="154"/>
      <c r="SQZ71" s="154"/>
      <c r="SRA71" s="154"/>
      <c r="SRB71" s="154"/>
      <c r="SRC71" s="154"/>
      <c r="SRD71" s="154"/>
      <c r="SRE71" s="154"/>
      <c r="SRF71" s="154"/>
      <c r="SRG71" s="154"/>
      <c r="SRH71" s="154"/>
      <c r="SRI71" s="154"/>
      <c r="SRJ71" s="154"/>
      <c r="SRK71" s="154"/>
      <c r="SRL71" s="154"/>
      <c r="SRM71" s="154"/>
      <c r="SRN71" s="154"/>
      <c r="SRO71" s="154"/>
      <c r="SRP71" s="154"/>
      <c r="SRQ71" s="154"/>
      <c r="SRR71" s="154"/>
      <c r="SRS71" s="154"/>
      <c r="SRT71" s="154"/>
      <c r="SRU71" s="154"/>
      <c r="SRV71" s="154"/>
      <c r="SRW71" s="154"/>
      <c r="SRX71" s="154"/>
      <c r="SRY71" s="154"/>
      <c r="SRZ71" s="154"/>
      <c r="SSA71" s="154"/>
      <c r="SSB71" s="154"/>
      <c r="SSC71" s="154"/>
      <c r="SSD71" s="154"/>
      <c r="SSE71" s="154"/>
      <c r="SSF71" s="154"/>
      <c r="SSG71" s="154"/>
      <c r="SSH71" s="154"/>
      <c r="SSI71" s="154"/>
      <c r="SSJ71" s="154"/>
      <c r="SSK71" s="154"/>
      <c r="SSL71" s="154"/>
      <c r="SSM71" s="154"/>
      <c r="SSN71" s="154"/>
      <c r="SSO71" s="154"/>
      <c r="SSP71" s="154"/>
      <c r="SSQ71" s="154"/>
      <c r="SSR71" s="154"/>
      <c r="SSS71" s="154"/>
      <c r="SST71" s="154"/>
      <c r="SSU71" s="154"/>
      <c r="SSV71" s="154"/>
      <c r="SSW71" s="154"/>
      <c r="SSX71" s="154"/>
      <c r="SSY71" s="154"/>
      <c r="SSZ71" s="154"/>
      <c r="STA71" s="154"/>
      <c r="STB71" s="154"/>
      <c r="STC71" s="154"/>
      <c r="STD71" s="154"/>
      <c r="STE71" s="154"/>
      <c r="STF71" s="154"/>
      <c r="STG71" s="154"/>
      <c r="STH71" s="154"/>
      <c r="STI71" s="154"/>
      <c r="STJ71" s="154"/>
      <c r="STK71" s="154"/>
      <c r="STL71" s="154"/>
      <c r="STM71" s="154"/>
      <c r="STN71" s="154"/>
      <c r="STO71" s="154"/>
      <c r="STP71" s="154"/>
      <c r="STQ71" s="154"/>
      <c r="STR71" s="154"/>
      <c r="STS71" s="154"/>
      <c r="STT71" s="154"/>
      <c r="STU71" s="154"/>
      <c r="STV71" s="154"/>
      <c r="STW71" s="154"/>
      <c r="STX71" s="154"/>
      <c r="STY71" s="154"/>
      <c r="STZ71" s="154"/>
      <c r="SUA71" s="154"/>
      <c r="SUB71" s="154"/>
      <c r="SUC71" s="154"/>
      <c r="SUD71" s="154"/>
      <c r="SUE71" s="154"/>
      <c r="SUF71" s="154"/>
      <c r="SUG71" s="154"/>
      <c r="SUH71" s="154"/>
      <c r="SUI71" s="154"/>
      <c r="SUJ71" s="154"/>
      <c r="SUK71" s="154"/>
      <c r="SUL71" s="154"/>
      <c r="SUM71" s="154"/>
      <c r="SUN71" s="154"/>
      <c r="SUO71" s="154"/>
      <c r="SUP71" s="154"/>
      <c r="SUQ71" s="154"/>
      <c r="SUR71" s="154"/>
      <c r="SUS71" s="154"/>
      <c r="SUT71" s="154"/>
      <c r="SUU71" s="154"/>
      <c r="SUV71" s="154"/>
      <c r="SUW71" s="154"/>
      <c r="SUX71" s="154"/>
      <c r="SUY71" s="154"/>
      <c r="SUZ71" s="154"/>
      <c r="SVA71" s="154"/>
      <c r="SVB71" s="154"/>
      <c r="SVC71" s="154"/>
      <c r="SVD71" s="154"/>
      <c r="SVE71" s="154"/>
      <c r="SVF71" s="154"/>
      <c r="SVG71" s="154"/>
      <c r="SVH71" s="154"/>
      <c r="SVI71" s="154"/>
      <c r="SVJ71" s="154"/>
      <c r="SVK71" s="154"/>
      <c r="SVL71" s="154"/>
      <c r="SVM71" s="154"/>
      <c r="SVN71" s="154"/>
      <c r="SVO71" s="154"/>
      <c r="SVP71" s="154"/>
      <c r="SVQ71" s="154"/>
      <c r="SVR71" s="154"/>
      <c r="SVS71" s="154"/>
      <c r="SVT71" s="154"/>
      <c r="SVU71" s="154"/>
      <c r="SVV71" s="154"/>
      <c r="SVW71" s="154"/>
      <c r="SVX71" s="154"/>
      <c r="SVY71" s="154"/>
      <c r="SVZ71" s="154"/>
      <c r="SWA71" s="154"/>
      <c r="SWB71" s="154"/>
      <c r="SWC71" s="154"/>
      <c r="SWD71" s="154"/>
      <c r="SWE71" s="154"/>
      <c r="SWF71" s="154"/>
      <c r="SWG71" s="154"/>
      <c r="SWH71" s="154"/>
      <c r="SWI71" s="154"/>
      <c r="SWJ71" s="154"/>
      <c r="SWK71" s="154"/>
      <c r="SWL71" s="154"/>
      <c r="SWM71" s="154"/>
      <c r="SWN71" s="154"/>
      <c r="SWO71" s="154"/>
      <c r="SWP71" s="154"/>
      <c r="SWQ71" s="154"/>
      <c r="SWR71" s="154"/>
      <c r="SWS71" s="154"/>
      <c r="SWT71" s="154"/>
      <c r="SWU71" s="154"/>
      <c r="SWV71" s="154"/>
      <c r="SWW71" s="154"/>
      <c r="SWX71" s="154"/>
      <c r="SWY71" s="154"/>
      <c r="SWZ71" s="154"/>
      <c r="SXA71" s="154"/>
      <c r="SXB71" s="154"/>
      <c r="SXC71" s="154"/>
      <c r="SXD71" s="154"/>
      <c r="SXE71" s="154"/>
      <c r="SXF71" s="154"/>
      <c r="SXG71" s="154"/>
      <c r="SXH71" s="154"/>
      <c r="SXI71" s="154"/>
      <c r="SXJ71" s="154"/>
      <c r="SXK71" s="154"/>
      <c r="SXL71" s="154"/>
      <c r="SXM71" s="154"/>
      <c r="SXN71" s="154"/>
      <c r="SXO71" s="154"/>
      <c r="SXP71" s="154"/>
      <c r="SXQ71" s="154"/>
      <c r="SXR71" s="154"/>
      <c r="SXS71" s="154"/>
      <c r="SXT71" s="154"/>
      <c r="SXU71" s="154"/>
      <c r="SXV71" s="154"/>
      <c r="SXW71" s="154"/>
      <c r="SXX71" s="154"/>
      <c r="SXY71" s="154"/>
      <c r="SXZ71" s="154"/>
      <c r="SYA71" s="154"/>
      <c r="SYB71" s="154"/>
      <c r="SYC71" s="154"/>
      <c r="SYD71" s="154"/>
      <c r="SYE71" s="154"/>
      <c r="SYF71" s="154"/>
      <c r="SYG71" s="154"/>
      <c r="SYH71" s="154"/>
      <c r="SYI71" s="154"/>
      <c r="SYJ71" s="154"/>
      <c r="SYK71" s="154"/>
      <c r="SYL71" s="154"/>
      <c r="SYM71" s="154"/>
      <c r="SYN71" s="154"/>
      <c r="SYO71" s="154"/>
      <c r="SYP71" s="154"/>
      <c r="SYQ71" s="154"/>
      <c r="SYR71" s="154"/>
      <c r="SYS71" s="154"/>
      <c r="SYT71" s="154"/>
      <c r="SYU71" s="154"/>
      <c r="SYV71" s="154"/>
      <c r="SYW71" s="154"/>
      <c r="SYX71" s="154"/>
      <c r="SYY71" s="154"/>
      <c r="SYZ71" s="154"/>
      <c r="SZA71" s="154"/>
      <c r="SZB71" s="154"/>
      <c r="SZC71" s="154"/>
      <c r="SZD71" s="154"/>
      <c r="SZE71" s="154"/>
      <c r="SZF71" s="154"/>
      <c r="SZG71" s="154"/>
      <c r="SZH71" s="154"/>
      <c r="SZI71" s="154"/>
      <c r="SZJ71" s="154"/>
      <c r="SZK71" s="154"/>
      <c r="SZL71" s="154"/>
      <c r="SZM71" s="154"/>
      <c r="SZN71" s="154"/>
      <c r="SZO71" s="154"/>
      <c r="SZP71" s="154"/>
      <c r="SZQ71" s="154"/>
      <c r="SZR71" s="154"/>
      <c r="SZS71" s="154"/>
      <c r="SZT71" s="154"/>
      <c r="SZU71" s="154"/>
      <c r="SZV71" s="154"/>
      <c r="SZW71" s="154"/>
      <c r="SZX71" s="154"/>
      <c r="SZY71" s="154"/>
      <c r="SZZ71" s="154"/>
      <c r="TAA71" s="154"/>
      <c r="TAB71" s="154"/>
      <c r="TAC71" s="154"/>
      <c r="TAD71" s="154"/>
      <c r="TAE71" s="154"/>
      <c r="TAF71" s="154"/>
      <c r="TAG71" s="154"/>
      <c r="TAH71" s="154"/>
      <c r="TAI71" s="154"/>
      <c r="TAJ71" s="154"/>
      <c r="TAK71" s="154"/>
      <c r="TAL71" s="154"/>
      <c r="TAM71" s="154"/>
      <c r="TAN71" s="154"/>
      <c r="TAO71" s="154"/>
      <c r="TAP71" s="154"/>
      <c r="TAQ71" s="154"/>
      <c r="TAR71" s="154"/>
      <c r="TAS71" s="154"/>
      <c r="TAT71" s="154"/>
      <c r="TAU71" s="154"/>
      <c r="TAV71" s="154"/>
      <c r="TAW71" s="154"/>
      <c r="TAX71" s="154"/>
      <c r="TAY71" s="154"/>
      <c r="TAZ71" s="154"/>
      <c r="TBA71" s="154"/>
      <c r="TBB71" s="154"/>
      <c r="TBC71" s="154"/>
      <c r="TBD71" s="154"/>
      <c r="TBE71" s="154"/>
      <c r="TBF71" s="154"/>
      <c r="TBG71" s="154"/>
      <c r="TBH71" s="154"/>
      <c r="TBI71" s="154"/>
      <c r="TBJ71" s="154"/>
      <c r="TBK71" s="154"/>
      <c r="TBL71" s="154"/>
      <c r="TBM71" s="154"/>
      <c r="TBN71" s="154"/>
      <c r="TBO71" s="154"/>
      <c r="TBP71" s="154"/>
      <c r="TBQ71" s="154"/>
      <c r="TBR71" s="154"/>
      <c r="TBS71" s="154"/>
      <c r="TBT71" s="154"/>
      <c r="TBU71" s="154"/>
      <c r="TBV71" s="154"/>
      <c r="TBW71" s="154"/>
      <c r="TBX71" s="154"/>
      <c r="TBY71" s="154"/>
      <c r="TBZ71" s="154"/>
      <c r="TCA71" s="154"/>
      <c r="TCB71" s="154"/>
      <c r="TCC71" s="154"/>
      <c r="TCD71" s="154"/>
      <c r="TCE71" s="154"/>
      <c r="TCF71" s="154"/>
      <c r="TCG71" s="154"/>
      <c r="TCH71" s="154"/>
      <c r="TCI71" s="154"/>
      <c r="TCJ71" s="154"/>
      <c r="TCK71" s="154"/>
      <c r="TCL71" s="154"/>
      <c r="TCM71" s="154"/>
      <c r="TCN71" s="154"/>
      <c r="TCO71" s="154"/>
      <c r="TCP71" s="154"/>
      <c r="TCQ71" s="154"/>
      <c r="TCR71" s="154"/>
      <c r="TCS71" s="154"/>
      <c r="TCT71" s="154"/>
      <c r="TCU71" s="154"/>
      <c r="TCV71" s="154"/>
      <c r="TCW71" s="154"/>
      <c r="TCX71" s="154"/>
      <c r="TCY71" s="154"/>
      <c r="TCZ71" s="154"/>
      <c r="TDA71" s="154"/>
      <c r="TDB71" s="154"/>
      <c r="TDC71" s="154"/>
      <c r="TDD71" s="154"/>
      <c r="TDE71" s="154"/>
      <c r="TDF71" s="154"/>
      <c r="TDG71" s="154"/>
      <c r="TDH71" s="154"/>
      <c r="TDI71" s="154"/>
      <c r="TDJ71" s="154"/>
      <c r="TDK71" s="154"/>
      <c r="TDL71" s="154"/>
      <c r="TDM71" s="154"/>
      <c r="TDN71" s="154"/>
      <c r="TDO71" s="154"/>
      <c r="TDP71" s="154"/>
      <c r="TDQ71" s="154"/>
      <c r="TDR71" s="154"/>
      <c r="TDS71" s="154"/>
      <c r="TDT71" s="154"/>
      <c r="TDU71" s="154"/>
      <c r="TDV71" s="154"/>
      <c r="TDW71" s="154"/>
      <c r="TDX71" s="154"/>
      <c r="TDY71" s="154"/>
      <c r="TDZ71" s="154"/>
      <c r="TEA71" s="154"/>
      <c r="TEB71" s="154"/>
      <c r="TEC71" s="154"/>
      <c r="TED71" s="154"/>
      <c r="TEE71" s="154"/>
      <c r="TEF71" s="154"/>
      <c r="TEG71" s="154"/>
      <c r="TEH71" s="154"/>
      <c r="TEI71" s="154"/>
      <c r="TEJ71" s="154"/>
      <c r="TEK71" s="154"/>
      <c r="TEL71" s="154"/>
      <c r="TEM71" s="154"/>
      <c r="TEN71" s="154"/>
      <c r="TEO71" s="154"/>
      <c r="TEP71" s="154"/>
      <c r="TEQ71" s="154"/>
      <c r="TER71" s="154"/>
      <c r="TES71" s="154"/>
      <c r="TET71" s="154"/>
      <c r="TEU71" s="154"/>
      <c r="TEV71" s="154"/>
      <c r="TEW71" s="154"/>
      <c r="TEX71" s="154"/>
      <c r="TEY71" s="154"/>
      <c r="TEZ71" s="154"/>
      <c r="TFA71" s="154"/>
      <c r="TFB71" s="154"/>
      <c r="TFC71" s="154"/>
      <c r="TFD71" s="154"/>
      <c r="TFE71" s="154"/>
      <c r="TFF71" s="154"/>
      <c r="TFG71" s="154"/>
      <c r="TFH71" s="154"/>
      <c r="TFI71" s="154"/>
      <c r="TFJ71" s="154"/>
      <c r="TFK71" s="154"/>
      <c r="TFL71" s="154"/>
      <c r="TFM71" s="154"/>
      <c r="TFN71" s="154"/>
      <c r="TFO71" s="154"/>
      <c r="TFP71" s="154"/>
      <c r="TFQ71" s="154"/>
      <c r="TFR71" s="154"/>
      <c r="TFS71" s="154"/>
      <c r="TFT71" s="154"/>
      <c r="TFU71" s="154"/>
      <c r="TFV71" s="154"/>
      <c r="TFW71" s="154"/>
      <c r="TFX71" s="154"/>
      <c r="TFY71" s="154"/>
      <c r="TFZ71" s="154"/>
      <c r="TGA71" s="154"/>
      <c r="TGB71" s="154"/>
      <c r="TGC71" s="154"/>
      <c r="TGD71" s="154"/>
      <c r="TGE71" s="154"/>
      <c r="TGF71" s="154"/>
      <c r="TGG71" s="154"/>
      <c r="TGH71" s="154"/>
      <c r="TGI71" s="154"/>
      <c r="TGJ71" s="154"/>
      <c r="TGK71" s="154"/>
      <c r="TGL71" s="154"/>
      <c r="TGM71" s="154"/>
      <c r="TGN71" s="154"/>
      <c r="TGO71" s="154"/>
      <c r="TGP71" s="154"/>
      <c r="TGQ71" s="154"/>
      <c r="TGR71" s="154"/>
      <c r="TGS71" s="154"/>
      <c r="TGT71" s="154"/>
      <c r="TGU71" s="154"/>
      <c r="TGV71" s="154"/>
      <c r="TGW71" s="154"/>
      <c r="TGX71" s="154"/>
      <c r="TGY71" s="154"/>
      <c r="TGZ71" s="154"/>
      <c r="THA71" s="154"/>
      <c r="THB71" s="154"/>
      <c r="THC71" s="154"/>
      <c r="THD71" s="154"/>
      <c r="THE71" s="154"/>
      <c r="THF71" s="154"/>
      <c r="THG71" s="154"/>
      <c r="THH71" s="154"/>
      <c r="THI71" s="154"/>
      <c r="THJ71" s="154"/>
      <c r="THK71" s="154"/>
      <c r="THL71" s="154"/>
      <c r="THM71" s="154"/>
      <c r="THN71" s="154"/>
      <c r="THO71" s="154"/>
      <c r="THP71" s="154"/>
      <c r="THQ71" s="154"/>
      <c r="THR71" s="154"/>
      <c r="THS71" s="154"/>
      <c r="THT71" s="154"/>
      <c r="THU71" s="154"/>
      <c r="THV71" s="154"/>
      <c r="THW71" s="154"/>
      <c r="THX71" s="154"/>
      <c r="THY71" s="154"/>
      <c r="THZ71" s="154"/>
      <c r="TIA71" s="154"/>
      <c r="TIB71" s="154"/>
      <c r="TIC71" s="154"/>
      <c r="TID71" s="154"/>
      <c r="TIE71" s="154"/>
      <c r="TIF71" s="154"/>
      <c r="TIG71" s="154"/>
      <c r="TIH71" s="154"/>
      <c r="TII71" s="154"/>
      <c r="TIJ71" s="154"/>
      <c r="TIK71" s="154"/>
      <c r="TIL71" s="154"/>
      <c r="TIM71" s="154"/>
      <c r="TIN71" s="154"/>
      <c r="TIO71" s="154"/>
      <c r="TIP71" s="154"/>
      <c r="TIQ71" s="154"/>
      <c r="TIR71" s="154"/>
      <c r="TIS71" s="154"/>
      <c r="TIT71" s="154"/>
      <c r="TIU71" s="154"/>
      <c r="TIV71" s="154"/>
      <c r="TIW71" s="154"/>
      <c r="TIX71" s="154"/>
      <c r="TIY71" s="154"/>
      <c r="TIZ71" s="154"/>
      <c r="TJA71" s="154"/>
      <c r="TJB71" s="154"/>
      <c r="TJC71" s="154"/>
      <c r="TJD71" s="154"/>
      <c r="TJE71" s="154"/>
      <c r="TJF71" s="154"/>
      <c r="TJG71" s="154"/>
      <c r="TJH71" s="154"/>
      <c r="TJI71" s="154"/>
      <c r="TJJ71" s="154"/>
      <c r="TJK71" s="154"/>
      <c r="TJL71" s="154"/>
      <c r="TJM71" s="154"/>
      <c r="TJN71" s="154"/>
      <c r="TJO71" s="154"/>
      <c r="TJP71" s="154"/>
      <c r="TJQ71" s="154"/>
      <c r="TJR71" s="154"/>
      <c r="TJS71" s="154"/>
      <c r="TJT71" s="154"/>
      <c r="TJU71" s="154"/>
      <c r="TJV71" s="154"/>
      <c r="TJW71" s="154"/>
      <c r="TJX71" s="154"/>
      <c r="TJY71" s="154"/>
      <c r="TJZ71" s="154"/>
      <c r="TKA71" s="154"/>
      <c r="TKB71" s="154"/>
      <c r="TKC71" s="154"/>
      <c r="TKD71" s="154"/>
      <c r="TKE71" s="154"/>
      <c r="TKF71" s="154"/>
      <c r="TKG71" s="154"/>
      <c r="TKH71" s="154"/>
      <c r="TKI71" s="154"/>
      <c r="TKJ71" s="154"/>
      <c r="TKK71" s="154"/>
      <c r="TKL71" s="154"/>
      <c r="TKM71" s="154"/>
      <c r="TKN71" s="154"/>
      <c r="TKO71" s="154"/>
      <c r="TKP71" s="154"/>
      <c r="TKQ71" s="154"/>
      <c r="TKR71" s="154"/>
      <c r="TKS71" s="154"/>
      <c r="TKT71" s="154"/>
      <c r="TKU71" s="154"/>
      <c r="TKV71" s="154"/>
      <c r="TKW71" s="154"/>
      <c r="TKX71" s="154"/>
      <c r="TKY71" s="154"/>
      <c r="TKZ71" s="154"/>
      <c r="TLA71" s="154"/>
      <c r="TLB71" s="154"/>
      <c r="TLC71" s="154"/>
      <c r="TLD71" s="154"/>
      <c r="TLE71" s="154"/>
      <c r="TLF71" s="154"/>
      <c r="TLG71" s="154"/>
      <c r="TLH71" s="154"/>
      <c r="TLI71" s="154"/>
      <c r="TLJ71" s="154"/>
      <c r="TLK71" s="154"/>
      <c r="TLL71" s="154"/>
      <c r="TLM71" s="154"/>
      <c r="TLN71" s="154"/>
      <c r="TLO71" s="154"/>
      <c r="TLP71" s="154"/>
      <c r="TLQ71" s="154"/>
      <c r="TLR71" s="154"/>
      <c r="TLS71" s="154"/>
      <c r="TLT71" s="154"/>
      <c r="TLU71" s="154"/>
      <c r="TLV71" s="154"/>
      <c r="TLW71" s="154"/>
      <c r="TLX71" s="154"/>
      <c r="TLY71" s="154"/>
      <c r="TLZ71" s="154"/>
      <c r="TMA71" s="154"/>
      <c r="TMB71" s="154"/>
      <c r="TMC71" s="154"/>
      <c r="TMD71" s="154"/>
      <c r="TME71" s="154"/>
      <c r="TMF71" s="154"/>
      <c r="TMG71" s="154"/>
      <c r="TMH71" s="154"/>
      <c r="TMI71" s="154"/>
      <c r="TMJ71" s="154"/>
      <c r="TMK71" s="154"/>
      <c r="TML71" s="154"/>
      <c r="TMM71" s="154"/>
      <c r="TMN71" s="154"/>
      <c r="TMO71" s="154"/>
      <c r="TMP71" s="154"/>
      <c r="TMQ71" s="154"/>
      <c r="TMR71" s="154"/>
      <c r="TMS71" s="154"/>
      <c r="TMT71" s="154"/>
      <c r="TMU71" s="154"/>
      <c r="TMV71" s="154"/>
      <c r="TMW71" s="154"/>
      <c r="TMX71" s="154"/>
      <c r="TMY71" s="154"/>
      <c r="TMZ71" s="154"/>
      <c r="TNA71" s="154"/>
      <c r="TNB71" s="154"/>
      <c r="TNC71" s="154"/>
      <c r="TND71" s="154"/>
      <c r="TNE71" s="154"/>
      <c r="TNF71" s="154"/>
      <c r="TNG71" s="154"/>
      <c r="TNH71" s="154"/>
      <c r="TNI71" s="154"/>
      <c r="TNJ71" s="154"/>
      <c r="TNK71" s="154"/>
      <c r="TNL71" s="154"/>
      <c r="TNM71" s="154"/>
      <c r="TNN71" s="154"/>
      <c r="TNO71" s="154"/>
      <c r="TNP71" s="154"/>
      <c r="TNQ71" s="154"/>
      <c r="TNR71" s="154"/>
      <c r="TNS71" s="154"/>
      <c r="TNT71" s="154"/>
      <c r="TNU71" s="154"/>
      <c r="TNV71" s="154"/>
      <c r="TNW71" s="154"/>
      <c r="TNX71" s="154"/>
      <c r="TNY71" s="154"/>
      <c r="TNZ71" s="154"/>
      <c r="TOA71" s="154"/>
      <c r="TOB71" s="154"/>
      <c r="TOC71" s="154"/>
      <c r="TOD71" s="154"/>
      <c r="TOE71" s="154"/>
      <c r="TOF71" s="154"/>
      <c r="TOG71" s="154"/>
      <c r="TOH71" s="154"/>
      <c r="TOI71" s="154"/>
      <c r="TOJ71" s="154"/>
      <c r="TOK71" s="154"/>
      <c r="TOL71" s="154"/>
      <c r="TOM71" s="154"/>
      <c r="TON71" s="154"/>
      <c r="TOO71" s="154"/>
      <c r="TOP71" s="154"/>
      <c r="TOQ71" s="154"/>
      <c r="TOR71" s="154"/>
      <c r="TOS71" s="154"/>
      <c r="TOT71" s="154"/>
      <c r="TOU71" s="154"/>
      <c r="TOV71" s="154"/>
      <c r="TOW71" s="154"/>
      <c r="TOX71" s="154"/>
      <c r="TOY71" s="154"/>
      <c r="TOZ71" s="154"/>
      <c r="TPA71" s="154"/>
      <c r="TPB71" s="154"/>
      <c r="TPC71" s="154"/>
      <c r="TPD71" s="154"/>
      <c r="TPE71" s="154"/>
      <c r="TPF71" s="154"/>
      <c r="TPG71" s="154"/>
      <c r="TPH71" s="154"/>
      <c r="TPI71" s="154"/>
      <c r="TPJ71" s="154"/>
      <c r="TPK71" s="154"/>
      <c r="TPL71" s="154"/>
      <c r="TPM71" s="154"/>
      <c r="TPN71" s="154"/>
      <c r="TPO71" s="154"/>
      <c r="TPP71" s="154"/>
      <c r="TPQ71" s="154"/>
      <c r="TPR71" s="154"/>
      <c r="TPS71" s="154"/>
      <c r="TPT71" s="154"/>
      <c r="TPU71" s="154"/>
      <c r="TPV71" s="154"/>
      <c r="TPW71" s="154"/>
      <c r="TPX71" s="154"/>
      <c r="TPY71" s="154"/>
      <c r="TPZ71" s="154"/>
      <c r="TQA71" s="154"/>
      <c r="TQB71" s="154"/>
      <c r="TQC71" s="154"/>
      <c r="TQD71" s="154"/>
      <c r="TQE71" s="154"/>
      <c r="TQF71" s="154"/>
      <c r="TQG71" s="154"/>
      <c r="TQH71" s="154"/>
      <c r="TQI71" s="154"/>
      <c r="TQJ71" s="154"/>
      <c r="TQK71" s="154"/>
      <c r="TQL71" s="154"/>
      <c r="TQM71" s="154"/>
      <c r="TQN71" s="154"/>
      <c r="TQO71" s="154"/>
      <c r="TQP71" s="154"/>
      <c r="TQQ71" s="154"/>
      <c r="TQR71" s="154"/>
      <c r="TQS71" s="154"/>
      <c r="TQT71" s="154"/>
      <c r="TQU71" s="154"/>
      <c r="TQV71" s="154"/>
      <c r="TQW71" s="154"/>
      <c r="TQX71" s="154"/>
      <c r="TQY71" s="154"/>
      <c r="TQZ71" s="154"/>
      <c r="TRA71" s="154"/>
      <c r="TRB71" s="154"/>
      <c r="TRC71" s="154"/>
      <c r="TRD71" s="154"/>
      <c r="TRE71" s="154"/>
      <c r="TRF71" s="154"/>
      <c r="TRG71" s="154"/>
      <c r="TRH71" s="154"/>
      <c r="TRI71" s="154"/>
      <c r="TRJ71" s="154"/>
      <c r="TRK71" s="154"/>
      <c r="TRL71" s="154"/>
      <c r="TRM71" s="154"/>
      <c r="TRN71" s="154"/>
      <c r="TRO71" s="154"/>
      <c r="TRP71" s="154"/>
      <c r="TRQ71" s="154"/>
      <c r="TRR71" s="154"/>
      <c r="TRS71" s="154"/>
      <c r="TRT71" s="154"/>
      <c r="TRU71" s="154"/>
      <c r="TRV71" s="154"/>
      <c r="TRW71" s="154"/>
      <c r="TRX71" s="154"/>
      <c r="TRY71" s="154"/>
      <c r="TRZ71" s="154"/>
      <c r="TSA71" s="154"/>
      <c r="TSB71" s="154"/>
      <c r="TSC71" s="154"/>
      <c r="TSD71" s="154"/>
      <c r="TSE71" s="154"/>
      <c r="TSF71" s="154"/>
      <c r="TSG71" s="154"/>
      <c r="TSH71" s="154"/>
      <c r="TSI71" s="154"/>
      <c r="TSJ71" s="154"/>
      <c r="TSK71" s="154"/>
      <c r="TSL71" s="154"/>
      <c r="TSM71" s="154"/>
      <c r="TSN71" s="154"/>
      <c r="TSO71" s="154"/>
      <c r="TSP71" s="154"/>
      <c r="TSQ71" s="154"/>
      <c r="TSR71" s="154"/>
      <c r="TSS71" s="154"/>
      <c r="TST71" s="154"/>
      <c r="TSU71" s="154"/>
      <c r="TSV71" s="154"/>
      <c r="TSW71" s="154"/>
      <c r="TSX71" s="154"/>
      <c r="TSY71" s="154"/>
      <c r="TSZ71" s="154"/>
      <c r="TTA71" s="154"/>
      <c r="TTB71" s="154"/>
      <c r="TTC71" s="154"/>
      <c r="TTD71" s="154"/>
      <c r="TTE71" s="154"/>
      <c r="TTF71" s="154"/>
      <c r="TTG71" s="154"/>
      <c r="TTH71" s="154"/>
      <c r="TTI71" s="154"/>
      <c r="TTJ71" s="154"/>
      <c r="TTK71" s="154"/>
      <c r="TTL71" s="154"/>
      <c r="TTM71" s="154"/>
      <c r="TTN71" s="154"/>
      <c r="TTO71" s="154"/>
      <c r="TTP71" s="154"/>
      <c r="TTQ71" s="154"/>
      <c r="TTR71" s="154"/>
      <c r="TTS71" s="154"/>
      <c r="TTT71" s="154"/>
      <c r="TTU71" s="154"/>
      <c r="TTV71" s="154"/>
      <c r="TTW71" s="154"/>
      <c r="TTX71" s="154"/>
      <c r="TTY71" s="154"/>
      <c r="TTZ71" s="154"/>
      <c r="TUA71" s="154"/>
      <c r="TUB71" s="154"/>
      <c r="TUC71" s="154"/>
      <c r="TUD71" s="154"/>
      <c r="TUE71" s="154"/>
      <c r="TUF71" s="154"/>
      <c r="TUG71" s="154"/>
      <c r="TUH71" s="154"/>
      <c r="TUI71" s="154"/>
      <c r="TUJ71" s="154"/>
      <c r="TUK71" s="154"/>
      <c r="TUL71" s="154"/>
      <c r="TUM71" s="154"/>
      <c r="TUN71" s="154"/>
      <c r="TUO71" s="154"/>
      <c r="TUP71" s="154"/>
      <c r="TUQ71" s="154"/>
      <c r="TUR71" s="154"/>
      <c r="TUS71" s="154"/>
      <c r="TUT71" s="154"/>
      <c r="TUU71" s="154"/>
      <c r="TUV71" s="154"/>
      <c r="TUW71" s="154"/>
      <c r="TUX71" s="154"/>
      <c r="TUY71" s="154"/>
      <c r="TUZ71" s="154"/>
      <c r="TVA71" s="154"/>
      <c r="TVB71" s="154"/>
      <c r="TVC71" s="154"/>
      <c r="TVD71" s="154"/>
      <c r="TVE71" s="154"/>
      <c r="TVF71" s="154"/>
      <c r="TVG71" s="154"/>
      <c r="TVH71" s="154"/>
      <c r="TVI71" s="154"/>
      <c r="TVJ71" s="154"/>
      <c r="TVK71" s="154"/>
      <c r="TVL71" s="154"/>
      <c r="TVM71" s="154"/>
      <c r="TVN71" s="154"/>
      <c r="TVO71" s="154"/>
      <c r="TVP71" s="154"/>
      <c r="TVQ71" s="154"/>
      <c r="TVR71" s="154"/>
      <c r="TVS71" s="154"/>
      <c r="TVT71" s="154"/>
      <c r="TVU71" s="154"/>
      <c r="TVV71" s="154"/>
      <c r="TVW71" s="154"/>
      <c r="TVX71" s="154"/>
      <c r="TVY71" s="154"/>
      <c r="TVZ71" s="154"/>
      <c r="TWA71" s="154"/>
      <c r="TWB71" s="154"/>
      <c r="TWC71" s="154"/>
      <c r="TWD71" s="154"/>
      <c r="TWE71" s="154"/>
      <c r="TWF71" s="154"/>
      <c r="TWG71" s="154"/>
      <c r="TWH71" s="154"/>
      <c r="TWI71" s="154"/>
      <c r="TWJ71" s="154"/>
      <c r="TWK71" s="154"/>
      <c r="TWL71" s="154"/>
      <c r="TWM71" s="154"/>
      <c r="TWN71" s="154"/>
      <c r="TWO71" s="154"/>
      <c r="TWP71" s="154"/>
      <c r="TWQ71" s="154"/>
      <c r="TWR71" s="154"/>
      <c r="TWS71" s="154"/>
      <c r="TWT71" s="154"/>
      <c r="TWU71" s="154"/>
      <c r="TWV71" s="154"/>
      <c r="TWW71" s="154"/>
      <c r="TWX71" s="154"/>
      <c r="TWY71" s="154"/>
      <c r="TWZ71" s="154"/>
      <c r="TXA71" s="154"/>
      <c r="TXB71" s="154"/>
      <c r="TXC71" s="154"/>
      <c r="TXD71" s="154"/>
      <c r="TXE71" s="154"/>
      <c r="TXF71" s="154"/>
      <c r="TXG71" s="154"/>
      <c r="TXH71" s="154"/>
      <c r="TXI71" s="154"/>
      <c r="TXJ71" s="154"/>
      <c r="TXK71" s="154"/>
      <c r="TXL71" s="154"/>
      <c r="TXM71" s="154"/>
      <c r="TXN71" s="154"/>
      <c r="TXO71" s="154"/>
      <c r="TXP71" s="154"/>
      <c r="TXQ71" s="154"/>
      <c r="TXR71" s="154"/>
      <c r="TXS71" s="154"/>
      <c r="TXT71" s="154"/>
      <c r="TXU71" s="154"/>
      <c r="TXV71" s="154"/>
      <c r="TXW71" s="154"/>
      <c r="TXX71" s="154"/>
      <c r="TXY71" s="154"/>
      <c r="TXZ71" s="154"/>
      <c r="TYA71" s="154"/>
      <c r="TYB71" s="154"/>
      <c r="TYC71" s="154"/>
      <c r="TYD71" s="154"/>
      <c r="TYE71" s="154"/>
      <c r="TYF71" s="154"/>
      <c r="TYG71" s="154"/>
      <c r="TYH71" s="154"/>
      <c r="TYI71" s="154"/>
      <c r="TYJ71" s="154"/>
      <c r="TYK71" s="154"/>
      <c r="TYL71" s="154"/>
      <c r="TYM71" s="154"/>
      <c r="TYN71" s="154"/>
      <c r="TYO71" s="154"/>
      <c r="TYP71" s="154"/>
      <c r="TYQ71" s="154"/>
      <c r="TYR71" s="154"/>
      <c r="TYS71" s="154"/>
      <c r="TYT71" s="154"/>
      <c r="TYU71" s="154"/>
      <c r="TYV71" s="154"/>
      <c r="TYW71" s="154"/>
      <c r="TYX71" s="154"/>
      <c r="TYY71" s="154"/>
      <c r="TYZ71" s="154"/>
      <c r="TZA71" s="154"/>
      <c r="TZB71" s="154"/>
      <c r="TZC71" s="154"/>
      <c r="TZD71" s="154"/>
      <c r="TZE71" s="154"/>
      <c r="TZF71" s="154"/>
      <c r="TZG71" s="154"/>
      <c r="TZH71" s="154"/>
      <c r="TZI71" s="154"/>
      <c r="TZJ71" s="154"/>
      <c r="TZK71" s="154"/>
      <c r="TZL71" s="154"/>
      <c r="TZM71" s="154"/>
      <c r="TZN71" s="154"/>
      <c r="TZO71" s="154"/>
      <c r="TZP71" s="154"/>
      <c r="TZQ71" s="154"/>
      <c r="TZR71" s="154"/>
      <c r="TZS71" s="154"/>
      <c r="TZT71" s="154"/>
      <c r="TZU71" s="154"/>
      <c r="TZV71" s="154"/>
      <c r="TZW71" s="154"/>
      <c r="TZX71" s="154"/>
      <c r="TZY71" s="154"/>
      <c r="TZZ71" s="154"/>
      <c r="UAA71" s="154"/>
      <c r="UAB71" s="154"/>
      <c r="UAC71" s="154"/>
      <c r="UAD71" s="154"/>
      <c r="UAE71" s="154"/>
      <c r="UAF71" s="154"/>
      <c r="UAG71" s="154"/>
      <c r="UAH71" s="154"/>
      <c r="UAI71" s="154"/>
      <c r="UAJ71" s="154"/>
      <c r="UAK71" s="154"/>
      <c r="UAL71" s="154"/>
      <c r="UAM71" s="154"/>
      <c r="UAN71" s="154"/>
      <c r="UAO71" s="154"/>
      <c r="UAP71" s="154"/>
      <c r="UAQ71" s="154"/>
      <c r="UAR71" s="154"/>
      <c r="UAS71" s="154"/>
      <c r="UAT71" s="154"/>
      <c r="UAU71" s="154"/>
      <c r="UAV71" s="154"/>
      <c r="UAW71" s="154"/>
      <c r="UAX71" s="154"/>
      <c r="UAY71" s="154"/>
      <c r="UAZ71" s="154"/>
      <c r="UBA71" s="154"/>
      <c r="UBB71" s="154"/>
      <c r="UBC71" s="154"/>
      <c r="UBD71" s="154"/>
      <c r="UBE71" s="154"/>
      <c r="UBF71" s="154"/>
      <c r="UBG71" s="154"/>
      <c r="UBH71" s="154"/>
      <c r="UBI71" s="154"/>
      <c r="UBJ71" s="154"/>
      <c r="UBK71" s="154"/>
      <c r="UBL71" s="154"/>
      <c r="UBM71" s="154"/>
      <c r="UBN71" s="154"/>
      <c r="UBO71" s="154"/>
      <c r="UBP71" s="154"/>
      <c r="UBQ71" s="154"/>
      <c r="UBR71" s="154"/>
      <c r="UBS71" s="154"/>
      <c r="UBT71" s="154"/>
      <c r="UBU71" s="154"/>
      <c r="UBV71" s="154"/>
      <c r="UBW71" s="154"/>
      <c r="UBX71" s="154"/>
      <c r="UBY71" s="154"/>
      <c r="UBZ71" s="154"/>
      <c r="UCA71" s="154"/>
      <c r="UCB71" s="154"/>
      <c r="UCC71" s="154"/>
      <c r="UCD71" s="154"/>
      <c r="UCE71" s="154"/>
      <c r="UCF71" s="154"/>
      <c r="UCG71" s="154"/>
      <c r="UCH71" s="154"/>
      <c r="UCI71" s="154"/>
      <c r="UCJ71" s="154"/>
      <c r="UCK71" s="154"/>
      <c r="UCL71" s="154"/>
      <c r="UCM71" s="154"/>
      <c r="UCN71" s="154"/>
      <c r="UCO71" s="154"/>
      <c r="UCP71" s="154"/>
      <c r="UCQ71" s="154"/>
      <c r="UCR71" s="154"/>
      <c r="UCS71" s="154"/>
      <c r="UCT71" s="154"/>
      <c r="UCU71" s="154"/>
      <c r="UCV71" s="154"/>
      <c r="UCW71" s="154"/>
      <c r="UCX71" s="154"/>
      <c r="UCY71" s="154"/>
      <c r="UCZ71" s="154"/>
      <c r="UDA71" s="154"/>
      <c r="UDB71" s="154"/>
      <c r="UDC71" s="154"/>
      <c r="UDD71" s="154"/>
      <c r="UDE71" s="154"/>
      <c r="UDF71" s="154"/>
      <c r="UDG71" s="154"/>
      <c r="UDH71" s="154"/>
      <c r="UDI71" s="154"/>
      <c r="UDJ71" s="154"/>
      <c r="UDK71" s="154"/>
      <c r="UDL71" s="154"/>
      <c r="UDM71" s="154"/>
      <c r="UDN71" s="154"/>
      <c r="UDO71" s="154"/>
      <c r="UDP71" s="154"/>
      <c r="UDQ71" s="154"/>
      <c r="UDR71" s="154"/>
      <c r="UDS71" s="154"/>
      <c r="UDT71" s="154"/>
      <c r="UDU71" s="154"/>
      <c r="UDV71" s="154"/>
      <c r="UDW71" s="154"/>
      <c r="UDX71" s="154"/>
      <c r="UDY71" s="154"/>
      <c r="UDZ71" s="154"/>
      <c r="UEA71" s="154"/>
      <c r="UEB71" s="154"/>
      <c r="UEC71" s="154"/>
      <c r="UED71" s="154"/>
      <c r="UEE71" s="154"/>
      <c r="UEF71" s="154"/>
      <c r="UEG71" s="154"/>
      <c r="UEH71" s="154"/>
      <c r="UEI71" s="154"/>
      <c r="UEJ71" s="154"/>
      <c r="UEK71" s="154"/>
      <c r="UEL71" s="154"/>
      <c r="UEM71" s="154"/>
      <c r="UEN71" s="154"/>
      <c r="UEO71" s="154"/>
      <c r="UEP71" s="154"/>
      <c r="UEQ71" s="154"/>
      <c r="UER71" s="154"/>
      <c r="UES71" s="154"/>
      <c r="UET71" s="154"/>
      <c r="UEU71" s="154"/>
      <c r="UEV71" s="154"/>
      <c r="UEW71" s="154"/>
      <c r="UEX71" s="154"/>
      <c r="UEY71" s="154"/>
      <c r="UEZ71" s="154"/>
      <c r="UFA71" s="154"/>
      <c r="UFB71" s="154"/>
      <c r="UFC71" s="154"/>
      <c r="UFD71" s="154"/>
      <c r="UFE71" s="154"/>
      <c r="UFF71" s="154"/>
      <c r="UFG71" s="154"/>
      <c r="UFH71" s="154"/>
      <c r="UFI71" s="154"/>
      <c r="UFJ71" s="154"/>
      <c r="UFK71" s="154"/>
      <c r="UFL71" s="154"/>
      <c r="UFM71" s="154"/>
      <c r="UFN71" s="154"/>
      <c r="UFO71" s="154"/>
      <c r="UFP71" s="154"/>
      <c r="UFQ71" s="154"/>
      <c r="UFR71" s="154"/>
      <c r="UFS71" s="154"/>
      <c r="UFT71" s="154"/>
      <c r="UFU71" s="154"/>
      <c r="UFV71" s="154"/>
      <c r="UFW71" s="154"/>
      <c r="UFX71" s="154"/>
      <c r="UFY71" s="154"/>
      <c r="UFZ71" s="154"/>
      <c r="UGA71" s="154"/>
      <c r="UGB71" s="154"/>
      <c r="UGC71" s="154"/>
      <c r="UGD71" s="154"/>
      <c r="UGE71" s="154"/>
      <c r="UGF71" s="154"/>
      <c r="UGG71" s="154"/>
      <c r="UGH71" s="154"/>
      <c r="UGI71" s="154"/>
      <c r="UGJ71" s="154"/>
      <c r="UGK71" s="154"/>
      <c r="UGL71" s="154"/>
      <c r="UGM71" s="154"/>
      <c r="UGN71" s="154"/>
      <c r="UGO71" s="154"/>
      <c r="UGP71" s="154"/>
      <c r="UGQ71" s="154"/>
      <c r="UGR71" s="154"/>
      <c r="UGS71" s="154"/>
      <c r="UGT71" s="154"/>
      <c r="UGU71" s="154"/>
      <c r="UGV71" s="154"/>
      <c r="UGW71" s="154"/>
      <c r="UGX71" s="154"/>
      <c r="UGY71" s="154"/>
      <c r="UGZ71" s="154"/>
      <c r="UHA71" s="154"/>
      <c r="UHB71" s="154"/>
      <c r="UHC71" s="154"/>
      <c r="UHD71" s="154"/>
      <c r="UHE71" s="154"/>
      <c r="UHF71" s="154"/>
      <c r="UHG71" s="154"/>
      <c r="UHH71" s="154"/>
      <c r="UHI71" s="154"/>
      <c r="UHJ71" s="154"/>
      <c r="UHK71" s="154"/>
      <c r="UHL71" s="154"/>
      <c r="UHM71" s="154"/>
      <c r="UHN71" s="154"/>
      <c r="UHO71" s="154"/>
      <c r="UHP71" s="154"/>
      <c r="UHQ71" s="154"/>
      <c r="UHR71" s="154"/>
      <c r="UHS71" s="154"/>
      <c r="UHT71" s="154"/>
      <c r="UHU71" s="154"/>
      <c r="UHV71" s="154"/>
      <c r="UHW71" s="154"/>
      <c r="UHX71" s="154"/>
      <c r="UHY71" s="154"/>
      <c r="UHZ71" s="154"/>
      <c r="UIA71" s="154"/>
      <c r="UIB71" s="154"/>
      <c r="UIC71" s="154"/>
      <c r="UID71" s="154"/>
      <c r="UIE71" s="154"/>
      <c r="UIF71" s="154"/>
      <c r="UIG71" s="154"/>
      <c r="UIH71" s="154"/>
      <c r="UII71" s="154"/>
      <c r="UIJ71" s="154"/>
      <c r="UIK71" s="154"/>
      <c r="UIL71" s="154"/>
      <c r="UIM71" s="154"/>
      <c r="UIN71" s="154"/>
      <c r="UIO71" s="154"/>
      <c r="UIP71" s="154"/>
      <c r="UIQ71" s="154"/>
      <c r="UIR71" s="154"/>
      <c r="UIS71" s="154"/>
      <c r="UIT71" s="154"/>
      <c r="UIU71" s="154"/>
      <c r="UIV71" s="154"/>
      <c r="UIW71" s="154"/>
      <c r="UIX71" s="154"/>
      <c r="UIY71" s="154"/>
      <c r="UIZ71" s="154"/>
      <c r="UJA71" s="154"/>
      <c r="UJB71" s="154"/>
      <c r="UJC71" s="154"/>
      <c r="UJD71" s="154"/>
      <c r="UJE71" s="154"/>
      <c r="UJF71" s="154"/>
      <c r="UJG71" s="154"/>
      <c r="UJH71" s="154"/>
      <c r="UJI71" s="154"/>
      <c r="UJJ71" s="154"/>
      <c r="UJK71" s="154"/>
      <c r="UJL71" s="154"/>
      <c r="UJM71" s="154"/>
      <c r="UJN71" s="154"/>
      <c r="UJO71" s="154"/>
      <c r="UJP71" s="154"/>
      <c r="UJQ71" s="154"/>
      <c r="UJR71" s="154"/>
      <c r="UJS71" s="154"/>
      <c r="UJT71" s="154"/>
      <c r="UJU71" s="154"/>
      <c r="UJV71" s="154"/>
      <c r="UJW71" s="154"/>
      <c r="UJX71" s="154"/>
      <c r="UJY71" s="154"/>
      <c r="UJZ71" s="154"/>
      <c r="UKA71" s="154"/>
      <c r="UKB71" s="154"/>
      <c r="UKC71" s="154"/>
      <c r="UKD71" s="154"/>
      <c r="UKE71" s="154"/>
      <c r="UKF71" s="154"/>
      <c r="UKG71" s="154"/>
      <c r="UKH71" s="154"/>
      <c r="UKI71" s="154"/>
      <c r="UKJ71" s="154"/>
      <c r="UKK71" s="154"/>
      <c r="UKL71" s="154"/>
      <c r="UKM71" s="154"/>
      <c r="UKN71" s="154"/>
      <c r="UKO71" s="154"/>
      <c r="UKP71" s="154"/>
      <c r="UKQ71" s="154"/>
      <c r="UKR71" s="154"/>
      <c r="UKS71" s="154"/>
      <c r="UKT71" s="154"/>
      <c r="UKU71" s="154"/>
      <c r="UKV71" s="154"/>
      <c r="UKW71" s="154"/>
      <c r="UKX71" s="154"/>
      <c r="UKY71" s="154"/>
      <c r="UKZ71" s="154"/>
      <c r="ULA71" s="154"/>
      <c r="ULB71" s="154"/>
      <c r="ULC71" s="154"/>
      <c r="ULD71" s="154"/>
      <c r="ULE71" s="154"/>
      <c r="ULF71" s="154"/>
      <c r="ULG71" s="154"/>
      <c r="ULH71" s="154"/>
      <c r="ULI71" s="154"/>
      <c r="ULJ71" s="154"/>
      <c r="ULK71" s="154"/>
      <c r="ULL71" s="154"/>
      <c r="ULM71" s="154"/>
      <c r="ULN71" s="154"/>
      <c r="ULO71" s="154"/>
      <c r="ULP71" s="154"/>
      <c r="ULQ71" s="154"/>
      <c r="ULR71" s="154"/>
      <c r="ULS71" s="154"/>
      <c r="ULT71" s="154"/>
      <c r="ULU71" s="154"/>
      <c r="ULV71" s="154"/>
      <c r="ULW71" s="154"/>
      <c r="ULX71" s="154"/>
      <c r="ULY71" s="154"/>
      <c r="ULZ71" s="154"/>
      <c r="UMA71" s="154"/>
      <c r="UMB71" s="154"/>
      <c r="UMC71" s="154"/>
      <c r="UMD71" s="154"/>
      <c r="UME71" s="154"/>
      <c r="UMF71" s="154"/>
      <c r="UMG71" s="154"/>
      <c r="UMH71" s="154"/>
      <c r="UMI71" s="154"/>
      <c r="UMJ71" s="154"/>
      <c r="UMK71" s="154"/>
      <c r="UML71" s="154"/>
      <c r="UMM71" s="154"/>
      <c r="UMN71" s="154"/>
      <c r="UMO71" s="154"/>
      <c r="UMP71" s="154"/>
      <c r="UMQ71" s="154"/>
      <c r="UMR71" s="154"/>
      <c r="UMS71" s="154"/>
      <c r="UMT71" s="154"/>
      <c r="UMU71" s="154"/>
      <c r="UMV71" s="154"/>
      <c r="UMW71" s="154"/>
      <c r="UMX71" s="154"/>
      <c r="UMY71" s="154"/>
      <c r="UMZ71" s="154"/>
      <c r="UNA71" s="154"/>
      <c r="UNB71" s="154"/>
      <c r="UNC71" s="154"/>
      <c r="UND71" s="154"/>
      <c r="UNE71" s="154"/>
      <c r="UNF71" s="154"/>
      <c r="UNG71" s="154"/>
      <c r="UNH71" s="154"/>
      <c r="UNI71" s="154"/>
      <c r="UNJ71" s="154"/>
      <c r="UNK71" s="154"/>
      <c r="UNL71" s="154"/>
      <c r="UNM71" s="154"/>
      <c r="UNN71" s="154"/>
      <c r="UNO71" s="154"/>
      <c r="UNP71" s="154"/>
      <c r="UNQ71" s="154"/>
      <c r="UNR71" s="154"/>
      <c r="UNS71" s="154"/>
      <c r="UNT71" s="154"/>
      <c r="UNU71" s="154"/>
      <c r="UNV71" s="154"/>
      <c r="UNW71" s="154"/>
      <c r="UNX71" s="154"/>
      <c r="UNY71" s="154"/>
      <c r="UNZ71" s="154"/>
      <c r="UOA71" s="154"/>
      <c r="UOB71" s="154"/>
      <c r="UOC71" s="154"/>
      <c r="UOD71" s="154"/>
      <c r="UOE71" s="154"/>
      <c r="UOF71" s="154"/>
      <c r="UOG71" s="154"/>
      <c r="UOH71" s="154"/>
      <c r="UOI71" s="154"/>
      <c r="UOJ71" s="154"/>
      <c r="UOK71" s="154"/>
      <c r="UOL71" s="154"/>
      <c r="UOM71" s="154"/>
      <c r="UON71" s="154"/>
      <c r="UOO71" s="154"/>
      <c r="UOP71" s="154"/>
      <c r="UOQ71" s="154"/>
      <c r="UOR71" s="154"/>
      <c r="UOS71" s="154"/>
      <c r="UOT71" s="154"/>
      <c r="UOU71" s="154"/>
      <c r="UOV71" s="154"/>
      <c r="UOW71" s="154"/>
      <c r="UOX71" s="154"/>
      <c r="UOY71" s="154"/>
      <c r="UOZ71" s="154"/>
      <c r="UPA71" s="154"/>
      <c r="UPB71" s="154"/>
      <c r="UPC71" s="154"/>
      <c r="UPD71" s="154"/>
      <c r="UPE71" s="154"/>
      <c r="UPF71" s="154"/>
      <c r="UPG71" s="154"/>
      <c r="UPH71" s="154"/>
      <c r="UPI71" s="154"/>
      <c r="UPJ71" s="154"/>
      <c r="UPK71" s="154"/>
      <c r="UPL71" s="154"/>
      <c r="UPM71" s="154"/>
      <c r="UPN71" s="154"/>
      <c r="UPO71" s="154"/>
      <c r="UPP71" s="154"/>
      <c r="UPQ71" s="154"/>
      <c r="UPR71" s="154"/>
      <c r="UPS71" s="154"/>
      <c r="UPT71" s="154"/>
      <c r="UPU71" s="154"/>
      <c r="UPV71" s="154"/>
      <c r="UPW71" s="154"/>
      <c r="UPX71" s="154"/>
      <c r="UPY71" s="154"/>
      <c r="UPZ71" s="154"/>
      <c r="UQA71" s="154"/>
      <c r="UQB71" s="154"/>
      <c r="UQC71" s="154"/>
      <c r="UQD71" s="154"/>
      <c r="UQE71" s="154"/>
      <c r="UQF71" s="154"/>
      <c r="UQG71" s="154"/>
      <c r="UQH71" s="154"/>
      <c r="UQI71" s="154"/>
      <c r="UQJ71" s="154"/>
      <c r="UQK71" s="154"/>
      <c r="UQL71" s="154"/>
      <c r="UQM71" s="154"/>
      <c r="UQN71" s="154"/>
      <c r="UQO71" s="154"/>
      <c r="UQP71" s="154"/>
      <c r="UQQ71" s="154"/>
      <c r="UQR71" s="154"/>
      <c r="UQS71" s="154"/>
      <c r="UQT71" s="154"/>
      <c r="UQU71" s="154"/>
      <c r="UQV71" s="154"/>
      <c r="UQW71" s="154"/>
      <c r="UQX71" s="154"/>
      <c r="UQY71" s="154"/>
      <c r="UQZ71" s="154"/>
      <c r="URA71" s="154"/>
      <c r="URB71" s="154"/>
      <c r="URC71" s="154"/>
      <c r="URD71" s="154"/>
      <c r="URE71" s="154"/>
      <c r="URF71" s="154"/>
      <c r="URG71" s="154"/>
      <c r="URH71" s="154"/>
      <c r="URI71" s="154"/>
      <c r="URJ71" s="154"/>
      <c r="URK71" s="154"/>
      <c r="URL71" s="154"/>
      <c r="URM71" s="154"/>
      <c r="URN71" s="154"/>
      <c r="URO71" s="154"/>
      <c r="URP71" s="154"/>
      <c r="URQ71" s="154"/>
      <c r="URR71" s="154"/>
      <c r="URS71" s="154"/>
      <c r="URT71" s="154"/>
      <c r="URU71" s="154"/>
      <c r="URV71" s="154"/>
      <c r="URW71" s="154"/>
      <c r="URX71" s="154"/>
      <c r="URY71" s="154"/>
      <c r="URZ71" s="154"/>
      <c r="USA71" s="154"/>
      <c r="USB71" s="154"/>
      <c r="USC71" s="154"/>
      <c r="USD71" s="154"/>
      <c r="USE71" s="154"/>
      <c r="USF71" s="154"/>
      <c r="USG71" s="154"/>
      <c r="USH71" s="154"/>
      <c r="USI71" s="154"/>
      <c r="USJ71" s="154"/>
      <c r="USK71" s="154"/>
      <c r="USL71" s="154"/>
      <c r="USM71" s="154"/>
      <c r="USN71" s="154"/>
      <c r="USO71" s="154"/>
      <c r="USP71" s="154"/>
      <c r="USQ71" s="154"/>
      <c r="USR71" s="154"/>
      <c r="USS71" s="154"/>
      <c r="UST71" s="154"/>
      <c r="USU71" s="154"/>
      <c r="USV71" s="154"/>
      <c r="USW71" s="154"/>
      <c r="USX71" s="154"/>
      <c r="USY71" s="154"/>
      <c r="USZ71" s="154"/>
      <c r="UTA71" s="154"/>
      <c r="UTB71" s="154"/>
      <c r="UTC71" s="154"/>
      <c r="UTD71" s="154"/>
      <c r="UTE71" s="154"/>
      <c r="UTF71" s="154"/>
      <c r="UTG71" s="154"/>
      <c r="UTH71" s="154"/>
      <c r="UTI71" s="154"/>
      <c r="UTJ71" s="154"/>
      <c r="UTK71" s="154"/>
      <c r="UTL71" s="154"/>
      <c r="UTM71" s="154"/>
      <c r="UTN71" s="154"/>
      <c r="UTO71" s="154"/>
      <c r="UTP71" s="154"/>
      <c r="UTQ71" s="154"/>
      <c r="UTR71" s="154"/>
      <c r="UTS71" s="154"/>
      <c r="UTT71" s="154"/>
      <c r="UTU71" s="154"/>
      <c r="UTV71" s="154"/>
      <c r="UTW71" s="154"/>
      <c r="UTX71" s="154"/>
      <c r="UTY71" s="154"/>
      <c r="UTZ71" s="154"/>
      <c r="UUA71" s="154"/>
      <c r="UUB71" s="154"/>
      <c r="UUC71" s="154"/>
      <c r="UUD71" s="154"/>
      <c r="UUE71" s="154"/>
      <c r="UUF71" s="154"/>
      <c r="UUG71" s="154"/>
      <c r="UUH71" s="154"/>
      <c r="UUI71" s="154"/>
      <c r="UUJ71" s="154"/>
      <c r="UUK71" s="154"/>
      <c r="UUL71" s="154"/>
      <c r="UUM71" s="154"/>
      <c r="UUN71" s="154"/>
      <c r="UUO71" s="154"/>
      <c r="UUP71" s="154"/>
      <c r="UUQ71" s="154"/>
      <c r="UUR71" s="154"/>
      <c r="UUS71" s="154"/>
      <c r="UUT71" s="154"/>
      <c r="UUU71" s="154"/>
      <c r="UUV71" s="154"/>
      <c r="UUW71" s="154"/>
      <c r="UUX71" s="154"/>
      <c r="UUY71" s="154"/>
      <c r="UUZ71" s="154"/>
      <c r="UVA71" s="154"/>
      <c r="UVB71" s="154"/>
      <c r="UVC71" s="154"/>
      <c r="UVD71" s="154"/>
      <c r="UVE71" s="154"/>
      <c r="UVF71" s="154"/>
      <c r="UVG71" s="154"/>
      <c r="UVH71" s="154"/>
      <c r="UVI71" s="154"/>
      <c r="UVJ71" s="154"/>
      <c r="UVK71" s="154"/>
      <c r="UVL71" s="154"/>
      <c r="UVM71" s="154"/>
      <c r="UVN71" s="154"/>
      <c r="UVO71" s="154"/>
      <c r="UVP71" s="154"/>
      <c r="UVQ71" s="154"/>
      <c r="UVR71" s="154"/>
      <c r="UVS71" s="154"/>
      <c r="UVT71" s="154"/>
      <c r="UVU71" s="154"/>
      <c r="UVV71" s="154"/>
      <c r="UVW71" s="154"/>
      <c r="UVX71" s="154"/>
      <c r="UVY71" s="154"/>
      <c r="UVZ71" s="154"/>
      <c r="UWA71" s="154"/>
      <c r="UWB71" s="154"/>
      <c r="UWC71" s="154"/>
      <c r="UWD71" s="154"/>
      <c r="UWE71" s="154"/>
      <c r="UWF71" s="154"/>
      <c r="UWG71" s="154"/>
      <c r="UWH71" s="154"/>
      <c r="UWI71" s="154"/>
      <c r="UWJ71" s="154"/>
      <c r="UWK71" s="154"/>
      <c r="UWL71" s="154"/>
      <c r="UWM71" s="154"/>
      <c r="UWN71" s="154"/>
      <c r="UWO71" s="154"/>
      <c r="UWP71" s="154"/>
      <c r="UWQ71" s="154"/>
      <c r="UWR71" s="154"/>
      <c r="UWS71" s="154"/>
      <c r="UWT71" s="154"/>
      <c r="UWU71" s="154"/>
      <c r="UWV71" s="154"/>
      <c r="UWW71" s="154"/>
      <c r="UWX71" s="154"/>
      <c r="UWY71" s="154"/>
      <c r="UWZ71" s="154"/>
      <c r="UXA71" s="154"/>
      <c r="UXB71" s="154"/>
      <c r="UXC71" s="154"/>
      <c r="UXD71" s="154"/>
      <c r="UXE71" s="154"/>
      <c r="UXF71" s="154"/>
      <c r="UXG71" s="154"/>
      <c r="UXH71" s="154"/>
      <c r="UXI71" s="154"/>
      <c r="UXJ71" s="154"/>
      <c r="UXK71" s="154"/>
      <c r="UXL71" s="154"/>
      <c r="UXM71" s="154"/>
      <c r="UXN71" s="154"/>
      <c r="UXO71" s="154"/>
      <c r="UXP71" s="154"/>
      <c r="UXQ71" s="154"/>
      <c r="UXR71" s="154"/>
      <c r="UXS71" s="154"/>
      <c r="UXT71" s="154"/>
      <c r="UXU71" s="154"/>
      <c r="UXV71" s="154"/>
      <c r="UXW71" s="154"/>
      <c r="UXX71" s="154"/>
      <c r="UXY71" s="154"/>
      <c r="UXZ71" s="154"/>
      <c r="UYA71" s="154"/>
      <c r="UYB71" s="154"/>
      <c r="UYC71" s="154"/>
      <c r="UYD71" s="154"/>
      <c r="UYE71" s="154"/>
      <c r="UYF71" s="154"/>
      <c r="UYG71" s="154"/>
      <c r="UYH71" s="154"/>
      <c r="UYI71" s="154"/>
      <c r="UYJ71" s="154"/>
      <c r="UYK71" s="154"/>
      <c r="UYL71" s="154"/>
      <c r="UYM71" s="154"/>
      <c r="UYN71" s="154"/>
      <c r="UYO71" s="154"/>
      <c r="UYP71" s="154"/>
      <c r="UYQ71" s="154"/>
      <c r="UYR71" s="154"/>
      <c r="UYS71" s="154"/>
      <c r="UYT71" s="154"/>
      <c r="UYU71" s="154"/>
      <c r="UYV71" s="154"/>
      <c r="UYW71" s="154"/>
      <c r="UYX71" s="154"/>
      <c r="UYY71" s="154"/>
      <c r="UYZ71" s="154"/>
      <c r="UZA71" s="154"/>
      <c r="UZB71" s="154"/>
      <c r="UZC71" s="154"/>
      <c r="UZD71" s="154"/>
      <c r="UZE71" s="154"/>
      <c r="UZF71" s="154"/>
      <c r="UZG71" s="154"/>
      <c r="UZH71" s="154"/>
      <c r="UZI71" s="154"/>
      <c r="UZJ71" s="154"/>
      <c r="UZK71" s="154"/>
      <c r="UZL71" s="154"/>
      <c r="UZM71" s="154"/>
      <c r="UZN71" s="154"/>
      <c r="UZO71" s="154"/>
      <c r="UZP71" s="154"/>
      <c r="UZQ71" s="154"/>
      <c r="UZR71" s="154"/>
      <c r="UZS71" s="154"/>
      <c r="UZT71" s="154"/>
      <c r="UZU71" s="154"/>
      <c r="UZV71" s="154"/>
      <c r="UZW71" s="154"/>
      <c r="UZX71" s="154"/>
      <c r="UZY71" s="154"/>
      <c r="UZZ71" s="154"/>
      <c r="VAA71" s="154"/>
      <c r="VAB71" s="154"/>
      <c r="VAC71" s="154"/>
      <c r="VAD71" s="154"/>
      <c r="VAE71" s="154"/>
      <c r="VAF71" s="154"/>
      <c r="VAG71" s="154"/>
      <c r="VAH71" s="154"/>
      <c r="VAI71" s="154"/>
      <c r="VAJ71" s="154"/>
      <c r="VAK71" s="154"/>
      <c r="VAL71" s="154"/>
      <c r="VAM71" s="154"/>
      <c r="VAN71" s="154"/>
      <c r="VAO71" s="154"/>
      <c r="VAP71" s="154"/>
      <c r="VAQ71" s="154"/>
      <c r="VAR71" s="154"/>
      <c r="VAS71" s="154"/>
      <c r="VAT71" s="154"/>
      <c r="VAU71" s="154"/>
      <c r="VAV71" s="154"/>
      <c r="VAW71" s="154"/>
      <c r="VAX71" s="154"/>
      <c r="VAY71" s="154"/>
      <c r="VAZ71" s="154"/>
      <c r="VBA71" s="154"/>
      <c r="VBB71" s="154"/>
      <c r="VBC71" s="154"/>
      <c r="VBD71" s="154"/>
      <c r="VBE71" s="154"/>
      <c r="VBF71" s="154"/>
      <c r="VBG71" s="154"/>
      <c r="VBH71" s="154"/>
      <c r="VBI71" s="154"/>
      <c r="VBJ71" s="154"/>
      <c r="VBK71" s="154"/>
      <c r="VBL71" s="154"/>
      <c r="VBM71" s="154"/>
      <c r="VBN71" s="154"/>
      <c r="VBO71" s="154"/>
      <c r="VBP71" s="154"/>
      <c r="VBQ71" s="154"/>
      <c r="VBR71" s="154"/>
      <c r="VBS71" s="154"/>
      <c r="VBT71" s="154"/>
      <c r="VBU71" s="154"/>
      <c r="VBV71" s="154"/>
      <c r="VBW71" s="154"/>
      <c r="VBX71" s="154"/>
      <c r="VBY71" s="154"/>
      <c r="VBZ71" s="154"/>
      <c r="VCA71" s="154"/>
      <c r="VCB71" s="154"/>
      <c r="VCC71" s="154"/>
      <c r="VCD71" s="154"/>
      <c r="VCE71" s="154"/>
      <c r="VCF71" s="154"/>
      <c r="VCG71" s="154"/>
      <c r="VCH71" s="154"/>
      <c r="VCI71" s="154"/>
      <c r="VCJ71" s="154"/>
      <c r="VCK71" s="154"/>
      <c r="VCL71" s="154"/>
      <c r="VCM71" s="154"/>
      <c r="VCN71" s="154"/>
      <c r="VCO71" s="154"/>
      <c r="VCP71" s="154"/>
      <c r="VCQ71" s="154"/>
      <c r="VCR71" s="154"/>
      <c r="VCS71" s="154"/>
      <c r="VCT71" s="154"/>
      <c r="VCU71" s="154"/>
      <c r="VCV71" s="154"/>
      <c r="VCW71" s="154"/>
      <c r="VCX71" s="154"/>
      <c r="VCY71" s="154"/>
      <c r="VCZ71" s="154"/>
      <c r="VDA71" s="154"/>
      <c r="VDB71" s="154"/>
      <c r="VDC71" s="154"/>
      <c r="VDD71" s="154"/>
      <c r="VDE71" s="154"/>
      <c r="VDF71" s="154"/>
      <c r="VDG71" s="154"/>
      <c r="VDH71" s="154"/>
      <c r="VDI71" s="154"/>
      <c r="VDJ71" s="154"/>
      <c r="VDK71" s="154"/>
      <c r="VDL71" s="154"/>
      <c r="VDM71" s="154"/>
      <c r="VDN71" s="154"/>
      <c r="VDO71" s="154"/>
      <c r="VDP71" s="154"/>
      <c r="VDQ71" s="154"/>
      <c r="VDR71" s="154"/>
      <c r="VDS71" s="154"/>
      <c r="VDT71" s="154"/>
      <c r="VDU71" s="154"/>
      <c r="VDV71" s="154"/>
      <c r="VDW71" s="154"/>
      <c r="VDX71" s="154"/>
      <c r="VDY71" s="154"/>
      <c r="VDZ71" s="154"/>
      <c r="VEA71" s="154"/>
      <c r="VEB71" s="154"/>
      <c r="VEC71" s="154"/>
      <c r="VED71" s="154"/>
      <c r="VEE71" s="154"/>
      <c r="VEF71" s="154"/>
      <c r="VEG71" s="154"/>
      <c r="VEH71" s="154"/>
      <c r="VEI71" s="154"/>
      <c r="VEJ71" s="154"/>
      <c r="VEK71" s="154"/>
      <c r="VEL71" s="154"/>
      <c r="VEM71" s="154"/>
      <c r="VEN71" s="154"/>
      <c r="VEO71" s="154"/>
      <c r="VEP71" s="154"/>
      <c r="VEQ71" s="154"/>
      <c r="VER71" s="154"/>
      <c r="VES71" s="154"/>
      <c r="VET71" s="154"/>
      <c r="VEU71" s="154"/>
      <c r="VEV71" s="154"/>
      <c r="VEW71" s="154"/>
      <c r="VEX71" s="154"/>
      <c r="VEY71" s="154"/>
      <c r="VEZ71" s="154"/>
      <c r="VFA71" s="154"/>
      <c r="VFB71" s="154"/>
      <c r="VFC71" s="154"/>
      <c r="VFD71" s="154"/>
      <c r="VFE71" s="154"/>
      <c r="VFF71" s="154"/>
      <c r="VFG71" s="154"/>
      <c r="VFH71" s="154"/>
      <c r="VFI71" s="154"/>
      <c r="VFJ71" s="154"/>
      <c r="VFK71" s="154"/>
      <c r="VFL71" s="154"/>
      <c r="VFM71" s="154"/>
      <c r="VFN71" s="154"/>
      <c r="VFO71" s="154"/>
      <c r="VFP71" s="154"/>
      <c r="VFQ71" s="154"/>
      <c r="VFR71" s="154"/>
      <c r="VFS71" s="154"/>
      <c r="VFT71" s="154"/>
      <c r="VFU71" s="154"/>
      <c r="VFV71" s="154"/>
      <c r="VFW71" s="154"/>
      <c r="VFX71" s="154"/>
      <c r="VFY71" s="154"/>
      <c r="VFZ71" s="154"/>
      <c r="VGA71" s="154"/>
      <c r="VGB71" s="154"/>
      <c r="VGC71" s="154"/>
      <c r="VGD71" s="154"/>
      <c r="VGE71" s="154"/>
      <c r="VGF71" s="154"/>
      <c r="VGG71" s="154"/>
      <c r="VGH71" s="154"/>
      <c r="VGI71" s="154"/>
      <c r="VGJ71" s="154"/>
      <c r="VGK71" s="154"/>
      <c r="VGL71" s="154"/>
      <c r="VGM71" s="154"/>
      <c r="VGN71" s="154"/>
      <c r="VGO71" s="154"/>
      <c r="VGP71" s="154"/>
      <c r="VGQ71" s="154"/>
      <c r="VGR71" s="154"/>
      <c r="VGS71" s="154"/>
      <c r="VGT71" s="154"/>
      <c r="VGU71" s="154"/>
      <c r="VGV71" s="154"/>
      <c r="VGW71" s="154"/>
      <c r="VGX71" s="154"/>
      <c r="VGY71" s="154"/>
      <c r="VGZ71" s="154"/>
      <c r="VHA71" s="154"/>
      <c r="VHB71" s="154"/>
      <c r="VHC71" s="154"/>
      <c r="VHD71" s="154"/>
      <c r="VHE71" s="154"/>
      <c r="VHF71" s="154"/>
      <c r="VHG71" s="154"/>
      <c r="VHH71" s="154"/>
      <c r="VHI71" s="154"/>
      <c r="VHJ71" s="154"/>
      <c r="VHK71" s="154"/>
      <c r="VHL71" s="154"/>
      <c r="VHM71" s="154"/>
      <c r="VHN71" s="154"/>
      <c r="VHO71" s="154"/>
      <c r="VHP71" s="154"/>
      <c r="VHQ71" s="154"/>
      <c r="VHR71" s="154"/>
      <c r="VHS71" s="154"/>
      <c r="VHT71" s="154"/>
      <c r="VHU71" s="154"/>
      <c r="VHV71" s="154"/>
      <c r="VHW71" s="154"/>
      <c r="VHX71" s="154"/>
      <c r="VHY71" s="154"/>
      <c r="VHZ71" s="154"/>
      <c r="VIA71" s="154"/>
      <c r="VIB71" s="154"/>
      <c r="VIC71" s="154"/>
      <c r="VID71" s="154"/>
      <c r="VIE71" s="154"/>
      <c r="VIF71" s="154"/>
      <c r="VIG71" s="154"/>
      <c r="VIH71" s="154"/>
      <c r="VII71" s="154"/>
      <c r="VIJ71" s="154"/>
      <c r="VIK71" s="154"/>
      <c r="VIL71" s="154"/>
      <c r="VIM71" s="154"/>
      <c r="VIN71" s="154"/>
      <c r="VIO71" s="154"/>
      <c r="VIP71" s="154"/>
      <c r="VIQ71" s="154"/>
      <c r="VIR71" s="154"/>
      <c r="VIS71" s="154"/>
      <c r="VIT71" s="154"/>
      <c r="VIU71" s="154"/>
      <c r="VIV71" s="154"/>
      <c r="VIW71" s="154"/>
      <c r="VIX71" s="154"/>
      <c r="VIY71" s="154"/>
      <c r="VIZ71" s="154"/>
      <c r="VJA71" s="154"/>
      <c r="VJB71" s="154"/>
      <c r="VJC71" s="154"/>
      <c r="VJD71" s="154"/>
      <c r="VJE71" s="154"/>
      <c r="VJF71" s="154"/>
      <c r="VJG71" s="154"/>
      <c r="VJH71" s="154"/>
      <c r="VJI71" s="154"/>
      <c r="VJJ71" s="154"/>
      <c r="VJK71" s="154"/>
      <c r="VJL71" s="154"/>
      <c r="VJM71" s="154"/>
      <c r="VJN71" s="154"/>
      <c r="VJO71" s="154"/>
      <c r="VJP71" s="154"/>
      <c r="VJQ71" s="154"/>
      <c r="VJR71" s="154"/>
      <c r="VJS71" s="154"/>
      <c r="VJT71" s="154"/>
      <c r="VJU71" s="154"/>
      <c r="VJV71" s="154"/>
      <c r="VJW71" s="154"/>
      <c r="VJX71" s="154"/>
      <c r="VJY71" s="154"/>
      <c r="VJZ71" s="154"/>
      <c r="VKA71" s="154"/>
      <c r="VKB71" s="154"/>
      <c r="VKC71" s="154"/>
      <c r="VKD71" s="154"/>
      <c r="VKE71" s="154"/>
      <c r="VKF71" s="154"/>
      <c r="VKG71" s="154"/>
      <c r="VKH71" s="154"/>
      <c r="VKI71" s="154"/>
      <c r="VKJ71" s="154"/>
      <c r="VKK71" s="154"/>
      <c r="VKL71" s="154"/>
      <c r="VKM71" s="154"/>
      <c r="VKN71" s="154"/>
      <c r="VKO71" s="154"/>
      <c r="VKP71" s="154"/>
      <c r="VKQ71" s="154"/>
      <c r="VKR71" s="154"/>
      <c r="VKS71" s="154"/>
      <c r="VKT71" s="154"/>
      <c r="VKU71" s="154"/>
      <c r="VKV71" s="154"/>
      <c r="VKW71" s="154"/>
      <c r="VKX71" s="154"/>
      <c r="VKY71" s="154"/>
      <c r="VKZ71" s="154"/>
      <c r="VLA71" s="154"/>
      <c r="VLB71" s="154"/>
      <c r="VLC71" s="154"/>
      <c r="VLD71" s="154"/>
      <c r="VLE71" s="154"/>
      <c r="VLF71" s="154"/>
      <c r="VLG71" s="154"/>
      <c r="VLH71" s="154"/>
      <c r="VLI71" s="154"/>
      <c r="VLJ71" s="154"/>
      <c r="VLK71" s="154"/>
      <c r="VLL71" s="154"/>
      <c r="VLM71" s="154"/>
      <c r="VLN71" s="154"/>
      <c r="VLO71" s="154"/>
      <c r="VLP71" s="154"/>
      <c r="VLQ71" s="154"/>
      <c r="VLR71" s="154"/>
      <c r="VLS71" s="154"/>
      <c r="VLT71" s="154"/>
      <c r="VLU71" s="154"/>
      <c r="VLV71" s="154"/>
      <c r="VLW71" s="154"/>
      <c r="VLX71" s="154"/>
      <c r="VLY71" s="154"/>
      <c r="VLZ71" s="154"/>
      <c r="VMA71" s="154"/>
      <c r="VMB71" s="154"/>
      <c r="VMC71" s="154"/>
      <c r="VMD71" s="154"/>
      <c r="VME71" s="154"/>
      <c r="VMF71" s="154"/>
      <c r="VMG71" s="154"/>
      <c r="VMH71" s="154"/>
      <c r="VMI71" s="154"/>
      <c r="VMJ71" s="154"/>
      <c r="VMK71" s="154"/>
      <c r="VML71" s="154"/>
      <c r="VMM71" s="154"/>
      <c r="VMN71" s="154"/>
      <c r="VMO71" s="154"/>
      <c r="VMP71" s="154"/>
      <c r="VMQ71" s="154"/>
      <c r="VMR71" s="154"/>
      <c r="VMS71" s="154"/>
      <c r="VMT71" s="154"/>
      <c r="VMU71" s="154"/>
      <c r="VMV71" s="154"/>
      <c r="VMW71" s="154"/>
      <c r="VMX71" s="154"/>
      <c r="VMY71" s="154"/>
      <c r="VMZ71" s="154"/>
      <c r="VNA71" s="154"/>
      <c r="VNB71" s="154"/>
      <c r="VNC71" s="154"/>
      <c r="VND71" s="154"/>
      <c r="VNE71" s="154"/>
      <c r="VNF71" s="154"/>
      <c r="VNG71" s="154"/>
      <c r="VNH71" s="154"/>
      <c r="VNI71" s="154"/>
      <c r="VNJ71" s="154"/>
      <c r="VNK71" s="154"/>
      <c r="VNL71" s="154"/>
      <c r="VNM71" s="154"/>
      <c r="VNN71" s="154"/>
      <c r="VNO71" s="154"/>
      <c r="VNP71" s="154"/>
      <c r="VNQ71" s="154"/>
      <c r="VNR71" s="154"/>
      <c r="VNS71" s="154"/>
      <c r="VNT71" s="154"/>
      <c r="VNU71" s="154"/>
      <c r="VNV71" s="154"/>
      <c r="VNW71" s="154"/>
      <c r="VNX71" s="154"/>
      <c r="VNY71" s="154"/>
      <c r="VNZ71" s="154"/>
      <c r="VOA71" s="154"/>
      <c r="VOB71" s="154"/>
      <c r="VOC71" s="154"/>
      <c r="VOD71" s="154"/>
      <c r="VOE71" s="154"/>
      <c r="VOF71" s="154"/>
      <c r="VOG71" s="154"/>
      <c r="VOH71" s="154"/>
      <c r="VOI71" s="154"/>
      <c r="VOJ71" s="154"/>
      <c r="VOK71" s="154"/>
      <c r="VOL71" s="154"/>
      <c r="VOM71" s="154"/>
      <c r="VON71" s="154"/>
      <c r="VOO71" s="154"/>
      <c r="VOP71" s="154"/>
      <c r="VOQ71" s="154"/>
      <c r="VOR71" s="154"/>
      <c r="VOS71" s="154"/>
      <c r="VOT71" s="154"/>
      <c r="VOU71" s="154"/>
      <c r="VOV71" s="154"/>
      <c r="VOW71" s="154"/>
      <c r="VOX71" s="154"/>
      <c r="VOY71" s="154"/>
      <c r="VOZ71" s="154"/>
      <c r="VPA71" s="154"/>
      <c r="VPB71" s="154"/>
      <c r="VPC71" s="154"/>
      <c r="VPD71" s="154"/>
      <c r="VPE71" s="154"/>
      <c r="VPF71" s="154"/>
      <c r="VPG71" s="154"/>
      <c r="VPH71" s="154"/>
      <c r="VPI71" s="154"/>
      <c r="VPJ71" s="154"/>
      <c r="VPK71" s="154"/>
      <c r="VPL71" s="154"/>
      <c r="VPM71" s="154"/>
      <c r="VPN71" s="154"/>
      <c r="VPO71" s="154"/>
      <c r="VPP71" s="154"/>
      <c r="VPQ71" s="154"/>
      <c r="VPR71" s="154"/>
      <c r="VPS71" s="154"/>
      <c r="VPT71" s="154"/>
      <c r="VPU71" s="154"/>
      <c r="VPV71" s="154"/>
      <c r="VPW71" s="154"/>
      <c r="VPX71" s="154"/>
      <c r="VPY71" s="154"/>
      <c r="VPZ71" s="154"/>
      <c r="VQA71" s="154"/>
      <c r="VQB71" s="154"/>
      <c r="VQC71" s="154"/>
      <c r="VQD71" s="154"/>
      <c r="VQE71" s="154"/>
      <c r="VQF71" s="154"/>
      <c r="VQG71" s="154"/>
      <c r="VQH71" s="154"/>
      <c r="VQI71" s="154"/>
      <c r="VQJ71" s="154"/>
      <c r="VQK71" s="154"/>
      <c r="VQL71" s="154"/>
      <c r="VQM71" s="154"/>
      <c r="VQN71" s="154"/>
      <c r="VQO71" s="154"/>
      <c r="VQP71" s="154"/>
      <c r="VQQ71" s="154"/>
      <c r="VQR71" s="154"/>
      <c r="VQS71" s="154"/>
      <c r="VQT71" s="154"/>
      <c r="VQU71" s="154"/>
      <c r="VQV71" s="154"/>
      <c r="VQW71" s="154"/>
      <c r="VQX71" s="154"/>
      <c r="VQY71" s="154"/>
      <c r="VQZ71" s="154"/>
      <c r="VRA71" s="154"/>
      <c r="VRB71" s="154"/>
      <c r="VRC71" s="154"/>
      <c r="VRD71" s="154"/>
      <c r="VRE71" s="154"/>
      <c r="VRF71" s="154"/>
      <c r="VRG71" s="154"/>
      <c r="VRH71" s="154"/>
      <c r="VRI71" s="154"/>
      <c r="VRJ71" s="154"/>
      <c r="VRK71" s="154"/>
      <c r="VRL71" s="154"/>
      <c r="VRM71" s="154"/>
      <c r="VRN71" s="154"/>
      <c r="VRO71" s="154"/>
      <c r="VRP71" s="154"/>
      <c r="VRQ71" s="154"/>
      <c r="VRR71" s="154"/>
      <c r="VRS71" s="154"/>
      <c r="VRT71" s="154"/>
      <c r="VRU71" s="154"/>
      <c r="VRV71" s="154"/>
      <c r="VRW71" s="154"/>
      <c r="VRX71" s="154"/>
      <c r="VRY71" s="154"/>
      <c r="VRZ71" s="154"/>
      <c r="VSA71" s="154"/>
      <c r="VSB71" s="154"/>
      <c r="VSC71" s="154"/>
      <c r="VSD71" s="154"/>
      <c r="VSE71" s="154"/>
      <c r="VSF71" s="154"/>
      <c r="VSG71" s="154"/>
      <c r="VSH71" s="154"/>
      <c r="VSI71" s="154"/>
      <c r="VSJ71" s="154"/>
      <c r="VSK71" s="154"/>
      <c r="VSL71" s="154"/>
      <c r="VSM71" s="154"/>
      <c r="VSN71" s="154"/>
      <c r="VSO71" s="154"/>
      <c r="VSP71" s="154"/>
      <c r="VSQ71" s="154"/>
      <c r="VSR71" s="154"/>
      <c r="VSS71" s="154"/>
      <c r="VST71" s="154"/>
      <c r="VSU71" s="154"/>
      <c r="VSV71" s="154"/>
      <c r="VSW71" s="154"/>
      <c r="VSX71" s="154"/>
      <c r="VSY71" s="154"/>
      <c r="VSZ71" s="154"/>
      <c r="VTA71" s="154"/>
      <c r="VTB71" s="154"/>
      <c r="VTC71" s="154"/>
      <c r="VTD71" s="154"/>
      <c r="VTE71" s="154"/>
      <c r="VTF71" s="154"/>
      <c r="VTG71" s="154"/>
      <c r="VTH71" s="154"/>
      <c r="VTI71" s="154"/>
      <c r="VTJ71" s="154"/>
      <c r="VTK71" s="154"/>
      <c r="VTL71" s="154"/>
      <c r="VTM71" s="154"/>
      <c r="VTN71" s="154"/>
      <c r="VTO71" s="154"/>
      <c r="VTP71" s="154"/>
      <c r="VTQ71" s="154"/>
      <c r="VTR71" s="154"/>
      <c r="VTS71" s="154"/>
      <c r="VTT71" s="154"/>
      <c r="VTU71" s="154"/>
      <c r="VTV71" s="154"/>
      <c r="VTW71" s="154"/>
      <c r="VTX71" s="154"/>
      <c r="VTY71" s="154"/>
      <c r="VTZ71" s="154"/>
      <c r="VUA71" s="154"/>
      <c r="VUB71" s="154"/>
      <c r="VUC71" s="154"/>
      <c r="VUD71" s="154"/>
      <c r="VUE71" s="154"/>
      <c r="VUF71" s="154"/>
      <c r="VUG71" s="154"/>
      <c r="VUH71" s="154"/>
      <c r="VUI71" s="154"/>
      <c r="VUJ71" s="154"/>
      <c r="VUK71" s="154"/>
      <c r="VUL71" s="154"/>
      <c r="VUM71" s="154"/>
      <c r="VUN71" s="154"/>
      <c r="VUO71" s="154"/>
      <c r="VUP71" s="154"/>
      <c r="VUQ71" s="154"/>
      <c r="VUR71" s="154"/>
      <c r="VUS71" s="154"/>
      <c r="VUT71" s="154"/>
      <c r="VUU71" s="154"/>
      <c r="VUV71" s="154"/>
      <c r="VUW71" s="154"/>
      <c r="VUX71" s="154"/>
      <c r="VUY71" s="154"/>
      <c r="VUZ71" s="154"/>
      <c r="VVA71" s="154"/>
      <c r="VVB71" s="154"/>
      <c r="VVC71" s="154"/>
      <c r="VVD71" s="154"/>
      <c r="VVE71" s="154"/>
      <c r="VVF71" s="154"/>
      <c r="VVG71" s="154"/>
      <c r="VVH71" s="154"/>
      <c r="VVI71" s="154"/>
      <c r="VVJ71" s="154"/>
      <c r="VVK71" s="154"/>
      <c r="VVL71" s="154"/>
      <c r="VVM71" s="154"/>
      <c r="VVN71" s="154"/>
      <c r="VVO71" s="154"/>
      <c r="VVP71" s="154"/>
      <c r="VVQ71" s="154"/>
      <c r="VVR71" s="154"/>
      <c r="VVS71" s="154"/>
      <c r="VVT71" s="154"/>
      <c r="VVU71" s="154"/>
      <c r="VVV71" s="154"/>
      <c r="VVW71" s="154"/>
      <c r="VVX71" s="154"/>
      <c r="VVY71" s="154"/>
      <c r="VVZ71" s="154"/>
      <c r="VWA71" s="154"/>
      <c r="VWB71" s="154"/>
      <c r="VWC71" s="154"/>
      <c r="VWD71" s="154"/>
      <c r="VWE71" s="154"/>
      <c r="VWF71" s="154"/>
      <c r="VWG71" s="154"/>
      <c r="VWH71" s="154"/>
      <c r="VWI71" s="154"/>
      <c r="VWJ71" s="154"/>
      <c r="VWK71" s="154"/>
      <c r="VWL71" s="154"/>
      <c r="VWM71" s="154"/>
      <c r="VWN71" s="154"/>
      <c r="VWO71" s="154"/>
      <c r="VWP71" s="154"/>
      <c r="VWQ71" s="154"/>
      <c r="VWR71" s="154"/>
      <c r="VWS71" s="154"/>
      <c r="VWT71" s="154"/>
      <c r="VWU71" s="154"/>
      <c r="VWV71" s="154"/>
      <c r="VWW71" s="154"/>
      <c r="VWX71" s="154"/>
      <c r="VWY71" s="154"/>
      <c r="VWZ71" s="154"/>
      <c r="VXA71" s="154"/>
      <c r="VXB71" s="154"/>
      <c r="VXC71" s="154"/>
      <c r="VXD71" s="154"/>
      <c r="VXE71" s="154"/>
      <c r="VXF71" s="154"/>
      <c r="VXG71" s="154"/>
      <c r="VXH71" s="154"/>
      <c r="VXI71" s="154"/>
      <c r="VXJ71" s="154"/>
      <c r="VXK71" s="154"/>
      <c r="VXL71" s="154"/>
      <c r="VXM71" s="154"/>
      <c r="VXN71" s="154"/>
      <c r="VXO71" s="154"/>
      <c r="VXP71" s="154"/>
      <c r="VXQ71" s="154"/>
      <c r="VXR71" s="154"/>
      <c r="VXS71" s="154"/>
      <c r="VXT71" s="154"/>
      <c r="VXU71" s="154"/>
      <c r="VXV71" s="154"/>
      <c r="VXW71" s="154"/>
      <c r="VXX71" s="154"/>
      <c r="VXY71" s="154"/>
      <c r="VXZ71" s="154"/>
      <c r="VYA71" s="154"/>
      <c r="VYB71" s="154"/>
      <c r="VYC71" s="154"/>
      <c r="VYD71" s="154"/>
      <c r="VYE71" s="154"/>
      <c r="VYF71" s="154"/>
      <c r="VYG71" s="154"/>
      <c r="VYH71" s="154"/>
      <c r="VYI71" s="154"/>
      <c r="VYJ71" s="154"/>
      <c r="VYK71" s="154"/>
      <c r="VYL71" s="154"/>
      <c r="VYM71" s="154"/>
      <c r="VYN71" s="154"/>
      <c r="VYO71" s="154"/>
      <c r="VYP71" s="154"/>
      <c r="VYQ71" s="154"/>
      <c r="VYR71" s="154"/>
      <c r="VYS71" s="154"/>
      <c r="VYT71" s="154"/>
      <c r="VYU71" s="154"/>
      <c r="VYV71" s="154"/>
      <c r="VYW71" s="154"/>
      <c r="VYX71" s="154"/>
      <c r="VYY71" s="154"/>
      <c r="VYZ71" s="154"/>
      <c r="VZA71" s="154"/>
      <c r="VZB71" s="154"/>
      <c r="VZC71" s="154"/>
      <c r="VZD71" s="154"/>
      <c r="VZE71" s="154"/>
      <c r="VZF71" s="154"/>
      <c r="VZG71" s="154"/>
      <c r="VZH71" s="154"/>
      <c r="VZI71" s="154"/>
      <c r="VZJ71" s="154"/>
      <c r="VZK71" s="154"/>
      <c r="VZL71" s="154"/>
      <c r="VZM71" s="154"/>
      <c r="VZN71" s="154"/>
      <c r="VZO71" s="154"/>
      <c r="VZP71" s="154"/>
      <c r="VZQ71" s="154"/>
      <c r="VZR71" s="154"/>
      <c r="VZS71" s="154"/>
      <c r="VZT71" s="154"/>
      <c r="VZU71" s="154"/>
      <c r="VZV71" s="154"/>
      <c r="VZW71" s="154"/>
      <c r="VZX71" s="154"/>
      <c r="VZY71" s="154"/>
      <c r="VZZ71" s="154"/>
      <c r="WAA71" s="154"/>
      <c r="WAB71" s="154"/>
      <c r="WAC71" s="154"/>
      <c r="WAD71" s="154"/>
      <c r="WAE71" s="154"/>
      <c r="WAF71" s="154"/>
      <c r="WAG71" s="154"/>
      <c r="WAH71" s="154"/>
      <c r="WAI71" s="154"/>
      <c r="WAJ71" s="154"/>
      <c r="WAK71" s="154"/>
      <c r="WAL71" s="154"/>
      <c r="WAM71" s="154"/>
      <c r="WAN71" s="154"/>
      <c r="WAO71" s="154"/>
      <c r="WAP71" s="154"/>
      <c r="WAQ71" s="154"/>
      <c r="WAR71" s="154"/>
      <c r="WAS71" s="154"/>
      <c r="WAT71" s="154"/>
      <c r="WAU71" s="154"/>
      <c r="WAV71" s="154"/>
      <c r="WAW71" s="154"/>
      <c r="WAX71" s="154"/>
      <c r="WAY71" s="154"/>
      <c r="WAZ71" s="154"/>
      <c r="WBA71" s="154"/>
      <c r="WBB71" s="154"/>
      <c r="WBC71" s="154"/>
      <c r="WBD71" s="154"/>
      <c r="WBE71" s="154"/>
      <c r="WBF71" s="154"/>
      <c r="WBG71" s="154"/>
      <c r="WBH71" s="154"/>
      <c r="WBI71" s="154"/>
      <c r="WBJ71" s="154"/>
      <c r="WBK71" s="154"/>
      <c r="WBL71" s="154"/>
      <c r="WBM71" s="154"/>
      <c r="WBN71" s="154"/>
      <c r="WBO71" s="154"/>
      <c r="WBP71" s="154"/>
      <c r="WBQ71" s="154"/>
      <c r="WBR71" s="154"/>
      <c r="WBS71" s="154"/>
      <c r="WBT71" s="154"/>
      <c r="WBU71" s="154"/>
      <c r="WBV71" s="154"/>
      <c r="WBW71" s="154"/>
      <c r="WBX71" s="154"/>
      <c r="WBY71" s="154"/>
      <c r="WBZ71" s="154"/>
      <c r="WCA71" s="154"/>
      <c r="WCB71" s="154"/>
      <c r="WCC71" s="154"/>
      <c r="WCD71" s="154"/>
      <c r="WCE71" s="154"/>
      <c r="WCF71" s="154"/>
      <c r="WCG71" s="154"/>
      <c r="WCH71" s="154"/>
      <c r="WCI71" s="154"/>
      <c r="WCJ71" s="154"/>
      <c r="WCK71" s="154"/>
      <c r="WCL71" s="154"/>
      <c r="WCM71" s="154"/>
      <c r="WCN71" s="154"/>
      <c r="WCO71" s="154"/>
      <c r="WCP71" s="154"/>
      <c r="WCQ71" s="154"/>
      <c r="WCR71" s="154"/>
      <c r="WCS71" s="154"/>
      <c r="WCT71" s="154"/>
      <c r="WCU71" s="154"/>
      <c r="WCV71" s="154"/>
      <c r="WCW71" s="154"/>
      <c r="WCX71" s="154"/>
      <c r="WCY71" s="154"/>
      <c r="WCZ71" s="154"/>
      <c r="WDA71" s="154"/>
      <c r="WDB71" s="154"/>
      <c r="WDC71" s="154"/>
      <c r="WDD71" s="154"/>
      <c r="WDE71" s="154"/>
      <c r="WDF71" s="154"/>
      <c r="WDG71" s="154"/>
      <c r="WDH71" s="154"/>
      <c r="WDI71" s="154"/>
      <c r="WDJ71" s="154"/>
      <c r="WDK71" s="154"/>
      <c r="WDL71" s="154"/>
      <c r="WDM71" s="154"/>
      <c r="WDN71" s="154"/>
      <c r="WDO71" s="154"/>
      <c r="WDP71" s="154"/>
      <c r="WDQ71" s="154"/>
      <c r="WDR71" s="154"/>
      <c r="WDS71" s="154"/>
      <c r="WDT71" s="154"/>
      <c r="WDU71" s="154"/>
      <c r="WDV71" s="154"/>
      <c r="WDW71" s="154"/>
      <c r="WDX71" s="154"/>
      <c r="WDY71" s="154"/>
      <c r="WDZ71" s="154"/>
      <c r="WEA71" s="154"/>
      <c r="WEB71" s="154"/>
      <c r="WEC71" s="154"/>
      <c r="WED71" s="154"/>
      <c r="WEE71" s="154"/>
      <c r="WEF71" s="154"/>
      <c r="WEG71" s="154"/>
      <c r="WEH71" s="154"/>
      <c r="WEI71" s="154"/>
      <c r="WEJ71" s="154"/>
      <c r="WEK71" s="154"/>
      <c r="WEL71" s="154"/>
      <c r="WEM71" s="154"/>
      <c r="WEN71" s="154"/>
      <c r="WEO71" s="154"/>
      <c r="WEP71" s="154"/>
      <c r="WEQ71" s="154"/>
      <c r="WER71" s="154"/>
      <c r="WES71" s="154"/>
      <c r="WET71" s="154"/>
      <c r="WEU71" s="154"/>
      <c r="WEV71" s="154"/>
      <c r="WEW71" s="154"/>
      <c r="WEX71" s="154"/>
      <c r="WEY71" s="154"/>
      <c r="WEZ71" s="154"/>
      <c r="WFA71" s="154"/>
      <c r="WFB71" s="154"/>
      <c r="WFC71" s="154"/>
      <c r="WFD71" s="154"/>
      <c r="WFE71" s="154"/>
      <c r="WFF71" s="154"/>
      <c r="WFG71" s="154"/>
      <c r="WFH71" s="154"/>
      <c r="WFI71" s="154"/>
      <c r="WFJ71" s="154"/>
      <c r="WFK71" s="154"/>
      <c r="WFL71" s="154"/>
      <c r="WFM71" s="154"/>
      <c r="WFN71" s="154"/>
      <c r="WFO71" s="154"/>
      <c r="WFP71" s="154"/>
      <c r="WFQ71" s="154"/>
      <c r="WFR71" s="154"/>
      <c r="WFS71" s="154"/>
      <c r="WFT71" s="154"/>
      <c r="WFU71" s="154"/>
      <c r="WFV71" s="154"/>
      <c r="WFW71" s="154"/>
      <c r="WFX71" s="154"/>
      <c r="WFY71" s="154"/>
      <c r="WFZ71" s="154"/>
      <c r="WGA71" s="154"/>
      <c r="WGB71" s="154"/>
      <c r="WGC71" s="154"/>
      <c r="WGD71" s="154"/>
      <c r="WGE71" s="154"/>
      <c r="WGF71" s="154"/>
      <c r="WGG71" s="154"/>
      <c r="WGH71" s="154"/>
      <c r="WGI71" s="154"/>
      <c r="WGJ71" s="154"/>
      <c r="WGK71" s="154"/>
      <c r="WGL71" s="154"/>
      <c r="WGM71" s="154"/>
      <c r="WGN71" s="154"/>
      <c r="WGO71" s="154"/>
      <c r="WGP71" s="154"/>
      <c r="WGQ71" s="154"/>
      <c r="WGR71" s="154"/>
      <c r="WGS71" s="154"/>
      <c r="WGT71" s="154"/>
      <c r="WGU71" s="154"/>
      <c r="WGV71" s="154"/>
      <c r="WGW71" s="154"/>
      <c r="WGX71" s="154"/>
      <c r="WGY71" s="154"/>
      <c r="WGZ71" s="154"/>
      <c r="WHA71" s="154"/>
      <c r="WHB71" s="154"/>
      <c r="WHC71" s="154"/>
      <c r="WHD71" s="154"/>
      <c r="WHE71" s="154"/>
      <c r="WHF71" s="154"/>
      <c r="WHG71" s="154"/>
      <c r="WHH71" s="154"/>
      <c r="WHI71" s="154"/>
      <c r="WHJ71" s="154"/>
      <c r="WHK71" s="154"/>
      <c r="WHL71" s="154"/>
      <c r="WHM71" s="154"/>
      <c r="WHN71" s="154"/>
      <c r="WHO71" s="154"/>
      <c r="WHP71" s="154"/>
      <c r="WHQ71" s="154"/>
      <c r="WHR71" s="154"/>
      <c r="WHS71" s="154"/>
      <c r="WHT71" s="154"/>
      <c r="WHU71" s="154"/>
      <c r="WHV71" s="154"/>
      <c r="WHW71" s="154"/>
      <c r="WHX71" s="154"/>
      <c r="WHY71" s="154"/>
      <c r="WHZ71" s="154"/>
      <c r="WIA71" s="154"/>
      <c r="WIB71" s="154"/>
      <c r="WIC71" s="154"/>
      <c r="WID71" s="154"/>
      <c r="WIE71" s="154"/>
      <c r="WIF71" s="154"/>
      <c r="WIG71" s="154"/>
      <c r="WIH71" s="154"/>
      <c r="WII71" s="154"/>
      <c r="WIJ71" s="154"/>
      <c r="WIK71" s="154"/>
      <c r="WIL71" s="154"/>
      <c r="WIM71" s="154"/>
      <c r="WIN71" s="154"/>
      <c r="WIO71" s="154"/>
      <c r="WIP71" s="154"/>
      <c r="WIQ71" s="154"/>
      <c r="WIR71" s="154"/>
      <c r="WIS71" s="154"/>
      <c r="WIT71" s="154"/>
      <c r="WIU71" s="154"/>
      <c r="WIV71" s="154"/>
      <c r="WIW71" s="154"/>
      <c r="WIX71" s="154"/>
      <c r="WIY71" s="154"/>
      <c r="WIZ71" s="154"/>
      <c r="WJA71" s="154"/>
      <c r="WJB71" s="154"/>
      <c r="WJC71" s="154"/>
      <c r="WJD71" s="154"/>
      <c r="WJE71" s="154"/>
      <c r="WJF71" s="154"/>
      <c r="WJG71" s="154"/>
      <c r="WJH71" s="154"/>
      <c r="WJI71" s="154"/>
      <c r="WJJ71" s="154"/>
      <c r="WJK71" s="154"/>
      <c r="WJL71" s="154"/>
      <c r="WJM71" s="154"/>
      <c r="WJN71" s="154"/>
      <c r="WJO71" s="154"/>
      <c r="WJP71" s="154"/>
      <c r="WJQ71" s="154"/>
      <c r="WJR71" s="154"/>
      <c r="WJS71" s="154"/>
      <c r="WJT71" s="154"/>
      <c r="WJU71" s="154"/>
      <c r="WJV71" s="154"/>
      <c r="WJW71" s="154"/>
      <c r="WJX71" s="154"/>
      <c r="WJY71" s="154"/>
      <c r="WJZ71" s="154"/>
      <c r="WKA71" s="154"/>
      <c r="WKB71" s="154"/>
      <c r="WKC71" s="154"/>
      <c r="WKD71" s="154"/>
      <c r="WKE71" s="154"/>
      <c r="WKF71" s="154"/>
      <c r="WKG71" s="154"/>
      <c r="WKH71" s="154"/>
      <c r="WKI71" s="154"/>
      <c r="WKJ71" s="154"/>
      <c r="WKK71" s="154"/>
      <c r="WKL71" s="154"/>
      <c r="WKM71" s="154"/>
      <c r="WKN71" s="154"/>
      <c r="WKO71" s="154"/>
      <c r="WKP71" s="154"/>
      <c r="WKQ71" s="154"/>
      <c r="WKR71" s="154"/>
      <c r="WKS71" s="154"/>
      <c r="WKT71" s="154"/>
      <c r="WKU71" s="154"/>
      <c r="WKV71" s="154"/>
      <c r="WKW71" s="154"/>
      <c r="WKX71" s="154"/>
      <c r="WKY71" s="154"/>
      <c r="WKZ71" s="154"/>
      <c r="WLA71" s="154"/>
      <c r="WLB71" s="154"/>
      <c r="WLC71" s="154"/>
      <c r="WLD71" s="154"/>
      <c r="WLE71" s="154"/>
      <c r="WLF71" s="154"/>
      <c r="WLG71" s="154"/>
      <c r="WLH71" s="154"/>
      <c r="WLI71" s="154"/>
      <c r="WLJ71" s="154"/>
      <c r="WLK71" s="154"/>
      <c r="WLL71" s="154"/>
      <c r="WLM71" s="154"/>
      <c r="WLN71" s="154"/>
      <c r="WLO71" s="154"/>
      <c r="WLP71" s="154"/>
      <c r="WLQ71" s="154"/>
      <c r="WLR71" s="154"/>
      <c r="WLS71" s="154"/>
      <c r="WLT71" s="154"/>
      <c r="WLU71" s="154"/>
      <c r="WLV71" s="154"/>
      <c r="WLW71" s="154"/>
      <c r="WLX71" s="154"/>
      <c r="WLY71" s="154"/>
      <c r="WLZ71" s="154"/>
      <c r="WMA71" s="154"/>
      <c r="WMB71" s="154"/>
      <c r="WMC71" s="154"/>
      <c r="WMD71" s="154"/>
      <c r="WME71" s="154"/>
      <c r="WMF71" s="154"/>
      <c r="WMG71" s="154"/>
      <c r="WMH71" s="154"/>
      <c r="WMI71" s="154"/>
      <c r="WMJ71" s="154"/>
      <c r="WMK71" s="154"/>
      <c r="WML71" s="154"/>
      <c r="WMM71" s="154"/>
      <c r="WMN71" s="154"/>
      <c r="WMO71" s="154"/>
      <c r="WMP71" s="154"/>
      <c r="WMQ71" s="154"/>
      <c r="WMR71" s="154"/>
      <c r="WMS71" s="154"/>
      <c r="WMT71" s="154"/>
      <c r="WMU71" s="154"/>
      <c r="WMV71" s="154"/>
      <c r="WMW71" s="154"/>
      <c r="WMX71" s="154"/>
      <c r="WMY71" s="154"/>
      <c r="WMZ71" s="154"/>
      <c r="WNA71" s="154"/>
      <c r="WNB71" s="154"/>
      <c r="WNC71" s="154"/>
      <c r="WND71" s="154"/>
      <c r="WNE71" s="154"/>
      <c r="WNF71" s="154"/>
      <c r="WNG71" s="154"/>
      <c r="WNH71" s="154"/>
      <c r="WNI71" s="154"/>
      <c r="WNJ71" s="154"/>
      <c r="WNK71" s="154"/>
      <c r="WNL71" s="154"/>
      <c r="WNM71" s="154"/>
      <c r="WNN71" s="154"/>
      <c r="WNO71" s="154"/>
      <c r="WNP71" s="154"/>
      <c r="WNQ71" s="154"/>
      <c r="WNR71" s="154"/>
      <c r="WNS71" s="154"/>
      <c r="WNT71" s="154"/>
      <c r="WNU71" s="154"/>
      <c r="WNV71" s="154"/>
      <c r="WNW71" s="154"/>
      <c r="WNX71" s="154"/>
      <c r="WNY71" s="154"/>
      <c r="WNZ71" s="154"/>
      <c r="WOA71" s="154"/>
      <c r="WOB71" s="154"/>
      <c r="WOC71" s="154"/>
      <c r="WOD71" s="154"/>
      <c r="WOE71" s="154"/>
      <c r="WOF71" s="154"/>
      <c r="WOG71" s="154"/>
      <c r="WOH71" s="154"/>
      <c r="WOI71" s="154"/>
      <c r="WOJ71" s="154"/>
      <c r="WOK71" s="154"/>
      <c r="WOL71" s="154"/>
      <c r="WOM71" s="154"/>
      <c r="WON71" s="154"/>
      <c r="WOO71" s="154"/>
      <c r="WOP71" s="154"/>
      <c r="WOQ71" s="154"/>
      <c r="WOR71" s="154"/>
      <c r="WOS71" s="154"/>
      <c r="WOT71" s="154"/>
      <c r="WOU71" s="154"/>
      <c r="WOV71" s="154"/>
      <c r="WOW71" s="154"/>
      <c r="WOX71" s="154"/>
      <c r="WOY71" s="154"/>
      <c r="WOZ71" s="154"/>
      <c r="WPA71" s="154"/>
      <c r="WPB71" s="154"/>
      <c r="WPC71" s="154"/>
      <c r="WPD71" s="154"/>
      <c r="WPE71" s="154"/>
      <c r="WPF71" s="154"/>
      <c r="WPG71" s="154"/>
      <c r="WPH71" s="154"/>
      <c r="WPI71" s="154"/>
      <c r="WPJ71" s="154"/>
      <c r="WPK71" s="154"/>
      <c r="WPL71" s="154"/>
      <c r="WPM71" s="154"/>
      <c r="WPN71" s="154"/>
      <c r="WPO71" s="154"/>
      <c r="WPP71" s="154"/>
      <c r="WPQ71" s="154"/>
      <c r="WPR71" s="154"/>
      <c r="WPS71" s="154"/>
      <c r="WPT71" s="154"/>
      <c r="WPU71" s="154"/>
      <c r="WPV71" s="154"/>
      <c r="WPW71" s="154"/>
      <c r="WPX71" s="154"/>
      <c r="WPY71" s="154"/>
      <c r="WPZ71" s="154"/>
      <c r="WQA71" s="154"/>
      <c r="WQB71" s="154"/>
      <c r="WQC71" s="154"/>
      <c r="WQD71" s="154"/>
      <c r="WQE71" s="154"/>
      <c r="WQF71" s="154"/>
      <c r="WQG71" s="154"/>
      <c r="WQH71" s="154"/>
      <c r="WQI71" s="154"/>
      <c r="WQJ71" s="154"/>
      <c r="WQK71" s="154"/>
      <c r="WQL71" s="154"/>
      <c r="WQM71" s="154"/>
      <c r="WQN71" s="154"/>
      <c r="WQO71" s="154"/>
      <c r="WQP71" s="154"/>
      <c r="WQQ71" s="154"/>
      <c r="WQR71" s="154"/>
      <c r="WQS71" s="154"/>
      <c r="WQT71" s="154"/>
      <c r="WQU71" s="154"/>
      <c r="WQV71" s="154"/>
      <c r="WQW71" s="154"/>
      <c r="WQX71" s="154"/>
      <c r="WQY71" s="154"/>
      <c r="WQZ71" s="154"/>
      <c r="WRA71" s="154"/>
      <c r="WRB71" s="154"/>
      <c r="WRC71" s="154"/>
      <c r="WRD71" s="154"/>
      <c r="WRE71" s="154"/>
      <c r="WRF71" s="154"/>
      <c r="WRG71" s="154"/>
      <c r="WRH71" s="154"/>
      <c r="WRI71" s="154"/>
      <c r="WRJ71" s="154"/>
      <c r="WRK71" s="154"/>
      <c r="WRL71" s="154"/>
      <c r="WRM71" s="154"/>
      <c r="WRN71" s="154"/>
      <c r="WRO71" s="154"/>
      <c r="WRP71" s="154"/>
      <c r="WRQ71" s="154"/>
      <c r="WRR71" s="154"/>
      <c r="WRS71" s="154"/>
      <c r="WRT71" s="154"/>
      <c r="WRU71" s="154"/>
      <c r="WRV71" s="154"/>
      <c r="WRW71" s="154"/>
      <c r="WRX71" s="154"/>
      <c r="WRY71" s="154"/>
      <c r="WRZ71" s="154"/>
      <c r="WSA71" s="154"/>
      <c r="WSB71" s="154"/>
      <c r="WSC71" s="154"/>
      <c r="WSD71" s="154"/>
      <c r="WSE71" s="154"/>
      <c r="WSF71" s="154"/>
      <c r="WSG71" s="154"/>
      <c r="WSH71" s="154"/>
      <c r="WSI71" s="154"/>
      <c r="WSJ71" s="154"/>
      <c r="WSK71" s="154"/>
      <c r="WSL71" s="154"/>
      <c r="WSM71" s="154"/>
      <c r="WSN71" s="154"/>
      <c r="WSO71" s="154"/>
      <c r="WSP71" s="154"/>
      <c r="WSQ71" s="154"/>
      <c r="WSR71" s="154"/>
      <c r="WSS71" s="154"/>
      <c r="WST71" s="154"/>
      <c r="WSU71" s="154"/>
      <c r="WSV71" s="154"/>
      <c r="WSW71" s="154"/>
      <c r="WSX71" s="154"/>
      <c r="WSY71" s="154"/>
      <c r="WSZ71" s="154"/>
      <c r="WTA71" s="154"/>
      <c r="WTB71" s="154"/>
      <c r="WTC71" s="154"/>
      <c r="WTD71" s="154"/>
      <c r="WTE71" s="154"/>
      <c r="WTF71" s="154"/>
      <c r="WTG71" s="154"/>
      <c r="WTH71" s="154"/>
      <c r="WTI71" s="154"/>
      <c r="WTJ71" s="154"/>
      <c r="WTK71" s="154"/>
      <c r="WTL71" s="154"/>
      <c r="WTM71" s="154"/>
      <c r="WTN71" s="154"/>
      <c r="WTO71" s="154"/>
      <c r="WTP71" s="154"/>
      <c r="WTQ71" s="154"/>
      <c r="WTR71" s="154"/>
      <c r="WTS71" s="154"/>
      <c r="WTT71" s="154"/>
      <c r="WTU71" s="154"/>
      <c r="WTV71" s="154"/>
      <c r="WTW71" s="154"/>
      <c r="WTX71" s="154"/>
      <c r="WTY71" s="154"/>
      <c r="WTZ71" s="154"/>
      <c r="WUA71" s="154"/>
      <c r="WUB71" s="154"/>
      <c r="WUC71" s="154"/>
      <c r="WUD71" s="154"/>
      <c r="WUE71" s="154"/>
      <c r="WUF71" s="154"/>
      <c r="WUG71" s="154"/>
      <c r="WUH71" s="154"/>
      <c r="WUI71" s="154"/>
      <c r="WUJ71" s="154"/>
      <c r="WUK71" s="154"/>
      <c r="WUL71" s="154"/>
      <c r="WUM71" s="154"/>
      <c r="WUN71" s="154"/>
      <c r="WUO71" s="154"/>
      <c r="WUP71" s="154"/>
      <c r="WUQ71" s="154"/>
      <c r="WUR71" s="154"/>
      <c r="WUS71" s="154"/>
      <c r="WUT71" s="154"/>
      <c r="WUU71" s="154"/>
      <c r="WUV71" s="154"/>
      <c r="WUW71" s="154"/>
      <c r="WUX71" s="154"/>
      <c r="WUY71" s="154"/>
      <c r="WUZ71" s="154"/>
      <c r="WVA71" s="154"/>
      <c r="WVB71" s="154"/>
      <c r="WVC71" s="154"/>
      <c r="WVD71" s="154"/>
      <c r="WVE71" s="154"/>
      <c r="WVF71" s="154"/>
      <c r="WVG71" s="154"/>
      <c r="WVH71" s="154"/>
      <c r="WVI71" s="154"/>
      <c r="WVJ71" s="154"/>
      <c r="WVK71" s="154"/>
      <c r="WVL71" s="154"/>
      <c r="WVM71" s="154"/>
      <c r="WVN71" s="154"/>
      <c r="WVO71" s="154"/>
      <c r="WVP71" s="154"/>
      <c r="WVQ71" s="154"/>
      <c r="WVR71" s="154"/>
      <c r="WVS71" s="154"/>
      <c r="WVT71" s="154"/>
      <c r="WVU71" s="154"/>
      <c r="WVV71" s="154"/>
      <c r="WVW71" s="154"/>
      <c r="WVX71" s="154"/>
      <c r="WVY71" s="154"/>
      <c r="WVZ71" s="154"/>
      <c r="WWA71" s="154"/>
      <c r="WWB71" s="154"/>
      <c r="WWC71" s="154"/>
      <c r="WWD71" s="154"/>
      <c r="WWE71" s="154"/>
      <c r="WWF71" s="154"/>
      <c r="WWG71" s="154"/>
      <c r="WWH71" s="154"/>
      <c r="WWI71" s="154"/>
      <c r="WWJ71" s="154"/>
      <c r="WWK71" s="154"/>
      <c r="WWL71" s="154"/>
      <c r="WWM71" s="154"/>
      <c r="WWN71" s="154"/>
      <c r="WWO71" s="154"/>
      <c r="WWP71" s="154"/>
      <c r="WWQ71" s="154"/>
      <c r="WWR71" s="154"/>
      <c r="WWS71" s="154"/>
      <c r="WWT71" s="154"/>
      <c r="WWU71" s="154"/>
      <c r="WWV71" s="154"/>
      <c r="WWW71" s="154"/>
      <c r="WWX71" s="154"/>
      <c r="WWY71" s="154"/>
      <c r="WWZ71" s="154"/>
      <c r="WXA71" s="154"/>
      <c r="WXB71" s="154"/>
      <c r="WXC71" s="154"/>
      <c r="WXD71" s="154"/>
      <c r="WXE71" s="154"/>
      <c r="WXF71" s="154"/>
      <c r="WXG71" s="154"/>
      <c r="WXH71" s="154"/>
      <c r="WXI71" s="154"/>
      <c r="WXJ71" s="154"/>
      <c r="WXK71" s="154"/>
      <c r="WXL71" s="154"/>
      <c r="WXM71" s="154"/>
      <c r="WXN71" s="154"/>
      <c r="WXO71" s="154"/>
      <c r="WXP71" s="154"/>
      <c r="WXQ71" s="154"/>
      <c r="WXR71" s="154"/>
      <c r="WXS71" s="154"/>
      <c r="WXT71" s="154"/>
      <c r="WXU71" s="154"/>
      <c r="WXV71" s="154"/>
      <c r="WXW71" s="154"/>
      <c r="WXX71" s="154"/>
      <c r="WXY71" s="154"/>
      <c r="WXZ71" s="154"/>
      <c r="WYA71" s="154"/>
      <c r="WYB71" s="154"/>
      <c r="WYC71" s="154"/>
      <c r="WYD71" s="154"/>
      <c r="WYE71" s="154"/>
      <c r="WYF71" s="154"/>
      <c r="WYG71" s="154"/>
      <c r="WYH71" s="154"/>
      <c r="WYI71" s="154"/>
      <c r="WYJ71" s="154"/>
      <c r="WYK71" s="154"/>
      <c r="WYL71" s="154"/>
      <c r="WYM71" s="154"/>
      <c r="WYN71" s="154"/>
      <c r="WYO71" s="154"/>
      <c r="WYP71" s="154"/>
      <c r="WYQ71" s="154"/>
      <c r="WYR71" s="154"/>
      <c r="WYS71" s="154"/>
      <c r="WYT71" s="154"/>
      <c r="WYU71" s="154"/>
      <c r="WYV71" s="154"/>
      <c r="WYW71" s="154"/>
      <c r="WYX71" s="154"/>
      <c r="WYY71" s="154"/>
      <c r="WYZ71" s="154"/>
      <c r="WZA71" s="154"/>
      <c r="WZB71" s="154"/>
      <c r="WZC71" s="154"/>
      <c r="WZD71" s="154"/>
      <c r="WZE71" s="154"/>
      <c r="WZF71" s="154"/>
      <c r="WZG71" s="154"/>
      <c r="WZH71" s="154"/>
      <c r="WZI71" s="154"/>
      <c r="WZJ71" s="154"/>
      <c r="WZK71" s="154"/>
      <c r="WZL71" s="154"/>
      <c r="WZM71" s="154"/>
      <c r="WZN71" s="154"/>
      <c r="WZO71" s="154"/>
      <c r="WZP71" s="154"/>
      <c r="WZQ71" s="154"/>
      <c r="WZR71" s="154"/>
      <c r="WZS71" s="154"/>
      <c r="WZT71" s="154"/>
      <c r="WZU71" s="154"/>
      <c r="WZV71" s="154"/>
      <c r="WZW71" s="154"/>
      <c r="WZX71" s="154"/>
      <c r="WZY71" s="154"/>
      <c r="WZZ71" s="154"/>
      <c r="XAA71" s="154"/>
      <c r="XAB71" s="154"/>
      <c r="XAC71" s="154"/>
      <c r="XAD71" s="154"/>
      <c r="XAE71" s="154"/>
      <c r="XAF71" s="154"/>
      <c r="XAG71" s="154"/>
      <c r="XAH71" s="154"/>
      <c r="XAI71" s="154"/>
      <c r="XAJ71" s="154"/>
      <c r="XAK71" s="154"/>
      <c r="XAL71" s="154"/>
      <c r="XAM71" s="154"/>
      <c r="XAN71" s="154"/>
      <c r="XAO71" s="154"/>
      <c r="XAP71" s="154"/>
      <c r="XAQ71" s="154"/>
      <c r="XAR71" s="154"/>
      <c r="XAS71" s="154"/>
      <c r="XAT71" s="154"/>
      <c r="XAU71" s="154"/>
      <c r="XAV71" s="154"/>
      <c r="XAW71" s="154"/>
      <c r="XAX71" s="154"/>
      <c r="XAY71" s="154"/>
      <c r="XAZ71" s="154"/>
      <c r="XBA71" s="154"/>
      <c r="XBB71" s="154"/>
      <c r="XBC71" s="154"/>
      <c r="XBD71" s="154"/>
      <c r="XBE71" s="154"/>
      <c r="XBF71" s="154"/>
      <c r="XBG71" s="154"/>
      <c r="XBH71" s="154"/>
      <c r="XBI71" s="154"/>
      <c r="XBJ71" s="154"/>
      <c r="XBK71" s="154"/>
      <c r="XBL71" s="154"/>
      <c r="XBM71" s="154"/>
      <c r="XBN71" s="154"/>
      <c r="XBO71" s="154"/>
      <c r="XBP71" s="154"/>
      <c r="XBQ71" s="154"/>
      <c r="XBR71" s="154"/>
      <c r="XBS71" s="154"/>
      <c r="XBT71" s="154"/>
      <c r="XBU71" s="154"/>
      <c r="XBV71" s="154"/>
      <c r="XBW71" s="154"/>
      <c r="XBX71" s="154"/>
      <c r="XBY71" s="154"/>
      <c r="XBZ71" s="154"/>
      <c r="XCA71" s="154"/>
      <c r="XCB71" s="154"/>
      <c r="XCC71" s="154"/>
      <c r="XCD71" s="154"/>
      <c r="XCE71" s="154"/>
      <c r="XCF71" s="154"/>
      <c r="XCG71" s="154"/>
      <c r="XCH71" s="154"/>
      <c r="XCI71" s="154"/>
      <c r="XCJ71" s="154"/>
      <c r="XCK71" s="154"/>
      <c r="XCL71" s="154"/>
      <c r="XCM71" s="154"/>
      <c r="XCN71" s="154"/>
      <c r="XCO71" s="154"/>
      <c r="XCP71" s="154"/>
      <c r="XCQ71" s="154"/>
      <c r="XCR71" s="154"/>
      <c r="XCS71" s="154"/>
      <c r="XCT71" s="154"/>
      <c r="XCU71" s="154"/>
      <c r="XCV71" s="154"/>
      <c r="XCW71" s="154"/>
      <c r="XCX71" s="154"/>
      <c r="XCY71" s="154"/>
      <c r="XCZ71" s="154"/>
      <c r="XDA71" s="154"/>
      <c r="XDB71" s="154"/>
      <c r="XDC71" s="154"/>
      <c r="XDD71" s="154"/>
      <c r="XDE71" s="154"/>
      <c r="XDF71" s="154"/>
      <c r="XDG71" s="154"/>
      <c r="XDH71" s="154"/>
      <c r="XDI71" s="154"/>
      <c r="XDJ71" s="154"/>
      <c r="XDK71" s="154"/>
      <c r="XDL71" s="154"/>
      <c r="XDM71" s="154"/>
      <c r="XDN71" s="154"/>
      <c r="XDO71" s="154"/>
      <c r="XDP71" s="154"/>
      <c r="XDQ71" s="154"/>
      <c r="XDR71" s="154"/>
      <c r="XDS71" s="154"/>
      <c r="XDT71" s="154"/>
      <c r="XDU71" s="154"/>
      <c r="XDV71" s="154"/>
      <c r="XDW71" s="154"/>
      <c r="XDX71" s="154"/>
      <c r="XDY71" s="154"/>
      <c r="XDZ71" s="154"/>
      <c r="XEA71" s="154"/>
      <c r="XEB71" s="154"/>
      <c r="XEC71" s="154"/>
      <c r="XED71" s="154"/>
      <c r="XEE71" s="154"/>
      <c r="XEF71" s="154"/>
      <c r="XEG71" s="154"/>
      <c r="XEH71" s="154"/>
      <c r="XEI71" s="154"/>
      <c r="XEJ71" s="154"/>
      <c r="XEK71" s="154"/>
      <c r="XEL71" s="154"/>
      <c r="XEM71" s="154"/>
      <c r="XEN71" s="154"/>
      <c r="XEO71" s="154"/>
      <c r="XEP71" s="154"/>
      <c r="XEQ71" s="154"/>
      <c r="XER71" s="154"/>
    </row>
    <row r="72" spans="1:16372">
      <c r="A72" s="437" t="s">
        <v>899</v>
      </c>
      <c r="F72" s="140"/>
      <c r="S72" s="3"/>
      <c r="T72" s="3"/>
      <c r="U72" s="3"/>
      <c r="V72" s="3"/>
      <c r="W72" s="3"/>
      <c r="X72" s="3"/>
      <c r="Y72" s="3"/>
      <c r="Z72" s="3"/>
      <c r="AA72" s="3"/>
      <c r="AB72" s="3"/>
      <c r="AC72" s="3"/>
      <c r="AE72" s="154"/>
      <c r="AF72" s="154"/>
      <c r="AG72" s="154"/>
      <c r="AH72" s="154"/>
      <c r="AI72" s="3"/>
      <c r="AJ72" s="3"/>
      <c r="AK72" s="3"/>
      <c r="AL72" s="3"/>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c r="FR72" s="154"/>
      <c r="FS72" s="154"/>
      <c r="FT72" s="154"/>
      <c r="FU72" s="154"/>
      <c r="FV72" s="154"/>
      <c r="FW72" s="154"/>
      <c r="FX72" s="154"/>
      <c r="FY72" s="154"/>
      <c r="FZ72" s="154"/>
      <c r="GA72" s="154"/>
      <c r="GB72" s="154"/>
      <c r="GC72" s="154"/>
      <c r="GD72" s="154"/>
      <c r="GE72" s="154"/>
      <c r="GF72" s="154"/>
      <c r="GG72" s="154"/>
      <c r="GH72" s="154"/>
      <c r="GI72" s="154"/>
      <c r="GJ72" s="154"/>
      <c r="GK72" s="154"/>
      <c r="GL72" s="154"/>
      <c r="GM72" s="154"/>
      <c r="GN72" s="154"/>
      <c r="GO72" s="154"/>
      <c r="GP72" s="154"/>
      <c r="GQ72" s="154"/>
      <c r="GR72" s="154"/>
      <c r="GS72" s="154"/>
      <c r="GT72" s="154"/>
      <c r="GU72" s="154"/>
      <c r="GV72" s="154"/>
      <c r="GW72" s="154"/>
      <c r="GX72" s="154"/>
      <c r="GY72" s="154"/>
      <c r="GZ72" s="154"/>
      <c r="HA72" s="154"/>
      <c r="HB72" s="154"/>
      <c r="HC72" s="154"/>
      <c r="HD72" s="154"/>
      <c r="HE72" s="154"/>
      <c r="HF72" s="154"/>
      <c r="HG72" s="154"/>
      <c r="HH72" s="154"/>
      <c r="HI72" s="154"/>
      <c r="HJ72" s="154"/>
      <c r="HK72" s="154"/>
      <c r="HL72" s="154"/>
      <c r="HM72" s="154"/>
      <c r="HN72" s="154"/>
      <c r="HO72" s="154"/>
      <c r="HP72" s="154"/>
      <c r="HQ72" s="154"/>
      <c r="HR72" s="154"/>
      <c r="HS72" s="154"/>
      <c r="HT72" s="154"/>
      <c r="HU72" s="154"/>
      <c r="HV72" s="154"/>
      <c r="HW72" s="154"/>
      <c r="HX72" s="154"/>
      <c r="HY72" s="154"/>
      <c r="HZ72" s="154"/>
      <c r="IA72" s="154"/>
      <c r="IB72" s="154"/>
      <c r="IC72" s="154"/>
      <c r="ID72" s="154"/>
      <c r="IE72" s="154"/>
      <c r="IF72" s="154"/>
      <c r="IG72" s="154"/>
      <c r="IH72" s="154"/>
      <c r="II72" s="154"/>
      <c r="IJ72" s="154"/>
      <c r="IK72" s="154"/>
      <c r="IL72" s="154"/>
      <c r="IM72" s="154"/>
      <c r="IN72" s="154"/>
      <c r="IO72" s="154"/>
      <c r="IP72" s="154"/>
      <c r="IQ72" s="154"/>
      <c r="IR72" s="154"/>
      <c r="IS72" s="154"/>
      <c r="IT72" s="154"/>
      <c r="IU72" s="154"/>
      <c r="IV72" s="154"/>
      <c r="IW72" s="154"/>
      <c r="IX72" s="154"/>
      <c r="IY72" s="154"/>
      <c r="IZ72" s="154"/>
      <c r="JA72" s="154"/>
      <c r="JB72" s="154"/>
      <c r="JC72" s="154"/>
      <c r="JD72" s="154"/>
      <c r="JE72" s="154"/>
      <c r="JF72" s="154"/>
      <c r="JG72" s="154"/>
      <c r="JH72" s="154"/>
      <c r="JI72" s="154"/>
      <c r="JJ72" s="154"/>
      <c r="JK72" s="154"/>
      <c r="JL72" s="154"/>
      <c r="JM72" s="154"/>
      <c r="JN72" s="154"/>
      <c r="JO72" s="154"/>
      <c r="JP72" s="154"/>
      <c r="JQ72" s="154"/>
      <c r="JR72" s="154"/>
      <c r="JS72" s="154"/>
      <c r="JT72" s="154"/>
      <c r="JU72" s="154"/>
      <c r="JV72" s="154"/>
      <c r="JW72" s="154"/>
      <c r="JX72" s="154"/>
      <c r="JY72" s="154"/>
      <c r="JZ72" s="154"/>
      <c r="KA72" s="154"/>
      <c r="KB72" s="154"/>
      <c r="KC72" s="154"/>
      <c r="KD72" s="154"/>
      <c r="KE72" s="154"/>
      <c r="KF72" s="154"/>
      <c r="KG72" s="154"/>
      <c r="KH72" s="154"/>
      <c r="KI72" s="154"/>
      <c r="KJ72" s="154"/>
      <c r="KK72" s="154"/>
      <c r="KL72" s="154"/>
      <c r="KM72" s="154"/>
      <c r="KN72" s="154"/>
      <c r="KO72" s="154"/>
      <c r="KP72" s="154"/>
      <c r="KQ72" s="154"/>
      <c r="KR72" s="154"/>
      <c r="KS72" s="154"/>
      <c r="KT72" s="154"/>
      <c r="KU72" s="154"/>
      <c r="KV72" s="154"/>
      <c r="KW72" s="154"/>
      <c r="KX72" s="154"/>
      <c r="KY72" s="154"/>
      <c r="KZ72" s="154"/>
      <c r="LA72" s="154"/>
      <c r="LB72" s="154"/>
      <c r="LC72" s="154"/>
      <c r="LD72" s="154"/>
      <c r="LE72" s="154"/>
      <c r="LF72" s="154"/>
      <c r="LG72" s="154"/>
      <c r="LH72" s="154"/>
      <c r="LI72" s="154"/>
      <c r="LJ72" s="154"/>
      <c r="LK72" s="154"/>
      <c r="LL72" s="154"/>
      <c r="LM72" s="154"/>
      <c r="LN72" s="154"/>
      <c r="LO72" s="154"/>
      <c r="LP72" s="154"/>
      <c r="LQ72" s="154"/>
      <c r="LR72" s="154"/>
      <c r="LS72" s="154"/>
      <c r="LT72" s="154"/>
      <c r="LU72" s="154"/>
      <c r="LV72" s="154"/>
      <c r="LW72" s="154"/>
      <c r="LX72" s="154"/>
      <c r="LY72" s="154"/>
      <c r="LZ72" s="154"/>
      <c r="MA72" s="154"/>
      <c r="MB72" s="154"/>
      <c r="MC72" s="154"/>
      <c r="MD72" s="154"/>
      <c r="ME72" s="154"/>
      <c r="MF72" s="154"/>
      <c r="MG72" s="154"/>
      <c r="MH72" s="154"/>
      <c r="MI72" s="154"/>
      <c r="MJ72" s="154"/>
      <c r="MK72" s="154"/>
      <c r="ML72" s="154"/>
      <c r="MM72" s="154"/>
      <c r="MN72" s="154"/>
      <c r="MO72" s="154"/>
      <c r="MP72" s="154"/>
      <c r="MQ72" s="154"/>
      <c r="MR72" s="154"/>
      <c r="MS72" s="154"/>
      <c r="MT72" s="154"/>
      <c r="MU72" s="154"/>
      <c r="MV72" s="154"/>
      <c r="MW72" s="154"/>
      <c r="MX72" s="154"/>
      <c r="MY72" s="154"/>
      <c r="MZ72" s="154"/>
      <c r="NA72" s="154"/>
      <c r="NB72" s="154"/>
      <c r="NC72" s="154"/>
      <c r="ND72" s="154"/>
      <c r="NE72" s="154"/>
      <c r="NF72" s="154"/>
      <c r="NG72" s="154"/>
      <c r="NH72" s="154"/>
      <c r="NI72" s="154"/>
      <c r="NJ72" s="154"/>
      <c r="NK72" s="154"/>
      <c r="NL72" s="154"/>
      <c r="NM72" s="154"/>
      <c r="NN72" s="154"/>
      <c r="NO72" s="154"/>
      <c r="NP72" s="154"/>
      <c r="NQ72" s="154"/>
      <c r="NR72" s="154"/>
      <c r="NS72" s="154"/>
      <c r="NT72" s="154"/>
      <c r="NU72" s="154"/>
      <c r="NV72" s="154"/>
      <c r="NW72" s="154"/>
      <c r="NX72" s="154"/>
      <c r="NY72" s="154"/>
      <c r="NZ72" s="154"/>
      <c r="OA72" s="154"/>
      <c r="OB72" s="154"/>
      <c r="OC72" s="154"/>
      <c r="OD72" s="154"/>
      <c r="OE72" s="154"/>
      <c r="OF72" s="154"/>
      <c r="OG72" s="154"/>
      <c r="OH72" s="154"/>
      <c r="OI72" s="154"/>
      <c r="OJ72" s="154"/>
      <c r="OK72" s="154"/>
      <c r="OL72" s="154"/>
      <c r="OM72" s="154"/>
      <c r="ON72" s="154"/>
      <c r="OO72" s="154"/>
      <c r="OP72" s="154"/>
      <c r="OQ72" s="154"/>
      <c r="OR72" s="154"/>
      <c r="OS72" s="154"/>
      <c r="OT72" s="154"/>
      <c r="OU72" s="154"/>
      <c r="OV72" s="154"/>
      <c r="OW72" s="154"/>
      <c r="OX72" s="154"/>
      <c r="OY72" s="154"/>
      <c r="OZ72" s="154"/>
      <c r="PA72" s="154"/>
      <c r="PB72" s="154"/>
      <c r="PC72" s="154"/>
      <c r="PD72" s="154"/>
      <c r="PE72" s="154"/>
      <c r="PF72" s="154"/>
      <c r="PG72" s="154"/>
      <c r="PH72" s="154"/>
      <c r="PI72" s="154"/>
      <c r="PJ72" s="154"/>
      <c r="PK72" s="154"/>
      <c r="PL72" s="154"/>
      <c r="PM72" s="154"/>
      <c r="PN72" s="154"/>
      <c r="PO72" s="154"/>
      <c r="PP72" s="154"/>
      <c r="PQ72" s="154"/>
      <c r="PR72" s="154"/>
      <c r="PS72" s="154"/>
      <c r="PT72" s="154"/>
      <c r="PU72" s="154"/>
      <c r="PV72" s="154"/>
      <c r="PW72" s="154"/>
      <c r="PX72" s="154"/>
      <c r="PY72" s="154"/>
      <c r="PZ72" s="154"/>
      <c r="QA72" s="154"/>
      <c r="QB72" s="154"/>
      <c r="QC72" s="154"/>
      <c r="QD72" s="154"/>
      <c r="QE72" s="154"/>
      <c r="QF72" s="154"/>
      <c r="QG72" s="154"/>
      <c r="QH72" s="154"/>
      <c r="QI72" s="154"/>
      <c r="QJ72" s="154"/>
      <c r="QK72" s="154"/>
      <c r="QL72" s="154"/>
      <c r="QM72" s="154"/>
      <c r="QN72" s="154"/>
      <c r="QO72" s="154"/>
      <c r="QP72" s="154"/>
      <c r="QQ72" s="154"/>
      <c r="QR72" s="154"/>
      <c r="QS72" s="154"/>
      <c r="QT72" s="154"/>
      <c r="QU72" s="154"/>
      <c r="QV72" s="154"/>
      <c r="QW72" s="154"/>
      <c r="QX72" s="154"/>
      <c r="QY72" s="154"/>
      <c r="QZ72" s="154"/>
      <c r="RA72" s="154"/>
      <c r="RB72" s="154"/>
      <c r="RC72" s="154"/>
      <c r="RD72" s="154"/>
      <c r="RE72" s="154"/>
      <c r="RF72" s="154"/>
      <c r="RG72" s="154"/>
      <c r="RH72" s="154"/>
      <c r="RI72" s="154"/>
      <c r="RJ72" s="154"/>
      <c r="RK72" s="154"/>
      <c r="RL72" s="154"/>
      <c r="RM72" s="154"/>
      <c r="RN72" s="154"/>
      <c r="RO72" s="154"/>
      <c r="RP72" s="154"/>
      <c r="RQ72" s="154"/>
      <c r="RR72" s="154"/>
      <c r="RS72" s="154"/>
      <c r="RT72" s="154"/>
      <c r="RU72" s="154"/>
      <c r="RV72" s="154"/>
      <c r="RW72" s="154"/>
      <c r="RX72" s="154"/>
      <c r="RY72" s="154"/>
      <c r="RZ72" s="154"/>
      <c r="SA72" s="154"/>
      <c r="SB72" s="154"/>
      <c r="SC72" s="154"/>
      <c r="SD72" s="154"/>
      <c r="SE72" s="154"/>
      <c r="SF72" s="154"/>
      <c r="SG72" s="154"/>
      <c r="SH72" s="154"/>
      <c r="SI72" s="154"/>
      <c r="SJ72" s="154"/>
      <c r="SK72" s="154"/>
      <c r="SL72" s="154"/>
      <c r="SM72" s="154"/>
      <c r="SN72" s="154"/>
      <c r="SO72" s="154"/>
      <c r="SP72" s="154"/>
      <c r="SQ72" s="154"/>
      <c r="SR72" s="154"/>
      <c r="SS72" s="154"/>
      <c r="ST72" s="154"/>
      <c r="SU72" s="154"/>
      <c r="SV72" s="154"/>
      <c r="SW72" s="154"/>
      <c r="SX72" s="154"/>
      <c r="SY72" s="154"/>
      <c r="SZ72" s="154"/>
      <c r="TA72" s="154"/>
      <c r="TB72" s="154"/>
      <c r="TC72" s="154"/>
      <c r="TD72" s="154"/>
      <c r="TE72" s="154"/>
      <c r="TF72" s="154"/>
      <c r="TG72" s="154"/>
      <c r="TH72" s="154"/>
      <c r="TI72" s="154"/>
      <c r="TJ72" s="154"/>
      <c r="TK72" s="154"/>
      <c r="TL72" s="154"/>
      <c r="TM72" s="154"/>
      <c r="TN72" s="154"/>
      <c r="TO72" s="154"/>
      <c r="TP72" s="154"/>
      <c r="TQ72" s="154"/>
      <c r="TR72" s="154"/>
      <c r="TS72" s="154"/>
      <c r="TT72" s="154"/>
      <c r="TU72" s="154"/>
      <c r="TV72" s="154"/>
      <c r="TW72" s="154"/>
      <c r="TX72" s="154"/>
      <c r="TY72" s="154"/>
      <c r="TZ72" s="154"/>
      <c r="UA72" s="154"/>
      <c r="UB72" s="154"/>
      <c r="UC72" s="154"/>
      <c r="UD72" s="154"/>
      <c r="UE72" s="154"/>
      <c r="UF72" s="154"/>
      <c r="UG72" s="154"/>
      <c r="UH72" s="154"/>
      <c r="UI72" s="154"/>
      <c r="UJ72" s="154"/>
      <c r="UK72" s="154"/>
      <c r="UL72" s="154"/>
      <c r="UM72" s="154"/>
      <c r="UN72" s="154"/>
      <c r="UO72" s="154"/>
      <c r="UP72" s="154"/>
      <c r="UQ72" s="154"/>
      <c r="UR72" s="154"/>
      <c r="US72" s="154"/>
      <c r="UT72" s="154"/>
      <c r="UU72" s="154"/>
      <c r="UV72" s="154"/>
      <c r="UW72" s="154"/>
      <c r="UX72" s="154"/>
      <c r="UY72" s="154"/>
      <c r="UZ72" s="154"/>
      <c r="VA72" s="154"/>
      <c r="VB72" s="154"/>
      <c r="VC72" s="154"/>
      <c r="VD72" s="154"/>
      <c r="VE72" s="154"/>
      <c r="VF72" s="154"/>
      <c r="VG72" s="154"/>
      <c r="VH72" s="154"/>
      <c r="VI72" s="154"/>
      <c r="VJ72" s="154"/>
      <c r="VK72" s="154"/>
      <c r="VL72" s="154"/>
      <c r="VM72" s="154"/>
      <c r="VN72" s="154"/>
      <c r="VO72" s="154"/>
      <c r="VP72" s="154"/>
      <c r="VQ72" s="154"/>
      <c r="VR72" s="154"/>
      <c r="VS72" s="154"/>
      <c r="VT72" s="154"/>
      <c r="VU72" s="154"/>
      <c r="VV72" s="154"/>
      <c r="VW72" s="154"/>
      <c r="VX72" s="154"/>
      <c r="VY72" s="154"/>
      <c r="VZ72" s="154"/>
      <c r="WA72" s="154"/>
      <c r="WB72" s="154"/>
      <c r="WC72" s="154"/>
      <c r="WD72" s="154"/>
      <c r="WE72" s="154"/>
      <c r="WF72" s="154"/>
      <c r="WG72" s="154"/>
      <c r="WH72" s="154"/>
      <c r="WI72" s="154"/>
      <c r="WJ72" s="154"/>
      <c r="WK72" s="154"/>
      <c r="WL72" s="154"/>
      <c r="WM72" s="154"/>
      <c r="WN72" s="154"/>
      <c r="WO72" s="154"/>
      <c r="WP72" s="154"/>
      <c r="WQ72" s="154"/>
      <c r="WR72" s="154"/>
      <c r="WS72" s="154"/>
      <c r="WT72" s="154"/>
      <c r="WU72" s="154"/>
      <c r="WV72" s="154"/>
      <c r="WW72" s="154"/>
      <c r="WX72" s="154"/>
      <c r="WY72" s="154"/>
      <c r="WZ72" s="154"/>
      <c r="XA72" s="154"/>
      <c r="XB72" s="154"/>
      <c r="XC72" s="154"/>
      <c r="XD72" s="154"/>
      <c r="XE72" s="154"/>
      <c r="XF72" s="154"/>
      <c r="XG72" s="154"/>
      <c r="XH72" s="154"/>
      <c r="XI72" s="154"/>
      <c r="XJ72" s="154"/>
      <c r="XK72" s="154"/>
      <c r="XL72" s="154"/>
      <c r="XM72" s="154"/>
      <c r="XN72" s="154"/>
      <c r="XO72" s="154"/>
      <c r="XP72" s="154"/>
      <c r="XQ72" s="154"/>
      <c r="XR72" s="154"/>
      <c r="XS72" s="154"/>
      <c r="XT72" s="154"/>
      <c r="XU72" s="154"/>
      <c r="XV72" s="154"/>
      <c r="XW72" s="154"/>
      <c r="XX72" s="154"/>
      <c r="XY72" s="154"/>
      <c r="XZ72" s="154"/>
      <c r="YA72" s="154"/>
      <c r="YB72" s="154"/>
      <c r="YC72" s="154"/>
      <c r="YD72" s="154"/>
      <c r="YE72" s="154"/>
      <c r="YF72" s="154"/>
      <c r="YG72" s="154"/>
      <c r="YH72" s="154"/>
      <c r="YI72" s="154"/>
      <c r="YJ72" s="154"/>
      <c r="YK72" s="154"/>
      <c r="YL72" s="154"/>
      <c r="YM72" s="154"/>
      <c r="YN72" s="154"/>
      <c r="YO72" s="154"/>
      <c r="YP72" s="154"/>
      <c r="YQ72" s="154"/>
      <c r="YR72" s="154"/>
      <c r="YS72" s="154"/>
      <c r="YT72" s="154"/>
      <c r="YU72" s="154"/>
      <c r="YV72" s="154"/>
      <c r="YW72" s="154"/>
      <c r="YX72" s="154"/>
      <c r="YY72" s="154"/>
      <c r="YZ72" s="154"/>
      <c r="ZA72" s="154"/>
      <c r="ZB72" s="154"/>
      <c r="ZC72" s="154"/>
      <c r="ZD72" s="154"/>
      <c r="ZE72" s="154"/>
      <c r="ZF72" s="154"/>
      <c r="ZG72" s="154"/>
      <c r="ZH72" s="154"/>
      <c r="ZI72" s="154"/>
      <c r="ZJ72" s="154"/>
      <c r="ZK72" s="154"/>
      <c r="ZL72" s="154"/>
      <c r="ZM72" s="154"/>
      <c r="ZN72" s="154"/>
      <c r="ZO72" s="154"/>
      <c r="ZP72" s="154"/>
      <c r="ZQ72" s="154"/>
      <c r="ZR72" s="154"/>
      <c r="ZS72" s="154"/>
      <c r="ZT72" s="154"/>
      <c r="ZU72" s="154"/>
      <c r="ZV72" s="154"/>
      <c r="ZW72" s="154"/>
      <c r="ZX72" s="154"/>
      <c r="ZY72" s="154"/>
      <c r="ZZ72" s="154"/>
      <c r="AAA72" s="154"/>
      <c r="AAB72" s="154"/>
      <c r="AAC72" s="154"/>
      <c r="AAD72" s="154"/>
      <c r="AAE72" s="154"/>
      <c r="AAF72" s="154"/>
      <c r="AAG72" s="154"/>
      <c r="AAH72" s="154"/>
      <c r="AAI72" s="154"/>
      <c r="AAJ72" s="154"/>
      <c r="AAK72" s="154"/>
      <c r="AAL72" s="154"/>
      <c r="AAM72" s="154"/>
      <c r="AAN72" s="154"/>
      <c r="AAO72" s="154"/>
      <c r="AAP72" s="154"/>
      <c r="AAQ72" s="154"/>
      <c r="AAR72" s="154"/>
      <c r="AAS72" s="154"/>
      <c r="AAT72" s="154"/>
      <c r="AAU72" s="154"/>
      <c r="AAV72" s="154"/>
      <c r="AAW72" s="154"/>
      <c r="AAX72" s="154"/>
      <c r="AAY72" s="154"/>
      <c r="AAZ72" s="154"/>
      <c r="ABA72" s="154"/>
      <c r="ABB72" s="154"/>
      <c r="ABC72" s="154"/>
      <c r="ABD72" s="154"/>
      <c r="ABE72" s="154"/>
      <c r="ABF72" s="154"/>
      <c r="ABG72" s="154"/>
      <c r="ABH72" s="154"/>
      <c r="ABI72" s="154"/>
      <c r="ABJ72" s="154"/>
      <c r="ABK72" s="154"/>
      <c r="ABL72" s="154"/>
      <c r="ABM72" s="154"/>
      <c r="ABN72" s="154"/>
      <c r="ABO72" s="154"/>
      <c r="ABP72" s="154"/>
      <c r="ABQ72" s="154"/>
      <c r="ABR72" s="154"/>
      <c r="ABS72" s="154"/>
      <c r="ABT72" s="154"/>
      <c r="ABU72" s="154"/>
      <c r="ABV72" s="154"/>
      <c r="ABW72" s="154"/>
      <c r="ABX72" s="154"/>
      <c r="ABY72" s="154"/>
      <c r="ABZ72" s="154"/>
      <c r="ACA72" s="154"/>
      <c r="ACB72" s="154"/>
      <c r="ACC72" s="154"/>
      <c r="ACD72" s="154"/>
      <c r="ACE72" s="154"/>
      <c r="ACF72" s="154"/>
      <c r="ACG72" s="154"/>
      <c r="ACH72" s="154"/>
      <c r="ACI72" s="154"/>
      <c r="ACJ72" s="154"/>
      <c r="ACK72" s="154"/>
      <c r="ACL72" s="154"/>
      <c r="ACM72" s="154"/>
      <c r="ACN72" s="154"/>
      <c r="ACO72" s="154"/>
      <c r="ACP72" s="154"/>
      <c r="ACQ72" s="154"/>
      <c r="ACR72" s="154"/>
      <c r="ACS72" s="154"/>
      <c r="ACT72" s="154"/>
      <c r="ACU72" s="154"/>
      <c r="ACV72" s="154"/>
      <c r="ACW72" s="154"/>
      <c r="ACX72" s="154"/>
      <c r="ACY72" s="154"/>
      <c r="ACZ72" s="154"/>
      <c r="ADA72" s="154"/>
      <c r="ADB72" s="154"/>
      <c r="ADC72" s="154"/>
      <c r="ADD72" s="154"/>
      <c r="ADE72" s="154"/>
      <c r="ADF72" s="154"/>
      <c r="ADG72" s="154"/>
      <c r="ADH72" s="154"/>
      <c r="ADI72" s="154"/>
      <c r="ADJ72" s="154"/>
      <c r="ADK72" s="154"/>
      <c r="ADL72" s="154"/>
      <c r="ADM72" s="154"/>
      <c r="ADN72" s="154"/>
      <c r="ADO72" s="154"/>
      <c r="ADP72" s="154"/>
      <c r="ADQ72" s="154"/>
      <c r="ADR72" s="154"/>
      <c r="ADS72" s="154"/>
      <c r="ADT72" s="154"/>
      <c r="ADU72" s="154"/>
      <c r="ADV72" s="154"/>
      <c r="ADW72" s="154"/>
      <c r="ADX72" s="154"/>
      <c r="ADY72" s="154"/>
      <c r="ADZ72" s="154"/>
      <c r="AEA72" s="154"/>
      <c r="AEB72" s="154"/>
      <c r="AEC72" s="154"/>
      <c r="AED72" s="154"/>
      <c r="AEE72" s="154"/>
      <c r="AEF72" s="154"/>
      <c r="AEG72" s="154"/>
      <c r="AEH72" s="154"/>
      <c r="AEI72" s="154"/>
      <c r="AEJ72" s="154"/>
      <c r="AEK72" s="154"/>
      <c r="AEL72" s="154"/>
      <c r="AEM72" s="154"/>
      <c r="AEN72" s="154"/>
      <c r="AEO72" s="154"/>
      <c r="AEP72" s="154"/>
      <c r="AEQ72" s="154"/>
      <c r="AER72" s="154"/>
      <c r="AES72" s="154"/>
      <c r="AET72" s="154"/>
      <c r="AEU72" s="154"/>
      <c r="AEV72" s="154"/>
      <c r="AEW72" s="154"/>
      <c r="AEX72" s="154"/>
      <c r="AEY72" s="154"/>
      <c r="AEZ72" s="154"/>
      <c r="AFA72" s="154"/>
      <c r="AFB72" s="154"/>
      <c r="AFC72" s="154"/>
      <c r="AFD72" s="154"/>
      <c r="AFE72" s="154"/>
      <c r="AFF72" s="154"/>
      <c r="AFG72" s="154"/>
      <c r="AFH72" s="154"/>
      <c r="AFI72" s="154"/>
      <c r="AFJ72" s="154"/>
      <c r="AFK72" s="154"/>
      <c r="AFL72" s="154"/>
      <c r="AFM72" s="154"/>
      <c r="AFN72" s="154"/>
      <c r="AFO72" s="154"/>
      <c r="AFP72" s="154"/>
      <c r="AFQ72" s="154"/>
      <c r="AFR72" s="154"/>
      <c r="AFS72" s="154"/>
      <c r="AFT72" s="154"/>
      <c r="AFU72" s="154"/>
      <c r="AFV72" s="154"/>
      <c r="AFW72" s="154"/>
      <c r="AFX72" s="154"/>
      <c r="AFY72" s="154"/>
      <c r="AFZ72" s="154"/>
      <c r="AGA72" s="154"/>
      <c r="AGB72" s="154"/>
      <c r="AGC72" s="154"/>
      <c r="AGD72" s="154"/>
      <c r="AGE72" s="154"/>
      <c r="AGF72" s="154"/>
      <c r="AGG72" s="154"/>
      <c r="AGH72" s="154"/>
      <c r="AGI72" s="154"/>
      <c r="AGJ72" s="154"/>
      <c r="AGK72" s="154"/>
      <c r="AGL72" s="154"/>
      <c r="AGM72" s="154"/>
      <c r="AGN72" s="154"/>
      <c r="AGO72" s="154"/>
      <c r="AGP72" s="154"/>
      <c r="AGQ72" s="154"/>
      <c r="AGR72" s="154"/>
      <c r="AGS72" s="154"/>
      <c r="AGT72" s="154"/>
      <c r="AGU72" s="154"/>
      <c r="AGV72" s="154"/>
      <c r="AGW72" s="154"/>
      <c r="AGX72" s="154"/>
      <c r="AGY72" s="154"/>
      <c r="AGZ72" s="154"/>
      <c r="AHA72" s="154"/>
      <c r="AHB72" s="154"/>
      <c r="AHC72" s="154"/>
      <c r="AHD72" s="154"/>
      <c r="AHE72" s="154"/>
      <c r="AHF72" s="154"/>
      <c r="AHG72" s="154"/>
      <c r="AHH72" s="154"/>
      <c r="AHI72" s="154"/>
      <c r="AHJ72" s="154"/>
      <c r="AHK72" s="154"/>
      <c r="AHL72" s="154"/>
      <c r="AHM72" s="154"/>
      <c r="AHN72" s="154"/>
      <c r="AHO72" s="154"/>
      <c r="AHP72" s="154"/>
      <c r="AHQ72" s="154"/>
      <c r="AHR72" s="154"/>
      <c r="AHS72" s="154"/>
      <c r="AHT72" s="154"/>
      <c r="AHU72" s="154"/>
      <c r="AHV72" s="154"/>
      <c r="AHW72" s="154"/>
      <c r="AHX72" s="154"/>
      <c r="AHY72" s="154"/>
      <c r="AHZ72" s="154"/>
      <c r="AIA72" s="154"/>
      <c r="AIB72" s="154"/>
      <c r="AIC72" s="154"/>
      <c r="AID72" s="154"/>
      <c r="AIE72" s="154"/>
      <c r="AIF72" s="154"/>
      <c r="AIG72" s="154"/>
      <c r="AIH72" s="154"/>
      <c r="AII72" s="154"/>
      <c r="AIJ72" s="154"/>
      <c r="AIK72" s="154"/>
      <c r="AIL72" s="154"/>
      <c r="AIM72" s="154"/>
      <c r="AIN72" s="154"/>
      <c r="AIO72" s="154"/>
      <c r="AIP72" s="154"/>
      <c r="AIQ72" s="154"/>
      <c r="AIR72" s="154"/>
      <c r="AIS72" s="154"/>
      <c r="AIT72" s="154"/>
      <c r="AIU72" s="154"/>
      <c r="AIV72" s="154"/>
      <c r="AIW72" s="154"/>
      <c r="AIX72" s="154"/>
      <c r="AIY72" s="154"/>
      <c r="AIZ72" s="154"/>
      <c r="AJA72" s="154"/>
      <c r="AJB72" s="154"/>
      <c r="AJC72" s="154"/>
      <c r="AJD72" s="154"/>
      <c r="AJE72" s="154"/>
      <c r="AJF72" s="154"/>
      <c r="AJG72" s="154"/>
      <c r="AJH72" s="154"/>
      <c r="AJI72" s="154"/>
      <c r="AJJ72" s="154"/>
      <c r="AJK72" s="154"/>
      <c r="AJL72" s="154"/>
      <c r="AJM72" s="154"/>
      <c r="AJN72" s="154"/>
      <c r="AJO72" s="154"/>
      <c r="AJP72" s="154"/>
      <c r="AJQ72" s="154"/>
      <c r="AJR72" s="154"/>
      <c r="AJS72" s="154"/>
      <c r="AJT72" s="154"/>
      <c r="AJU72" s="154"/>
      <c r="AJV72" s="154"/>
      <c r="AJW72" s="154"/>
      <c r="AJX72" s="154"/>
      <c r="AJY72" s="154"/>
      <c r="AJZ72" s="154"/>
      <c r="AKA72" s="154"/>
      <c r="AKB72" s="154"/>
      <c r="AKC72" s="154"/>
      <c r="AKD72" s="154"/>
      <c r="AKE72" s="154"/>
      <c r="AKF72" s="154"/>
      <c r="AKG72" s="154"/>
      <c r="AKH72" s="154"/>
      <c r="AKI72" s="154"/>
      <c r="AKJ72" s="154"/>
      <c r="AKK72" s="154"/>
      <c r="AKL72" s="154"/>
      <c r="AKM72" s="154"/>
      <c r="AKN72" s="154"/>
      <c r="AKO72" s="154"/>
      <c r="AKP72" s="154"/>
      <c r="AKQ72" s="154"/>
      <c r="AKR72" s="154"/>
      <c r="AKS72" s="154"/>
      <c r="AKT72" s="154"/>
      <c r="AKU72" s="154"/>
      <c r="AKV72" s="154"/>
      <c r="AKW72" s="154"/>
      <c r="AKX72" s="154"/>
      <c r="AKY72" s="154"/>
      <c r="AKZ72" s="154"/>
      <c r="ALA72" s="154"/>
      <c r="ALB72" s="154"/>
      <c r="ALC72" s="154"/>
      <c r="ALD72" s="154"/>
      <c r="ALE72" s="154"/>
      <c r="ALF72" s="154"/>
      <c r="ALG72" s="154"/>
      <c r="ALH72" s="154"/>
      <c r="ALI72" s="154"/>
      <c r="ALJ72" s="154"/>
      <c r="ALK72" s="154"/>
      <c r="ALL72" s="154"/>
      <c r="ALM72" s="154"/>
      <c r="ALN72" s="154"/>
      <c r="ALO72" s="154"/>
      <c r="ALP72" s="154"/>
      <c r="ALQ72" s="154"/>
      <c r="ALR72" s="154"/>
      <c r="ALS72" s="154"/>
      <c r="ALT72" s="154"/>
      <c r="ALU72" s="154"/>
      <c r="ALV72" s="154"/>
      <c r="ALW72" s="154"/>
      <c r="ALX72" s="154"/>
      <c r="ALY72" s="154"/>
      <c r="ALZ72" s="154"/>
      <c r="AMA72" s="154"/>
      <c r="AMB72" s="154"/>
      <c r="AMC72" s="154"/>
      <c r="AMD72" s="154"/>
      <c r="AME72" s="154"/>
      <c r="AMF72" s="154"/>
      <c r="AMG72" s="154"/>
      <c r="AMH72" s="154"/>
      <c r="AMI72" s="154"/>
      <c r="AMJ72" s="154"/>
      <c r="AMK72" s="154"/>
      <c r="AML72" s="154"/>
      <c r="AMM72" s="154"/>
      <c r="AMN72" s="154"/>
      <c r="AMO72" s="154"/>
      <c r="AMP72" s="154"/>
      <c r="AMQ72" s="154"/>
      <c r="AMR72" s="154"/>
      <c r="AMS72" s="154"/>
      <c r="AMT72" s="154"/>
      <c r="AMU72" s="154"/>
      <c r="AMV72" s="154"/>
      <c r="AMW72" s="154"/>
      <c r="AMX72" s="154"/>
      <c r="AMY72" s="154"/>
      <c r="AMZ72" s="154"/>
      <c r="ANA72" s="154"/>
      <c r="ANB72" s="154"/>
      <c r="ANC72" s="154"/>
      <c r="AND72" s="154"/>
      <c r="ANE72" s="154"/>
      <c r="ANF72" s="154"/>
      <c r="ANG72" s="154"/>
      <c r="ANH72" s="154"/>
      <c r="ANI72" s="154"/>
      <c r="ANJ72" s="154"/>
      <c r="ANK72" s="154"/>
      <c r="ANL72" s="154"/>
      <c r="ANM72" s="154"/>
      <c r="ANN72" s="154"/>
      <c r="ANO72" s="154"/>
      <c r="ANP72" s="154"/>
      <c r="ANQ72" s="154"/>
      <c r="ANR72" s="154"/>
      <c r="ANS72" s="154"/>
      <c r="ANT72" s="154"/>
      <c r="ANU72" s="154"/>
      <c r="ANV72" s="154"/>
      <c r="ANW72" s="154"/>
      <c r="ANX72" s="154"/>
      <c r="ANY72" s="154"/>
      <c r="ANZ72" s="154"/>
      <c r="AOA72" s="154"/>
      <c r="AOB72" s="154"/>
      <c r="AOC72" s="154"/>
      <c r="AOD72" s="154"/>
      <c r="AOE72" s="154"/>
      <c r="AOF72" s="154"/>
      <c r="AOG72" s="154"/>
      <c r="AOH72" s="154"/>
      <c r="AOI72" s="154"/>
      <c r="AOJ72" s="154"/>
      <c r="AOK72" s="154"/>
      <c r="AOL72" s="154"/>
      <c r="AOM72" s="154"/>
      <c r="AON72" s="154"/>
      <c r="AOO72" s="154"/>
      <c r="AOP72" s="154"/>
      <c r="AOQ72" s="154"/>
      <c r="AOR72" s="154"/>
      <c r="AOS72" s="154"/>
      <c r="AOT72" s="154"/>
      <c r="AOU72" s="154"/>
      <c r="AOV72" s="154"/>
      <c r="AOW72" s="154"/>
      <c r="AOX72" s="154"/>
      <c r="AOY72" s="154"/>
      <c r="AOZ72" s="154"/>
      <c r="APA72" s="154"/>
      <c r="APB72" s="154"/>
      <c r="APC72" s="154"/>
      <c r="APD72" s="154"/>
      <c r="APE72" s="154"/>
      <c r="APF72" s="154"/>
      <c r="APG72" s="154"/>
      <c r="APH72" s="154"/>
      <c r="API72" s="154"/>
      <c r="APJ72" s="154"/>
      <c r="APK72" s="154"/>
      <c r="APL72" s="154"/>
      <c r="APM72" s="154"/>
      <c r="APN72" s="154"/>
      <c r="APO72" s="154"/>
      <c r="APP72" s="154"/>
      <c r="APQ72" s="154"/>
      <c r="APR72" s="154"/>
      <c r="APS72" s="154"/>
      <c r="APT72" s="154"/>
      <c r="APU72" s="154"/>
      <c r="APV72" s="154"/>
      <c r="APW72" s="154"/>
      <c r="APX72" s="154"/>
      <c r="APY72" s="154"/>
      <c r="APZ72" s="154"/>
      <c r="AQA72" s="154"/>
      <c r="AQB72" s="154"/>
      <c r="AQC72" s="154"/>
      <c r="AQD72" s="154"/>
      <c r="AQE72" s="154"/>
      <c r="AQF72" s="154"/>
      <c r="AQG72" s="154"/>
      <c r="AQH72" s="154"/>
      <c r="AQI72" s="154"/>
      <c r="AQJ72" s="154"/>
      <c r="AQK72" s="154"/>
      <c r="AQL72" s="154"/>
      <c r="AQM72" s="154"/>
      <c r="AQN72" s="154"/>
      <c r="AQO72" s="154"/>
      <c r="AQP72" s="154"/>
      <c r="AQQ72" s="154"/>
      <c r="AQR72" s="154"/>
      <c r="AQS72" s="154"/>
      <c r="AQT72" s="154"/>
      <c r="AQU72" s="154"/>
      <c r="AQV72" s="154"/>
      <c r="AQW72" s="154"/>
      <c r="AQX72" s="154"/>
      <c r="AQY72" s="154"/>
      <c r="AQZ72" s="154"/>
      <c r="ARA72" s="154"/>
      <c r="ARB72" s="154"/>
      <c r="ARC72" s="154"/>
      <c r="ARD72" s="154"/>
      <c r="ARE72" s="154"/>
      <c r="ARF72" s="154"/>
      <c r="ARG72" s="154"/>
      <c r="ARH72" s="154"/>
      <c r="ARI72" s="154"/>
      <c r="ARJ72" s="154"/>
      <c r="ARK72" s="154"/>
      <c r="ARL72" s="154"/>
      <c r="ARM72" s="154"/>
      <c r="ARN72" s="154"/>
      <c r="ARO72" s="154"/>
      <c r="ARP72" s="154"/>
      <c r="ARQ72" s="154"/>
      <c r="ARR72" s="154"/>
      <c r="ARS72" s="154"/>
      <c r="ART72" s="154"/>
      <c r="ARU72" s="154"/>
      <c r="ARV72" s="154"/>
      <c r="ARW72" s="154"/>
      <c r="ARX72" s="154"/>
      <c r="ARY72" s="154"/>
      <c r="ARZ72" s="154"/>
      <c r="ASA72" s="154"/>
      <c r="ASB72" s="154"/>
      <c r="ASC72" s="154"/>
      <c r="ASD72" s="154"/>
      <c r="ASE72" s="154"/>
      <c r="ASF72" s="154"/>
      <c r="ASG72" s="154"/>
      <c r="ASH72" s="154"/>
      <c r="ASI72" s="154"/>
      <c r="ASJ72" s="154"/>
      <c r="ASK72" s="154"/>
      <c r="ASL72" s="154"/>
      <c r="ASM72" s="154"/>
      <c r="ASN72" s="154"/>
      <c r="ASO72" s="154"/>
      <c r="ASP72" s="154"/>
      <c r="ASQ72" s="154"/>
      <c r="ASR72" s="154"/>
      <c r="ASS72" s="154"/>
      <c r="AST72" s="154"/>
      <c r="ASU72" s="154"/>
      <c r="ASV72" s="154"/>
      <c r="ASW72" s="154"/>
      <c r="ASX72" s="154"/>
      <c r="ASY72" s="154"/>
      <c r="ASZ72" s="154"/>
      <c r="ATA72" s="154"/>
      <c r="ATB72" s="154"/>
      <c r="ATC72" s="154"/>
      <c r="ATD72" s="154"/>
      <c r="ATE72" s="154"/>
      <c r="ATF72" s="154"/>
      <c r="ATG72" s="154"/>
      <c r="ATH72" s="154"/>
      <c r="ATI72" s="154"/>
      <c r="ATJ72" s="154"/>
      <c r="ATK72" s="154"/>
      <c r="ATL72" s="154"/>
      <c r="ATM72" s="154"/>
      <c r="ATN72" s="154"/>
      <c r="ATO72" s="154"/>
      <c r="ATP72" s="154"/>
      <c r="ATQ72" s="154"/>
      <c r="ATR72" s="154"/>
      <c r="ATS72" s="154"/>
      <c r="ATT72" s="154"/>
      <c r="ATU72" s="154"/>
      <c r="ATV72" s="154"/>
      <c r="ATW72" s="154"/>
      <c r="ATX72" s="154"/>
      <c r="ATY72" s="154"/>
      <c r="ATZ72" s="154"/>
      <c r="AUA72" s="154"/>
      <c r="AUB72" s="154"/>
      <c r="AUC72" s="154"/>
      <c r="AUD72" s="154"/>
      <c r="AUE72" s="154"/>
      <c r="AUF72" s="154"/>
      <c r="AUG72" s="154"/>
      <c r="AUH72" s="154"/>
      <c r="AUI72" s="154"/>
      <c r="AUJ72" s="154"/>
      <c r="AUK72" s="154"/>
      <c r="AUL72" s="154"/>
      <c r="AUM72" s="154"/>
      <c r="AUN72" s="154"/>
      <c r="AUO72" s="154"/>
      <c r="AUP72" s="154"/>
      <c r="AUQ72" s="154"/>
      <c r="AUR72" s="154"/>
      <c r="AUS72" s="154"/>
      <c r="AUT72" s="154"/>
      <c r="AUU72" s="154"/>
      <c r="AUV72" s="154"/>
      <c r="AUW72" s="154"/>
      <c r="AUX72" s="154"/>
      <c r="AUY72" s="154"/>
      <c r="AUZ72" s="154"/>
      <c r="AVA72" s="154"/>
      <c r="AVB72" s="154"/>
      <c r="AVC72" s="154"/>
      <c r="AVD72" s="154"/>
      <c r="AVE72" s="154"/>
      <c r="AVF72" s="154"/>
      <c r="AVG72" s="154"/>
      <c r="AVH72" s="154"/>
      <c r="AVI72" s="154"/>
      <c r="AVJ72" s="154"/>
      <c r="AVK72" s="154"/>
      <c r="AVL72" s="154"/>
      <c r="AVM72" s="154"/>
      <c r="AVN72" s="154"/>
      <c r="AVO72" s="154"/>
      <c r="AVP72" s="154"/>
      <c r="AVQ72" s="154"/>
      <c r="AVR72" s="154"/>
      <c r="AVS72" s="154"/>
      <c r="AVT72" s="154"/>
      <c r="AVU72" s="154"/>
      <c r="AVV72" s="154"/>
      <c r="AVW72" s="154"/>
      <c r="AVX72" s="154"/>
      <c r="AVY72" s="154"/>
      <c r="AVZ72" s="154"/>
      <c r="AWA72" s="154"/>
      <c r="AWB72" s="154"/>
      <c r="AWC72" s="154"/>
      <c r="AWD72" s="154"/>
      <c r="AWE72" s="154"/>
      <c r="AWF72" s="154"/>
      <c r="AWG72" s="154"/>
      <c r="AWH72" s="154"/>
      <c r="AWI72" s="154"/>
      <c r="AWJ72" s="154"/>
      <c r="AWK72" s="154"/>
      <c r="AWL72" s="154"/>
      <c r="AWM72" s="154"/>
      <c r="AWN72" s="154"/>
      <c r="AWO72" s="154"/>
      <c r="AWP72" s="154"/>
      <c r="AWQ72" s="154"/>
      <c r="AWR72" s="154"/>
      <c r="AWS72" s="154"/>
      <c r="AWT72" s="154"/>
      <c r="AWU72" s="154"/>
      <c r="AWV72" s="154"/>
      <c r="AWW72" s="154"/>
      <c r="AWX72" s="154"/>
      <c r="AWY72" s="154"/>
      <c r="AWZ72" s="154"/>
      <c r="AXA72" s="154"/>
      <c r="AXB72" s="154"/>
      <c r="AXC72" s="154"/>
      <c r="AXD72" s="154"/>
      <c r="AXE72" s="154"/>
      <c r="AXF72" s="154"/>
      <c r="AXG72" s="154"/>
      <c r="AXH72" s="154"/>
      <c r="AXI72" s="154"/>
      <c r="AXJ72" s="154"/>
      <c r="AXK72" s="154"/>
      <c r="AXL72" s="154"/>
      <c r="AXM72" s="154"/>
      <c r="AXN72" s="154"/>
      <c r="AXO72" s="154"/>
      <c r="AXP72" s="154"/>
      <c r="AXQ72" s="154"/>
      <c r="AXR72" s="154"/>
      <c r="AXS72" s="154"/>
      <c r="AXT72" s="154"/>
      <c r="AXU72" s="154"/>
      <c r="AXV72" s="154"/>
      <c r="AXW72" s="154"/>
      <c r="AXX72" s="154"/>
      <c r="AXY72" s="154"/>
      <c r="AXZ72" s="154"/>
      <c r="AYA72" s="154"/>
      <c r="AYB72" s="154"/>
      <c r="AYC72" s="154"/>
      <c r="AYD72" s="154"/>
      <c r="AYE72" s="154"/>
      <c r="AYF72" s="154"/>
      <c r="AYG72" s="154"/>
      <c r="AYH72" s="154"/>
      <c r="AYI72" s="154"/>
      <c r="AYJ72" s="154"/>
      <c r="AYK72" s="154"/>
      <c r="AYL72" s="154"/>
      <c r="AYM72" s="154"/>
      <c r="AYN72" s="154"/>
      <c r="AYO72" s="154"/>
      <c r="AYP72" s="154"/>
      <c r="AYQ72" s="154"/>
      <c r="AYR72" s="154"/>
      <c r="AYS72" s="154"/>
      <c r="AYT72" s="154"/>
      <c r="AYU72" s="154"/>
      <c r="AYV72" s="154"/>
      <c r="AYW72" s="154"/>
      <c r="AYX72" s="154"/>
      <c r="AYY72" s="154"/>
      <c r="AYZ72" s="154"/>
      <c r="AZA72" s="154"/>
      <c r="AZB72" s="154"/>
      <c r="AZC72" s="154"/>
      <c r="AZD72" s="154"/>
      <c r="AZE72" s="154"/>
      <c r="AZF72" s="154"/>
      <c r="AZG72" s="154"/>
      <c r="AZH72" s="154"/>
      <c r="AZI72" s="154"/>
      <c r="AZJ72" s="154"/>
      <c r="AZK72" s="154"/>
      <c r="AZL72" s="154"/>
      <c r="AZM72" s="154"/>
      <c r="AZN72" s="154"/>
      <c r="AZO72" s="154"/>
      <c r="AZP72" s="154"/>
      <c r="AZQ72" s="154"/>
      <c r="AZR72" s="154"/>
      <c r="AZS72" s="154"/>
      <c r="AZT72" s="154"/>
      <c r="AZU72" s="154"/>
      <c r="AZV72" s="154"/>
      <c r="AZW72" s="154"/>
      <c r="AZX72" s="154"/>
      <c r="AZY72" s="154"/>
      <c r="AZZ72" s="154"/>
      <c r="BAA72" s="154"/>
      <c r="BAB72" s="154"/>
      <c r="BAC72" s="154"/>
      <c r="BAD72" s="154"/>
      <c r="BAE72" s="154"/>
      <c r="BAF72" s="154"/>
      <c r="BAG72" s="154"/>
      <c r="BAH72" s="154"/>
      <c r="BAI72" s="154"/>
      <c r="BAJ72" s="154"/>
      <c r="BAK72" s="154"/>
      <c r="BAL72" s="154"/>
      <c r="BAM72" s="154"/>
      <c r="BAN72" s="154"/>
      <c r="BAO72" s="154"/>
      <c r="BAP72" s="154"/>
      <c r="BAQ72" s="154"/>
      <c r="BAR72" s="154"/>
      <c r="BAS72" s="154"/>
      <c r="BAT72" s="154"/>
      <c r="BAU72" s="154"/>
      <c r="BAV72" s="154"/>
      <c r="BAW72" s="154"/>
      <c r="BAX72" s="154"/>
      <c r="BAY72" s="154"/>
      <c r="BAZ72" s="154"/>
      <c r="BBA72" s="154"/>
      <c r="BBB72" s="154"/>
      <c r="BBC72" s="154"/>
      <c r="BBD72" s="154"/>
      <c r="BBE72" s="154"/>
      <c r="BBF72" s="154"/>
      <c r="BBG72" s="154"/>
      <c r="BBH72" s="154"/>
      <c r="BBI72" s="154"/>
      <c r="BBJ72" s="154"/>
      <c r="BBK72" s="154"/>
      <c r="BBL72" s="154"/>
      <c r="BBM72" s="154"/>
      <c r="BBN72" s="154"/>
      <c r="BBO72" s="154"/>
      <c r="BBP72" s="154"/>
      <c r="BBQ72" s="154"/>
      <c r="BBR72" s="154"/>
      <c r="BBS72" s="154"/>
      <c r="BBT72" s="154"/>
      <c r="BBU72" s="154"/>
      <c r="BBV72" s="154"/>
      <c r="BBW72" s="154"/>
      <c r="BBX72" s="154"/>
      <c r="BBY72" s="154"/>
      <c r="BBZ72" s="154"/>
      <c r="BCA72" s="154"/>
      <c r="BCB72" s="154"/>
      <c r="BCC72" s="154"/>
      <c r="BCD72" s="154"/>
      <c r="BCE72" s="154"/>
      <c r="BCF72" s="154"/>
      <c r="BCG72" s="154"/>
      <c r="BCH72" s="154"/>
      <c r="BCI72" s="154"/>
      <c r="BCJ72" s="154"/>
      <c r="BCK72" s="154"/>
      <c r="BCL72" s="154"/>
      <c r="BCM72" s="154"/>
      <c r="BCN72" s="154"/>
      <c r="BCO72" s="154"/>
      <c r="BCP72" s="154"/>
      <c r="BCQ72" s="154"/>
      <c r="BCR72" s="154"/>
      <c r="BCS72" s="154"/>
      <c r="BCT72" s="154"/>
      <c r="BCU72" s="154"/>
      <c r="BCV72" s="154"/>
      <c r="BCW72" s="154"/>
      <c r="BCX72" s="154"/>
      <c r="BCY72" s="154"/>
      <c r="BCZ72" s="154"/>
      <c r="BDA72" s="154"/>
      <c r="BDB72" s="154"/>
      <c r="BDC72" s="154"/>
      <c r="BDD72" s="154"/>
      <c r="BDE72" s="154"/>
      <c r="BDF72" s="154"/>
      <c r="BDG72" s="154"/>
      <c r="BDH72" s="154"/>
      <c r="BDI72" s="154"/>
      <c r="BDJ72" s="154"/>
      <c r="BDK72" s="154"/>
      <c r="BDL72" s="154"/>
      <c r="BDM72" s="154"/>
      <c r="BDN72" s="154"/>
      <c r="BDO72" s="154"/>
      <c r="BDP72" s="154"/>
      <c r="BDQ72" s="154"/>
      <c r="BDR72" s="154"/>
      <c r="BDS72" s="154"/>
      <c r="BDT72" s="154"/>
      <c r="BDU72" s="154"/>
      <c r="BDV72" s="154"/>
      <c r="BDW72" s="154"/>
      <c r="BDX72" s="154"/>
      <c r="BDY72" s="154"/>
      <c r="BDZ72" s="154"/>
      <c r="BEA72" s="154"/>
      <c r="BEB72" s="154"/>
      <c r="BEC72" s="154"/>
      <c r="BED72" s="154"/>
      <c r="BEE72" s="154"/>
      <c r="BEF72" s="154"/>
      <c r="BEG72" s="154"/>
      <c r="BEH72" s="154"/>
      <c r="BEI72" s="154"/>
      <c r="BEJ72" s="154"/>
      <c r="BEK72" s="154"/>
      <c r="BEL72" s="154"/>
      <c r="BEM72" s="154"/>
      <c r="BEN72" s="154"/>
      <c r="BEO72" s="154"/>
      <c r="BEP72" s="154"/>
      <c r="BEQ72" s="154"/>
      <c r="BER72" s="154"/>
      <c r="BES72" s="154"/>
      <c r="BET72" s="154"/>
      <c r="BEU72" s="154"/>
      <c r="BEV72" s="154"/>
      <c r="BEW72" s="154"/>
      <c r="BEX72" s="154"/>
      <c r="BEY72" s="154"/>
      <c r="BEZ72" s="154"/>
      <c r="BFA72" s="154"/>
      <c r="BFB72" s="154"/>
      <c r="BFC72" s="154"/>
      <c r="BFD72" s="154"/>
      <c r="BFE72" s="154"/>
      <c r="BFF72" s="154"/>
      <c r="BFG72" s="154"/>
      <c r="BFH72" s="154"/>
      <c r="BFI72" s="154"/>
      <c r="BFJ72" s="154"/>
      <c r="BFK72" s="154"/>
      <c r="BFL72" s="154"/>
      <c r="BFM72" s="154"/>
      <c r="BFN72" s="154"/>
      <c r="BFO72" s="154"/>
      <c r="BFP72" s="154"/>
      <c r="BFQ72" s="154"/>
      <c r="BFR72" s="154"/>
      <c r="BFS72" s="154"/>
      <c r="BFT72" s="154"/>
      <c r="BFU72" s="154"/>
      <c r="BFV72" s="154"/>
      <c r="BFW72" s="154"/>
      <c r="BFX72" s="154"/>
      <c r="BFY72" s="154"/>
      <c r="BFZ72" s="154"/>
      <c r="BGA72" s="154"/>
      <c r="BGB72" s="154"/>
      <c r="BGC72" s="154"/>
      <c r="BGD72" s="154"/>
      <c r="BGE72" s="154"/>
      <c r="BGF72" s="154"/>
      <c r="BGG72" s="154"/>
      <c r="BGH72" s="154"/>
      <c r="BGI72" s="154"/>
      <c r="BGJ72" s="154"/>
      <c r="BGK72" s="154"/>
      <c r="BGL72" s="154"/>
      <c r="BGM72" s="154"/>
      <c r="BGN72" s="154"/>
      <c r="BGO72" s="154"/>
      <c r="BGP72" s="154"/>
      <c r="BGQ72" s="154"/>
      <c r="BGR72" s="154"/>
      <c r="BGS72" s="154"/>
      <c r="BGT72" s="154"/>
      <c r="BGU72" s="154"/>
      <c r="BGV72" s="154"/>
      <c r="BGW72" s="154"/>
      <c r="BGX72" s="154"/>
      <c r="BGY72" s="154"/>
      <c r="BGZ72" s="154"/>
      <c r="BHA72" s="154"/>
      <c r="BHB72" s="154"/>
      <c r="BHC72" s="154"/>
      <c r="BHD72" s="154"/>
      <c r="BHE72" s="154"/>
      <c r="BHF72" s="154"/>
      <c r="BHG72" s="154"/>
      <c r="BHH72" s="154"/>
      <c r="BHI72" s="154"/>
      <c r="BHJ72" s="154"/>
      <c r="BHK72" s="154"/>
      <c r="BHL72" s="154"/>
      <c r="BHM72" s="154"/>
      <c r="BHN72" s="154"/>
      <c r="BHO72" s="154"/>
      <c r="BHP72" s="154"/>
      <c r="BHQ72" s="154"/>
      <c r="BHR72" s="154"/>
      <c r="BHS72" s="154"/>
      <c r="BHT72" s="154"/>
      <c r="BHU72" s="154"/>
      <c r="BHV72" s="154"/>
      <c r="BHW72" s="154"/>
      <c r="BHX72" s="154"/>
      <c r="BHY72" s="154"/>
      <c r="BHZ72" s="154"/>
      <c r="BIA72" s="154"/>
      <c r="BIB72" s="154"/>
      <c r="BIC72" s="154"/>
      <c r="BID72" s="154"/>
      <c r="BIE72" s="154"/>
      <c r="BIF72" s="154"/>
      <c r="BIG72" s="154"/>
      <c r="BIH72" s="154"/>
      <c r="BII72" s="154"/>
      <c r="BIJ72" s="154"/>
      <c r="BIK72" s="154"/>
      <c r="BIL72" s="154"/>
      <c r="BIM72" s="154"/>
      <c r="BIN72" s="154"/>
      <c r="BIO72" s="154"/>
      <c r="BIP72" s="154"/>
      <c r="BIQ72" s="154"/>
      <c r="BIR72" s="154"/>
      <c r="BIS72" s="154"/>
      <c r="BIT72" s="154"/>
      <c r="BIU72" s="154"/>
      <c r="BIV72" s="154"/>
      <c r="BIW72" s="154"/>
      <c r="BIX72" s="154"/>
      <c r="BIY72" s="154"/>
      <c r="BIZ72" s="154"/>
      <c r="BJA72" s="154"/>
      <c r="BJB72" s="154"/>
      <c r="BJC72" s="154"/>
      <c r="BJD72" s="154"/>
      <c r="BJE72" s="154"/>
      <c r="BJF72" s="154"/>
      <c r="BJG72" s="154"/>
      <c r="BJH72" s="154"/>
      <c r="BJI72" s="154"/>
      <c r="BJJ72" s="154"/>
      <c r="BJK72" s="154"/>
      <c r="BJL72" s="154"/>
      <c r="BJM72" s="154"/>
      <c r="BJN72" s="154"/>
      <c r="BJO72" s="154"/>
      <c r="BJP72" s="154"/>
      <c r="BJQ72" s="154"/>
      <c r="BJR72" s="154"/>
      <c r="BJS72" s="154"/>
      <c r="BJT72" s="154"/>
      <c r="BJU72" s="154"/>
      <c r="BJV72" s="154"/>
      <c r="BJW72" s="154"/>
      <c r="BJX72" s="154"/>
      <c r="BJY72" s="154"/>
      <c r="BJZ72" s="154"/>
      <c r="BKA72" s="154"/>
      <c r="BKB72" s="154"/>
      <c r="BKC72" s="154"/>
      <c r="BKD72" s="154"/>
      <c r="BKE72" s="154"/>
      <c r="BKF72" s="154"/>
      <c r="BKG72" s="154"/>
      <c r="BKH72" s="154"/>
      <c r="BKI72" s="154"/>
      <c r="BKJ72" s="154"/>
      <c r="BKK72" s="154"/>
      <c r="BKL72" s="154"/>
      <c r="BKM72" s="154"/>
      <c r="BKN72" s="154"/>
      <c r="BKO72" s="154"/>
      <c r="BKP72" s="154"/>
      <c r="BKQ72" s="154"/>
      <c r="BKR72" s="154"/>
      <c r="BKS72" s="154"/>
      <c r="BKT72" s="154"/>
      <c r="BKU72" s="154"/>
      <c r="BKV72" s="154"/>
      <c r="BKW72" s="154"/>
      <c r="BKX72" s="154"/>
      <c r="BKY72" s="154"/>
      <c r="BKZ72" s="154"/>
      <c r="BLA72" s="154"/>
      <c r="BLB72" s="154"/>
      <c r="BLC72" s="154"/>
      <c r="BLD72" s="154"/>
      <c r="BLE72" s="154"/>
      <c r="BLF72" s="154"/>
      <c r="BLG72" s="154"/>
      <c r="BLH72" s="154"/>
      <c r="BLI72" s="154"/>
      <c r="BLJ72" s="154"/>
      <c r="BLK72" s="154"/>
      <c r="BLL72" s="154"/>
      <c r="BLM72" s="154"/>
      <c r="BLN72" s="154"/>
      <c r="BLO72" s="154"/>
      <c r="BLP72" s="154"/>
      <c r="BLQ72" s="154"/>
      <c r="BLR72" s="154"/>
      <c r="BLS72" s="154"/>
      <c r="BLT72" s="154"/>
      <c r="BLU72" s="154"/>
      <c r="BLV72" s="154"/>
      <c r="BLW72" s="154"/>
      <c r="BLX72" s="154"/>
      <c r="BLY72" s="154"/>
      <c r="BLZ72" s="154"/>
      <c r="BMA72" s="154"/>
      <c r="BMB72" s="154"/>
      <c r="BMC72" s="154"/>
      <c r="BMD72" s="154"/>
      <c r="BME72" s="154"/>
      <c r="BMF72" s="154"/>
      <c r="BMG72" s="154"/>
      <c r="BMH72" s="154"/>
      <c r="BMI72" s="154"/>
      <c r="BMJ72" s="154"/>
      <c r="BMK72" s="154"/>
      <c r="BML72" s="154"/>
      <c r="BMM72" s="154"/>
      <c r="BMN72" s="154"/>
      <c r="BMO72" s="154"/>
      <c r="BMP72" s="154"/>
      <c r="BMQ72" s="154"/>
      <c r="BMR72" s="154"/>
      <c r="BMS72" s="154"/>
      <c r="BMT72" s="154"/>
      <c r="BMU72" s="154"/>
      <c r="BMV72" s="154"/>
      <c r="BMW72" s="154"/>
      <c r="BMX72" s="154"/>
      <c r="BMY72" s="154"/>
      <c r="BMZ72" s="154"/>
      <c r="BNA72" s="154"/>
      <c r="BNB72" s="154"/>
      <c r="BNC72" s="154"/>
      <c r="BND72" s="154"/>
      <c r="BNE72" s="154"/>
      <c r="BNF72" s="154"/>
      <c r="BNG72" s="154"/>
      <c r="BNH72" s="154"/>
      <c r="BNI72" s="154"/>
      <c r="BNJ72" s="154"/>
      <c r="BNK72" s="154"/>
      <c r="BNL72" s="154"/>
      <c r="BNM72" s="154"/>
      <c r="BNN72" s="154"/>
      <c r="BNO72" s="154"/>
      <c r="BNP72" s="154"/>
      <c r="BNQ72" s="154"/>
      <c r="BNR72" s="154"/>
      <c r="BNS72" s="154"/>
      <c r="BNT72" s="154"/>
      <c r="BNU72" s="154"/>
      <c r="BNV72" s="154"/>
      <c r="BNW72" s="154"/>
      <c r="BNX72" s="154"/>
      <c r="BNY72" s="154"/>
      <c r="BNZ72" s="154"/>
      <c r="BOA72" s="154"/>
      <c r="BOB72" s="154"/>
      <c r="BOC72" s="154"/>
      <c r="BOD72" s="154"/>
      <c r="BOE72" s="154"/>
      <c r="BOF72" s="154"/>
      <c r="BOG72" s="154"/>
      <c r="BOH72" s="154"/>
      <c r="BOI72" s="154"/>
      <c r="BOJ72" s="154"/>
      <c r="BOK72" s="154"/>
      <c r="BOL72" s="154"/>
      <c r="BOM72" s="154"/>
      <c r="BON72" s="154"/>
      <c r="BOO72" s="154"/>
      <c r="BOP72" s="154"/>
      <c r="BOQ72" s="154"/>
      <c r="BOR72" s="154"/>
      <c r="BOS72" s="154"/>
      <c r="BOT72" s="154"/>
      <c r="BOU72" s="154"/>
      <c r="BOV72" s="154"/>
      <c r="BOW72" s="154"/>
      <c r="BOX72" s="154"/>
      <c r="BOY72" s="154"/>
      <c r="BOZ72" s="154"/>
      <c r="BPA72" s="154"/>
      <c r="BPB72" s="154"/>
      <c r="BPC72" s="154"/>
      <c r="BPD72" s="154"/>
      <c r="BPE72" s="154"/>
      <c r="BPF72" s="154"/>
      <c r="BPG72" s="154"/>
      <c r="BPH72" s="154"/>
      <c r="BPI72" s="154"/>
      <c r="BPJ72" s="154"/>
      <c r="BPK72" s="154"/>
      <c r="BPL72" s="154"/>
      <c r="BPM72" s="154"/>
      <c r="BPN72" s="154"/>
      <c r="BPO72" s="154"/>
      <c r="BPP72" s="154"/>
      <c r="BPQ72" s="154"/>
      <c r="BPR72" s="154"/>
      <c r="BPS72" s="154"/>
      <c r="BPT72" s="154"/>
      <c r="BPU72" s="154"/>
      <c r="BPV72" s="154"/>
      <c r="BPW72" s="154"/>
      <c r="BPX72" s="154"/>
      <c r="BPY72" s="154"/>
      <c r="BPZ72" s="154"/>
      <c r="BQA72" s="154"/>
      <c r="BQB72" s="154"/>
      <c r="BQC72" s="154"/>
      <c r="BQD72" s="154"/>
      <c r="BQE72" s="154"/>
      <c r="BQF72" s="154"/>
      <c r="BQG72" s="154"/>
      <c r="BQH72" s="154"/>
      <c r="BQI72" s="154"/>
      <c r="BQJ72" s="154"/>
      <c r="BQK72" s="154"/>
      <c r="BQL72" s="154"/>
      <c r="BQM72" s="154"/>
      <c r="BQN72" s="154"/>
      <c r="BQO72" s="154"/>
      <c r="BQP72" s="154"/>
      <c r="BQQ72" s="154"/>
      <c r="BQR72" s="154"/>
      <c r="BQS72" s="154"/>
      <c r="BQT72" s="154"/>
      <c r="BQU72" s="154"/>
      <c r="BQV72" s="154"/>
      <c r="BQW72" s="154"/>
      <c r="BQX72" s="154"/>
      <c r="BQY72" s="154"/>
      <c r="BQZ72" s="154"/>
      <c r="BRA72" s="154"/>
      <c r="BRB72" s="154"/>
      <c r="BRC72" s="154"/>
      <c r="BRD72" s="154"/>
      <c r="BRE72" s="154"/>
      <c r="BRF72" s="154"/>
      <c r="BRG72" s="154"/>
      <c r="BRH72" s="154"/>
      <c r="BRI72" s="154"/>
      <c r="BRJ72" s="154"/>
      <c r="BRK72" s="154"/>
      <c r="BRL72" s="154"/>
      <c r="BRM72" s="154"/>
      <c r="BRN72" s="154"/>
      <c r="BRO72" s="154"/>
      <c r="BRP72" s="154"/>
      <c r="BRQ72" s="154"/>
      <c r="BRR72" s="154"/>
      <c r="BRS72" s="154"/>
      <c r="BRT72" s="154"/>
      <c r="BRU72" s="154"/>
      <c r="BRV72" s="154"/>
      <c r="BRW72" s="154"/>
      <c r="BRX72" s="154"/>
      <c r="BRY72" s="154"/>
      <c r="BRZ72" s="154"/>
      <c r="BSA72" s="154"/>
      <c r="BSB72" s="154"/>
      <c r="BSC72" s="154"/>
      <c r="BSD72" s="154"/>
      <c r="BSE72" s="154"/>
      <c r="BSF72" s="154"/>
      <c r="BSG72" s="154"/>
      <c r="BSH72" s="154"/>
      <c r="BSI72" s="154"/>
      <c r="BSJ72" s="154"/>
      <c r="BSK72" s="154"/>
      <c r="BSL72" s="154"/>
      <c r="BSM72" s="154"/>
      <c r="BSN72" s="154"/>
      <c r="BSO72" s="154"/>
      <c r="BSP72" s="154"/>
      <c r="BSQ72" s="154"/>
      <c r="BSR72" s="154"/>
      <c r="BSS72" s="154"/>
      <c r="BST72" s="154"/>
      <c r="BSU72" s="154"/>
      <c r="BSV72" s="154"/>
      <c r="BSW72" s="154"/>
      <c r="BSX72" s="154"/>
      <c r="BSY72" s="154"/>
      <c r="BSZ72" s="154"/>
      <c r="BTA72" s="154"/>
      <c r="BTB72" s="154"/>
      <c r="BTC72" s="154"/>
      <c r="BTD72" s="154"/>
      <c r="BTE72" s="154"/>
      <c r="BTF72" s="154"/>
      <c r="BTG72" s="154"/>
      <c r="BTH72" s="154"/>
      <c r="BTI72" s="154"/>
      <c r="BTJ72" s="154"/>
      <c r="BTK72" s="154"/>
      <c r="BTL72" s="154"/>
      <c r="BTM72" s="154"/>
      <c r="BTN72" s="154"/>
      <c r="BTO72" s="154"/>
      <c r="BTP72" s="154"/>
      <c r="BTQ72" s="154"/>
      <c r="BTR72" s="154"/>
      <c r="BTS72" s="154"/>
      <c r="BTT72" s="154"/>
      <c r="BTU72" s="154"/>
      <c r="BTV72" s="154"/>
      <c r="BTW72" s="154"/>
      <c r="BTX72" s="154"/>
      <c r="BTY72" s="154"/>
      <c r="BTZ72" s="154"/>
      <c r="BUA72" s="154"/>
      <c r="BUB72" s="154"/>
      <c r="BUC72" s="154"/>
      <c r="BUD72" s="154"/>
      <c r="BUE72" s="154"/>
      <c r="BUF72" s="154"/>
      <c r="BUG72" s="154"/>
      <c r="BUH72" s="154"/>
      <c r="BUI72" s="154"/>
      <c r="BUJ72" s="154"/>
      <c r="BUK72" s="154"/>
      <c r="BUL72" s="154"/>
      <c r="BUM72" s="154"/>
      <c r="BUN72" s="154"/>
      <c r="BUO72" s="154"/>
      <c r="BUP72" s="154"/>
      <c r="BUQ72" s="154"/>
      <c r="BUR72" s="154"/>
      <c r="BUS72" s="154"/>
      <c r="BUT72" s="154"/>
      <c r="BUU72" s="154"/>
      <c r="BUV72" s="154"/>
      <c r="BUW72" s="154"/>
      <c r="BUX72" s="154"/>
      <c r="BUY72" s="154"/>
      <c r="BUZ72" s="154"/>
      <c r="BVA72" s="154"/>
      <c r="BVB72" s="154"/>
      <c r="BVC72" s="154"/>
      <c r="BVD72" s="154"/>
      <c r="BVE72" s="154"/>
      <c r="BVF72" s="154"/>
      <c r="BVG72" s="154"/>
      <c r="BVH72" s="154"/>
      <c r="BVI72" s="154"/>
      <c r="BVJ72" s="154"/>
      <c r="BVK72" s="154"/>
      <c r="BVL72" s="154"/>
      <c r="BVM72" s="154"/>
      <c r="BVN72" s="154"/>
      <c r="BVO72" s="154"/>
      <c r="BVP72" s="154"/>
      <c r="BVQ72" s="154"/>
      <c r="BVR72" s="154"/>
      <c r="BVS72" s="154"/>
      <c r="BVT72" s="154"/>
      <c r="BVU72" s="154"/>
      <c r="BVV72" s="154"/>
      <c r="BVW72" s="154"/>
      <c r="BVX72" s="154"/>
      <c r="BVY72" s="154"/>
      <c r="BVZ72" s="154"/>
      <c r="BWA72" s="154"/>
      <c r="BWB72" s="154"/>
      <c r="BWC72" s="154"/>
      <c r="BWD72" s="154"/>
      <c r="BWE72" s="154"/>
      <c r="BWF72" s="154"/>
      <c r="BWG72" s="154"/>
      <c r="BWH72" s="154"/>
      <c r="BWI72" s="154"/>
      <c r="BWJ72" s="154"/>
      <c r="BWK72" s="154"/>
      <c r="BWL72" s="154"/>
      <c r="BWM72" s="154"/>
      <c r="BWN72" s="154"/>
      <c r="BWO72" s="154"/>
      <c r="BWP72" s="154"/>
      <c r="BWQ72" s="154"/>
      <c r="BWR72" s="154"/>
      <c r="BWS72" s="154"/>
      <c r="BWT72" s="154"/>
      <c r="BWU72" s="154"/>
      <c r="BWV72" s="154"/>
      <c r="BWW72" s="154"/>
      <c r="BWX72" s="154"/>
      <c r="BWY72" s="154"/>
      <c r="BWZ72" s="154"/>
      <c r="BXA72" s="154"/>
      <c r="BXB72" s="154"/>
      <c r="BXC72" s="154"/>
      <c r="BXD72" s="154"/>
      <c r="BXE72" s="154"/>
      <c r="BXF72" s="154"/>
      <c r="BXG72" s="154"/>
      <c r="BXH72" s="154"/>
      <c r="BXI72" s="154"/>
      <c r="BXJ72" s="154"/>
      <c r="BXK72" s="154"/>
      <c r="BXL72" s="154"/>
      <c r="BXM72" s="154"/>
      <c r="BXN72" s="154"/>
      <c r="BXO72" s="154"/>
      <c r="BXP72" s="154"/>
      <c r="BXQ72" s="154"/>
      <c r="BXR72" s="154"/>
      <c r="BXS72" s="154"/>
      <c r="BXT72" s="154"/>
      <c r="BXU72" s="154"/>
      <c r="BXV72" s="154"/>
      <c r="BXW72" s="154"/>
      <c r="BXX72" s="154"/>
      <c r="BXY72" s="154"/>
      <c r="BXZ72" s="154"/>
      <c r="BYA72" s="154"/>
      <c r="BYB72" s="154"/>
      <c r="BYC72" s="154"/>
      <c r="BYD72" s="154"/>
      <c r="BYE72" s="154"/>
      <c r="BYF72" s="154"/>
      <c r="BYG72" s="154"/>
      <c r="BYH72" s="154"/>
      <c r="BYI72" s="154"/>
      <c r="BYJ72" s="154"/>
      <c r="BYK72" s="154"/>
      <c r="BYL72" s="154"/>
      <c r="BYM72" s="154"/>
      <c r="BYN72" s="154"/>
      <c r="BYO72" s="154"/>
      <c r="BYP72" s="154"/>
      <c r="BYQ72" s="154"/>
      <c r="BYR72" s="154"/>
      <c r="BYS72" s="154"/>
      <c r="BYT72" s="154"/>
      <c r="BYU72" s="154"/>
      <c r="BYV72" s="154"/>
      <c r="BYW72" s="154"/>
      <c r="BYX72" s="154"/>
      <c r="BYY72" s="154"/>
      <c r="BYZ72" s="154"/>
      <c r="BZA72" s="154"/>
      <c r="BZB72" s="154"/>
      <c r="BZC72" s="154"/>
      <c r="BZD72" s="154"/>
      <c r="BZE72" s="154"/>
      <c r="BZF72" s="154"/>
      <c r="BZG72" s="154"/>
      <c r="BZH72" s="154"/>
      <c r="BZI72" s="154"/>
      <c r="BZJ72" s="154"/>
      <c r="BZK72" s="154"/>
      <c r="BZL72" s="154"/>
      <c r="BZM72" s="154"/>
      <c r="BZN72" s="154"/>
      <c r="BZO72" s="154"/>
      <c r="BZP72" s="154"/>
      <c r="BZQ72" s="154"/>
      <c r="BZR72" s="154"/>
      <c r="BZS72" s="154"/>
      <c r="BZT72" s="154"/>
      <c r="BZU72" s="154"/>
      <c r="BZV72" s="154"/>
      <c r="BZW72" s="154"/>
      <c r="BZX72" s="154"/>
      <c r="BZY72" s="154"/>
      <c r="BZZ72" s="154"/>
      <c r="CAA72" s="154"/>
      <c r="CAB72" s="154"/>
      <c r="CAC72" s="154"/>
      <c r="CAD72" s="154"/>
      <c r="CAE72" s="154"/>
      <c r="CAF72" s="154"/>
      <c r="CAG72" s="154"/>
      <c r="CAH72" s="154"/>
      <c r="CAI72" s="154"/>
      <c r="CAJ72" s="154"/>
      <c r="CAK72" s="154"/>
      <c r="CAL72" s="154"/>
      <c r="CAM72" s="154"/>
      <c r="CAN72" s="154"/>
      <c r="CAO72" s="154"/>
      <c r="CAP72" s="154"/>
      <c r="CAQ72" s="154"/>
      <c r="CAR72" s="154"/>
      <c r="CAS72" s="154"/>
      <c r="CAT72" s="154"/>
      <c r="CAU72" s="154"/>
      <c r="CAV72" s="154"/>
      <c r="CAW72" s="154"/>
      <c r="CAX72" s="154"/>
      <c r="CAY72" s="154"/>
      <c r="CAZ72" s="154"/>
      <c r="CBA72" s="154"/>
      <c r="CBB72" s="154"/>
      <c r="CBC72" s="154"/>
      <c r="CBD72" s="154"/>
      <c r="CBE72" s="154"/>
      <c r="CBF72" s="154"/>
      <c r="CBG72" s="154"/>
      <c r="CBH72" s="154"/>
      <c r="CBI72" s="154"/>
      <c r="CBJ72" s="154"/>
      <c r="CBK72" s="154"/>
      <c r="CBL72" s="154"/>
      <c r="CBM72" s="154"/>
      <c r="CBN72" s="154"/>
      <c r="CBO72" s="154"/>
      <c r="CBP72" s="154"/>
      <c r="CBQ72" s="154"/>
      <c r="CBR72" s="154"/>
      <c r="CBS72" s="154"/>
      <c r="CBT72" s="154"/>
      <c r="CBU72" s="154"/>
      <c r="CBV72" s="154"/>
      <c r="CBW72" s="154"/>
      <c r="CBX72" s="154"/>
      <c r="CBY72" s="154"/>
      <c r="CBZ72" s="154"/>
      <c r="CCA72" s="154"/>
      <c r="CCB72" s="154"/>
      <c r="CCC72" s="154"/>
      <c r="CCD72" s="154"/>
      <c r="CCE72" s="154"/>
      <c r="CCF72" s="154"/>
      <c r="CCG72" s="154"/>
      <c r="CCH72" s="154"/>
      <c r="CCI72" s="154"/>
      <c r="CCJ72" s="154"/>
      <c r="CCK72" s="154"/>
      <c r="CCL72" s="154"/>
      <c r="CCM72" s="154"/>
      <c r="CCN72" s="154"/>
      <c r="CCO72" s="154"/>
      <c r="CCP72" s="154"/>
      <c r="CCQ72" s="154"/>
      <c r="CCR72" s="154"/>
      <c r="CCS72" s="154"/>
      <c r="CCT72" s="154"/>
      <c r="CCU72" s="154"/>
      <c r="CCV72" s="154"/>
      <c r="CCW72" s="154"/>
      <c r="CCX72" s="154"/>
      <c r="CCY72" s="154"/>
      <c r="CCZ72" s="154"/>
      <c r="CDA72" s="154"/>
      <c r="CDB72" s="154"/>
      <c r="CDC72" s="154"/>
      <c r="CDD72" s="154"/>
      <c r="CDE72" s="154"/>
      <c r="CDF72" s="154"/>
      <c r="CDG72" s="154"/>
      <c r="CDH72" s="154"/>
      <c r="CDI72" s="154"/>
      <c r="CDJ72" s="154"/>
      <c r="CDK72" s="154"/>
      <c r="CDL72" s="154"/>
      <c r="CDM72" s="154"/>
      <c r="CDN72" s="154"/>
      <c r="CDO72" s="154"/>
      <c r="CDP72" s="154"/>
      <c r="CDQ72" s="154"/>
      <c r="CDR72" s="154"/>
      <c r="CDS72" s="154"/>
      <c r="CDT72" s="154"/>
      <c r="CDU72" s="154"/>
      <c r="CDV72" s="154"/>
      <c r="CDW72" s="154"/>
      <c r="CDX72" s="154"/>
      <c r="CDY72" s="154"/>
      <c r="CDZ72" s="154"/>
      <c r="CEA72" s="154"/>
      <c r="CEB72" s="154"/>
      <c r="CEC72" s="154"/>
      <c r="CED72" s="154"/>
      <c r="CEE72" s="154"/>
      <c r="CEF72" s="154"/>
      <c r="CEG72" s="154"/>
      <c r="CEH72" s="154"/>
      <c r="CEI72" s="154"/>
      <c r="CEJ72" s="154"/>
      <c r="CEK72" s="154"/>
      <c r="CEL72" s="154"/>
      <c r="CEM72" s="154"/>
      <c r="CEN72" s="154"/>
      <c r="CEO72" s="154"/>
      <c r="CEP72" s="154"/>
      <c r="CEQ72" s="154"/>
      <c r="CER72" s="154"/>
      <c r="CES72" s="154"/>
      <c r="CET72" s="154"/>
      <c r="CEU72" s="154"/>
      <c r="CEV72" s="154"/>
      <c r="CEW72" s="154"/>
      <c r="CEX72" s="154"/>
      <c r="CEY72" s="154"/>
      <c r="CEZ72" s="154"/>
      <c r="CFA72" s="154"/>
      <c r="CFB72" s="154"/>
      <c r="CFC72" s="154"/>
      <c r="CFD72" s="154"/>
      <c r="CFE72" s="154"/>
      <c r="CFF72" s="154"/>
      <c r="CFG72" s="154"/>
      <c r="CFH72" s="154"/>
      <c r="CFI72" s="154"/>
      <c r="CFJ72" s="154"/>
      <c r="CFK72" s="154"/>
      <c r="CFL72" s="154"/>
      <c r="CFM72" s="154"/>
      <c r="CFN72" s="154"/>
      <c r="CFO72" s="154"/>
      <c r="CFP72" s="154"/>
      <c r="CFQ72" s="154"/>
      <c r="CFR72" s="154"/>
      <c r="CFS72" s="154"/>
      <c r="CFT72" s="154"/>
      <c r="CFU72" s="154"/>
      <c r="CFV72" s="154"/>
      <c r="CFW72" s="154"/>
      <c r="CFX72" s="154"/>
      <c r="CFY72" s="154"/>
      <c r="CFZ72" s="154"/>
      <c r="CGA72" s="154"/>
      <c r="CGB72" s="154"/>
      <c r="CGC72" s="154"/>
      <c r="CGD72" s="154"/>
      <c r="CGE72" s="154"/>
      <c r="CGF72" s="154"/>
      <c r="CGG72" s="154"/>
      <c r="CGH72" s="154"/>
      <c r="CGI72" s="154"/>
      <c r="CGJ72" s="154"/>
      <c r="CGK72" s="154"/>
      <c r="CGL72" s="154"/>
      <c r="CGM72" s="154"/>
      <c r="CGN72" s="154"/>
      <c r="CGO72" s="154"/>
      <c r="CGP72" s="154"/>
      <c r="CGQ72" s="154"/>
      <c r="CGR72" s="154"/>
      <c r="CGS72" s="154"/>
      <c r="CGT72" s="154"/>
      <c r="CGU72" s="154"/>
      <c r="CGV72" s="154"/>
      <c r="CGW72" s="154"/>
      <c r="CGX72" s="154"/>
      <c r="CGY72" s="154"/>
      <c r="CGZ72" s="154"/>
      <c r="CHA72" s="154"/>
      <c r="CHB72" s="154"/>
      <c r="CHC72" s="154"/>
      <c r="CHD72" s="154"/>
      <c r="CHE72" s="154"/>
      <c r="CHF72" s="154"/>
      <c r="CHG72" s="154"/>
      <c r="CHH72" s="154"/>
      <c r="CHI72" s="154"/>
      <c r="CHJ72" s="154"/>
      <c r="CHK72" s="154"/>
      <c r="CHL72" s="154"/>
      <c r="CHM72" s="154"/>
      <c r="CHN72" s="154"/>
      <c r="CHO72" s="154"/>
      <c r="CHP72" s="154"/>
      <c r="CHQ72" s="154"/>
      <c r="CHR72" s="154"/>
      <c r="CHS72" s="154"/>
      <c r="CHT72" s="154"/>
      <c r="CHU72" s="154"/>
      <c r="CHV72" s="154"/>
      <c r="CHW72" s="154"/>
      <c r="CHX72" s="154"/>
      <c r="CHY72" s="154"/>
      <c r="CHZ72" s="154"/>
      <c r="CIA72" s="154"/>
      <c r="CIB72" s="154"/>
      <c r="CIC72" s="154"/>
      <c r="CID72" s="154"/>
      <c r="CIE72" s="154"/>
      <c r="CIF72" s="154"/>
      <c r="CIG72" s="154"/>
      <c r="CIH72" s="154"/>
      <c r="CII72" s="154"/>
      <c r="CIJ72" s="154"/>
      <c r="CIK72" s="154"/>
      <c r="CIL72" s="154"/>
      <c r="CIM72" s="154"/>
      <c r="CIN72" s="154"/>
      <c r="CIO72" s="154"/>
      <c r="CIP72" s="154"/>
      <c r="CIQ72" s="154"/>
      <c r="CIR72" s="154"/>
      <c r="CIS72" s="154"/>
      <c r="CIT72" s="154"/>
      <c r="CIU72" s="154"/>
      <c r="CIV72" s="154"/>
      <c r="CIW72" s="154"/>
      <c r="CIX72" s="154"/>
      <c r="CIY72" s="154"/>
      <c r="CIZ72" s="154"/>
      <c r="CJA72" s="154"/>
      <c r="CJB72" s="154"/>
      <c r="CJC72" s="154"/>
      <c r="CJD72" s="154"/>
      <c r="CJE72" s="154"/>
      <c r="CJF72" s="154"/>
      <c r="CJG72" s="154"/>
      <c r="CJH72" s="154"/>
      <c r="CJI72" s="154"/>
      <c r="CJJ72" s="154"/>
      <c r="CJK72" s="154"/>
      <c r="CJL72" s="154"/>
      <c r="CJM72" s="154"/>
      <c r="CJN72" s="154"/>
      <c r="CJO72" s="154"/>
      <c r="CJP72" s="154"/>
      <c r="CJQ72" s="154"/>
      <c r="CJR72" s="154"/>
      <c r="CJS72" s="154"/>
      <c r="CJT72" s="154"/>
      <c r="CJU72" s="154"/>
      <c r="CJV72" s="154"/>
      <c r="CJW72" s="154"/>
      <c r="CJX72" s="154"/>
      <c r="CJY72" s="154"/>
      <c r="CJZ72" s="154"/>
      <c r="CKA72" s="154"/>
      <c r="CKB72" s="154"/>
      <c r="CKC72" s="154"/>
      <c r="CKD72" s="154"/>
      <c r="CKE72" s="154"/>
      <c r="CKF72" s="154"/>
      <c r="CKG72" s="154"/>
      <c r="CKH72" s="154"/>
      <c r="CKI72" s="154"/>
      <c r="CKJ72" s="154"/>
      <c r="CKK72" s="154"/>
      <c r="CKL72" s="154"/>
      <c r="CKM72" s="154"/>
      <c r="CKN72" s="154"/>
      <c r="CKO72" s="154"/>
      <c r="CKP72" s="154"/>
      <c r="CKQ72" s="154"/>
      <c r="CKR72" s="154"/>
      <c r="CKS72" s="154"/>
      <c r="CKT72" s="154"/>
      <c r="CKU72" s="154"/>
      <c r="CKV72" s="154"/>
      <c r="CKW72" s="154"/>
      <c r="CKX72" s="154"/>
      <c r="CKY72" s="154"/>
      <c r="CKZ72" s="154"/>
      <c r="CLA72" s="154"/>
      <c r="CLB72" s="154"/>
      <c r="CLC72" s="154"/>
      <c r="CLD72" s="154"/>
      <c r="CLE72" s="154"/>
      <c r="CLF72" s="154"/>
      <c r="CLG72" s="154"/>
      <c r="CLH72" s="154"/>
      <c r="CLI72" s="154"/>
      <c r="CLJ72" s="154"/>
      <c r="CLK72" s="154"/>
      <c r="CLL72" s="154"/>
      <c r="CLM72" s="154"/>
      <c r="CLN72" s="154"/>
      <c r="CLO72" s="154"/>
      <c r="CLP72" s="154"/>
      <c r="CLQ72" s="154"/>
      <c r="CLR72" s="154"/>
      <c r="CLS72" s="154"/>
      <c r="CLT72" s="154"/>
      <c r="CLU72" s="154"/>
      <c r="CLV72" s="154"/>
      <c r="CLW72" s="154"/>
      <c r="CLX72" s="154"/>
      <c r="CLY72" s="154"/>
      <c r="CLZ72" s="154"/>
      <c r="CMA72" s="154"/>
      <c r="CMB72" s="154"/>
      <c r="CMC72" s="154"/>
      <c r="CMD72" s="154"/>
      <c r="CME72" s="154"/>
      <c r="CMF72" s="154"/>
      <c r="CMG72" s="154"/>
      <c r="CMH72" s="154"/>
      <c r="CMI72" s="154"/>
      <c r="CMJ72" s="154"/>
      <c r="CMK72" s="154"/>
      <c r="CML72" s="154"/>
      <c r="CMM72" s="154"/>
      <c r="CMN72" s="154"/>
      <c r="CMO72" s="154"/>
      <c r="CMP72" s="154"/>
      <c r="CMQ72" s="154"/>
      <c r="CMR72" s="154"/>
      <c r="CMS72" s="154"/>
      <c r="CMT72" s="154"/>
      <c r="CMU72" s="154"/>
      <c r="CMV72" s="154"/>
      <c r="CMW72" s="154"/>
      <c r="CMX72" s="154"/>
      <c r="CMY72" s="154"/>
      <c r="CMZ72" s="154"/>
      <c r="CNA72" s="154"/>
      <c r="CNB72" s="154"/>
      <c r="CNC72" s="154"/>
      <c r="CND72" s="154"/>
      <c r="CNE72" s="154"/>
      <c r="CNF72" s="154"/>
      <c r="CNG72" s="154"/>
      <c r="CNH72" s="154"/>
      <c r="CNI72" s="154"/>
      <c r="CNJ72" s="154"/>
      <c r="CNK72" s="154"/>
      <c r="CNL72" s="154"/>
      <c r="CNM72" s="154"/>
      <c r="CNN72" s="154"/>
      <c r="CNO72" s="154"/>
      <c r="CNP72" s="154"/>
      <c r="CNQ72" s="154"/>
      <c r="CNR72" s="154"/>
      <c r="CNS72" s="154"/>
      <c r="CNT72" s="154"/>
      <c r="CNU72" s="154"/>
      <c r="CNV72" s="154"/>
      <c r="CNW72" s="154"/>
      <c r="CNX72" s="154"/>
      <c r="CNY72" s="154"/>
      <c r="CNZ72" s="154"/>
      <c r="COA72" s="154"/>
      <c r="COB72" s="154"/>
      <c r="COC72" s="154"/>
      <c r="COD72" s="154"/>
      <c r="COE72" s="154"/>
      <c r="COF72" s="154"/>
      <c r="COG72" s="154"/>
      <c r="COH72" s="154"/>
      <c r="COI72" s="154"/>
      <c r="COJ72" s="154"/>
      <c r="COK72" s="154"/>
      <c r="COL72" s="154"/>
      <c r="COM72" s="154"/>
      <c r="CON72" s="154"/>
      <c r="COO72" s="154"/>
      <c r="COP72" s="154"/>
      <c r="COQ72" s="154"/>
      <c r="COR72" s="154"/>
      <c r="COS72" s="154"/>
      <c r="COT72" s="154"/>
      <c r="COU72" s="154"/>
      <c r="COV72" s="154"/>
      <c r="COW72" s="154"/>
      <c r="COX72" s="154"/>
      <c r="COY72" s="154"/>
      <c r="COZ72" s="154"/>
      <c r="CPA72" s="154"/>
      <c r="CPB72" s="154"/>
      <c r="CPC72" s="154"/>
      <c r="CPD72" s="154"/>
      <c r="CPE72" s="154"/>
      <c r="CPF72" s="154"/>
      <c r="CPG72" s="154"/>
      <c r="CPH72" s="154"/>
      <c r="CPI72" s="154"/>
      <c r="CPJ72" s="154"/>
      <c r="CPK72" s="154"/>
      <c r="CPL72" s="154"/>
      <c r="CPM72" s="154"/>
      <c r="CPN72" s="154"/>
      <c r="CPO72" s="154"/>
      <c r="CPP72" s="154"/>
      <c r="CPQ72" s="154"/>
      <c r="CPR72" s="154"/>
      <c r="CPS72" s="154"/>
      <c r="CPT72" s="154"/>
      <c r="CPU72" s="154"/>
      <c r="CPV72" s="154"/>
      <c r="CPW72" s="154"/>
      <c r="CPX72" s="154"/>
      <c r="CPY72" s="154"/>
      <c r="CPZ72" s="154"/>
      <c r="CQA72" s="154"/>
      <c r="CQB72" s="154"/>
      <c r="CQC72" s="154"/>
      <c r="CQD72" s="154"/>
      <c r="CQE72" s="154"/>
      <c r="CQF72" s="154"/>
      <c r="CQG72" s="154"/>
      <c r="CQH72" s="154"/>
      <c r="CQI72" s="154"/>
      <c r="CQJ72" s="154"/>
      <c r="CQK72" s="154"/>
      <c r="CQL72" s="154"/>
      <c r="CQM72" s="154"/>
      <c r="CQN72" s="154"/>
      <c r="CQO72" s="154"/>
      <c r="CQP72" s="154"/>
      <c r="CQQ72" s="154"/>
      <c r="CQR72" s="154"/>
      <c r="CQS72" s="154"/>
      <c r="CQT72" s="154"/>
      <c r="CQU72" s="154"/>
      <c r="CQV72" s="154"/>
      <c r="CQW72" s="154"/>
      <c r="CQX72" s="154"/>
      <c r="CQY72" s="154"/>
      <c r="CQZ72" s="154"/>
      <c r="CRA72" s="154"/>
      <c r="CRB72" s="154"/>
      <c r="CRC72" s="154"/>
      <c r="CRD72" s="154"/>
      <c r="CRE72" s="154"/>
      <c r="CRF72" s="154"/>
      <c r="CRG72" s="154"/>
      <c r="CRH72" s="154"/>
      <c r="CRI72" s="154"/>
      <c r="CRJ72" s="154"/>
      <c r="CRK72" s="154"/>
      <c r="CRL72" s="154"/>
      <c r="CRM72" s="154"/>
      <c r="CRN72" s="154"/>
      <c r="CRO72" s="154"/>
      <c r="CRP72" s="154"/>
      <c r="CRQ72" s="154"/>
      <c r="CRR72" s="154"/>
      <c r="CRS72" s="154"/>
      <c r="CRT72" s="154"/>
      <c r="CRU72" s="154"/>
      <c r="CRV72" s="154"/>
      <c r="CRW72" s="154"/>
      <c r="CRX72" s="154"/>
      <c r="CRY72" s="154"/>
      <c r="CRZ72" s="154"/>
      <c r="CSA72" s="154"/>
      <c r="CSB72" s="154"/>
      <c r="CSC72" s="154"/>
      <c r="CSD72" s="154"/>
      <c r="CSE72" s="154"/>
      <c r="CSF72" s="154"/>
      <c r="CSG72" s="154"/>
      <c r="CSH72" s="154"/>
      <c r="CSI72" s="154"/>
      <c r="CSJ72" s="154"/>
      <c r="CSK72" s="154"/>
      <c r="CSL72" s="154"/>
      <c r="CSM72" s="154"/>
      <c r="CSN72" s="154"/>
      <c r="CSO72" s="154"/>
      <c r="CSP72" s="154"/>
      <c r="CSQ72" s="154"/>
      <c r="CSR72" s="154"/>
      <c r="CSS72" s="154"/>
      <c r="CST72" s="154"/>
      <c r="CSU72" s="154"/>
      <c r="CSV72" s="154"/>
      <c r="CSW72" s="154"/>
      <c r="CSX72" s="154"/>
      <c r="CSY72" s="154"/>
      <c r="CSZ72" s="154"/>
      <c r="CTA72" s="154"/>
      <c r="CTB72" s="154"/>
      <c r="CTC72" s="154"/>
      <c r="CTD72" s="154"/>
      <c r="CTE72" s="154"/>
      <c r="CTF72" s="154"/>
      <c r="CTG72" s="154"/>
      <c r="CTH72" s="154"/>
      <c r="CTI72" s="154"/>
      <c r="CTJ72" s="154"/>
      <c r="CTK72" s="154"/>
      <c r="CTL72" s="154"/>
      <c r="CTM72" s="154"/>
      <c r="CTN72" s="154"/>
      <c r="CTO72" s="154"/>
      <c r="CTP72" s="154"/>
      <c r="CTQ72" s="154"/>
      <c r="CTR72" s="154"/>
      <c r="CTS72" s="154"/>
      <c r="CTT72" s="154"/>
      <c r="CTU72" s="154"/>
      <c r="CTV72" s="154"/>
      <c r="CTW72" s="154"/>
      <c r="CTX72" s="154"/>
      <c r="CTY72" s="154"/>
      <c r="CTZ72" s="154"/>
      <c r="CUA72" s="154"/>
      <c r="CUB72" s="154"/>
      <c r="CUC72" s="154"/>
      <c r="CUD72" s="154"/>
      <c r="CUE72" s="154"/>
      <c r="CUF72" s="154"/>
      <c r="CUG72" s="154"/>
      <c r="CUH72" s="154"/>
      <c r="CUI72" s="154"/>
      <c r="CUJ72" s="154"/>
      <c r="CUK72" s="154"/>
      <c r="CUL72" s="154"/>
      <c r="CUM72" s="154"/>
      <c r="CUN72" s="154"/>
      <c r="CUO72" s="154"/>
      <c r="CUP72" s="154"/>
      <c r="CUQ72" s="154"/>
      <c r="CUR72" s="154"/>
      <c r="CUS72" s="154"/>
      <c r="CUT72" s="154"/>
      <c r="CUU72" s="154"/>
      <c r="CUV72" s="154"/>
      <c r="CUW72" s="154"/>
      <c r="CUX72" s="154"/>
      <c r="CUY72" s="154"/>
      <c r="CUZ72" s="154"/>
      <c r="CVA72" s="154"/>
      <c r="CVB72" s="154"/>
      <c r="CVC72" s="154"/>
      <c r="CVD72" s="154"/>
      <c r="CVE72" s="154"/>
      <c r="CVF72" s="154"/>
      <c r="CVG72" s="154"/>
      <c r="CVH72" s="154"/>
      <c r="CVI72" s="154"/>
      <c r="CVJ72" s="154"/>
      <c r="CVK72" s="154"/>
      <c r="CVL72" s="154"/>
      <c r="CVM72" s="154"/>
      <c r="CVN72" s="154"/>
      <c r="CVO72" s="154"/>
      <c r="CVP72" s="154"/>
      <c r="CVQ72" s="154"/>
      <c r="CVR72" s="154"/>
      <c r="CVS72" s="154"/>
      <c r="CVT72" s="154"/>
      <c r="CVU72" s="154"/>
      <c r="CVV72" s="154"/>
      <c r="CVW72" s="154"/>
      <c r="CVX72" s="154"/>
      <c r="CVY72" s="154"/>
      <c r="CVZ72" s="154"/>
      <c r="CWA72" s="154"/>
      <c r="CWB72" s="154"/>
      <c r="CWC72" s="154"/>
      <c r="CWD72" s="154"/>
      <c r="CWE72" s="154"/>
      <c r="CWF72" s="154"/>
      <c r="CWG72" s="154"/>
      <c r="CWH72" s="154"/>
      <c r="CWI72" s="154"/>
      <c r="CWJ72" s="154"/>
      <c r="CWK72" s="154"/>
      <c r="CWL72" s="154"/>
      <c r="CWM72" s="154"/>
      <c r="CWN72" s="154"/>
      <c r="CWO72" s="154"/>
      <c r="CWP72" s="154"/>
      <c r="CWQ72" s="154"/>
      <c r="CWR72" s="154"/>
      <c r="CWS72" s="154"/>
      <c r="CWT72" s="154"/>
      <c r="CWU72" s="154"/>
      <c r="CWV72" s="154"/>
      <c r="CWW72" s="154"/>
      <c r="CWX72" s="154"/>
      <c r="CWY72" s="154"/>
      <c r="CWZ72" s="154"/>
      <c r="CXA72" s="154"/>
      <c r="CXB72" s="154"/>
      <c r="CXC72" s="154"/>
      <c r="CXD72" s="154"/>
      <c r="CXE72" s="154"/>
      <c r="CXF72" s="154"/>
      <c r="CXG72" s="154"/>
      <c r="CXH72" s="154"/>
      <c r="CXI72" s="154"/>
      <c r="CXJ72" s="154"/>
      <c r="CXK72" s="154"/>
      <c r="CXL72" s="154"/>
      <c r="CXM72" s="154"/>
      <c r="CXN72" s="154"/>
      <c r="CXO72" s="154"/>
      <c r="CXP72" s="154"/>
      <c r="CXQ72" s="154"/>
      <c r="CXR72" s="154"/>
      <c r="CXS72" s="154"/>
      <c r="CXT72" s="154"/>
      <c r="CXU72" s="154"/>
      <c r="CXV72" s="154"/>
      <c r="CXW72" s="154"/>
      <c r="CXX72" s="154"/>
      <c r="CXY72" s="154"/>
      <c r="CXZ72" s="154"/>
      <c r="CYA72" s="154"/>
      <c r="CYB72" s="154"/>
      <c r="CYC72" s="154"/>
      <c r="CYD72" s="154"/>
      <c r="CYE72" s="154"/>
      <c r="CYF72" s="154"/>
      <c r="CYG72" s="154"/>
      <c r="CYH72" s="154"/>
      <c r="CYI72" s="154"/>
      <c r="CYJ72" s="154"/>
      <c r="CYK72" s="154"/>
      <c r="CYL72" s="154"/>
      <c r="CYM72" s="154"/>
      <c r="CYN72" s="154"/>
      <c r="CYO72" s="154"/>
      <c r="CYP72" s="154"/>
      <c r="CYQ72" s="154"/>
      <c r="CYR72" s="154"/>
      <c r="CYS72" s="154"/>
      <c r="CYT72" s="154"/>
      <c r="CYU72" s="154"/>
      <c r="CYV72" s="154"/>
      <c r="CYW72" s="154"/>
      <c r="CYX72" s="154"/>
      <c r="CYY72" s="154"/>
      <c r="CYZ72" s="154"/>
      <c r="CZA72" s="154"/>
      <c r="CZB72" s="154"/>
      <c r="CZC72" s="154"/>
      <c r="CZD72" s="154"/>
      <c r="CZE72" s="154"/>
      <c r="CZF72" s="154"/>
      <c r="CZG72" s="154"/>
      <c r="CZH72" s="154"/>
      <c r="CZI72" s="154"/>
      <c r="CZJ72" s="154"/>
      <c r="CZK72" s="154"/>
      <c r="CZL72" s="154"/>
      <c r="CZM72" s="154"/>
      <c r="CZN72" s="154"/>
      <c r="CZO72" s="154"/>
      <c r="CZP72" s="154"/>
      <c r="CZQ72" s="154"/>
      <c r="CZR72" s="154"/>
      <c r="CZS72" s="154"/>
      <c r="CZT72" s="154"/>
      <c r="CZU72" s="154"/>
      <c r="CZV72" s="154"/>
      <c r="CZW72" s="154"/>
      <c r="CZX72" s="154"/>
      <c r="CZY72" s="154"/>
      <c r="CZZ72" s="154"/>
      <c r="DAA72" s="154"/>
      <c r="DAB72" s="154"/>
      <c r="DAC72" s="154"/>
      <c r="DAD72" s="154"/>
      <c r="DAE72" s="154"/>
      <c r="DAF72" s="154"/>
      <c r="DAG72" s="154"/>
      <c r="DAH72" s="154"/>
      <c r="DAI72" s="154"/>
      <c r="DAJ72" s="154"/>
      <c r="DAK72" s="154"/>
      <c r="DAL72" s="154"/>
      <c r="DAM72" s="154"/>
      <c r="DAN72" s="154"/>
      <c r="DAO72" s="154"/>
      <c r="DAP72" s="154"/>
      <c r="DAQ72" s="154"/>
      <c r="DAR72" s="154"/>
      <c r="DAS72" s="154"/>
      <c r="DAT72" s="154"/>
      <c r="DAU72" s="154"/>
      <c r="DAV72" s="154"/>
      <c r="DAW72" s="154"/>
      <c r="DAX72" s="154"/>
      <c r="DAY72" s="154"/>
      <c r="DAZ72" s="154"/>
      <c r="DBA72" s="154"/>
      <c r="DBB72" s="154"/>
      <c r="DBC72" s="154"/>
      <c r="DBD72" s="154"/>
      <c r="DBE72" s="154"/>
      <c r="DBF72" s="154"/>
      <c r="DBG72" s="154"/>
      <c r="DBH72" s="154"/>
      <c r="DBI72" s="154"/>
      <c r="DBJ72" s="154"/>
      <c r="DBK72" s="154"/>
      <c r="DBL72" s="154"/>
      <c r="DBM72" s="154"/>
      <c r="DBN72" s="154"/>
      <c r="DBO72" s="154"/>
      <c r="DBP72" s="154"/>
      <c r="DBQ72" s="154"/>
      <c r="DBR72" s="154"/>
      <c r="DBS72" s="154"/>
      <c r="DBT72" s="154"/>
      <c r="DBU72" s="154"/>
      <c r="DBV72" s="154"/>
      <c r="DBW72" s="154"/>
      <c r="DBX72" s="154"/>
      <c r="DBY72" s="154"/>
      <c r="DBZ72" s="154"/>
      <c r="DCA72" s="154"/>
      <c r="DCB72" s="154"/>
      <c r="DCC72" s="154"/>
      <c r="DCD72" s="154"/>
      <c r="DCE72" s="154"/>
      <c r="DCF72" s="154"/>
      <c r="DCG72" s="154"/>
      <c r="DCH72" s="154"/>
      <c r="DCI72" s="154"/>
      <c r="DCJ72" s="154"/>
      <c r="DCK72" s="154"/>
      <c r="DCL72" s="154"/>
      <c r="DCM72" s="154"/>
      <c r="DCN72" s="154"/>
      <c r="DCO72" s="154"/>
      <c r="DCP72" s="154"/>
      <c r="DCQ72" s="154"/>
      <c r="DCR72" s="154"/>
      <c r="DCS72" s="154"/>
      <c r="DCT72" s="154"/>
      <c r="DCU72" s="154"/>
      <c r="DCV72" s="154"/>
      <c r="DCW72" s="154"/>
      <c r="DCX72" s="154"/>
      <c r="DCY72" s="154"/>
      <c r="DCZ72" s="154"/>
      <c r="DDA72" s="154"/>
      <c r="DDB72" s="154"/>
      <c r="DDC72" s="154"/>
      <c r="DDD72" s="154"/>
      <c r="DDE72" s="154"/>
      <c r="DDF72" s="154"/>
      <c r="DDG72" s="154"/>
      <c r="DDH72" s="154"/>
      <c r="DDI72" s="154"/>
      <c r="DDJ72" s="154"/>
      <c r="DDK72" s="154"/>
      <c r="DDL72" s="154"/>
      <c r="DDM72" s="154"/>
      <c r="DDN72" s="154"/>
      <c r="DDO72" s="154"/>
      <c r="DDP72" s="154"/>
      <c r="DDQ72" s="154"/>
      <c r="DDR72" s="154"/>
      <c r="DDS72" s="154"/>
      <c r="DDT72" s="154"/>
      <c r="DDU72" s="154"/>
      <c r="DDV72" s="154"/>
      <c r="DDW72" s="154"/>
      <c r="DDX72" s="154"/>
      <c r="DDY72" s="154"/>
      <c r="DDZ72" s="154"/>
      <c r="DEA72" s="154"/>
      <c r="DEB72" s="154"/>
      <c r="DEC72" s="154"/>
      <c r="DED72" s="154"/>
      <c r="DEE72" s="154"/>
      <c r="DEF72" s="154"/>
      <c r="DEG72" s="154"/>
      <c r="DEH72" s="154"/>
      <c r="DEI72" s="154"/>
      <c r="DEJ72" s="154"/>
      <c r="DEK72" s="154"/>
      <c r="DEL72" s="154"/>
      <c r="DEM72" s="154"/>
      <c r="DEN72" s="154"/>
      <c r="DEO72" s="154"/>
      <c r="DEP72" s="154"/>
      <c r="DEQ72" s="154"/>
      <c r="DER72" s="154"/>
      <c r="DES72" s="154"/>
      <c r="DET72" s="154"/>
      <c r="DEU72" s="154"/>
      <c r="DEV72" s="154"/>
      <c r="DEW72" s="154"/>
      <c r="DEX72" s="154"/>
      <c r="DEY72" s="154"/>
      <c r="DEZ72" s="154"/>
      <c r="DFA72" s="154"/>
      <c r="DFB72" s="154"/>
      <c r="DFC72" s="154"/>
      <c r="DFD72" s="154"/>
      <c r="DFE72" s="154"/>
      <c r="DFF72" s="154"/>
      <c r="DFG72" s="154"/>
      <c r="DFH72" s="154"/>
      <c r="DFI72" s="154"/>
      <c r="DFJ72" s="154"/>
      <c r="DFK72" s="154"/>
      <c r="DFL72" s="154"/>
      <c r="DFM72" s="154"/>
      <c r="DFN72" s="154"/>
      <c r="DFO72" s="154"/>
      <c r="DFP72" s="154"/>
      <c r="DFQ72" s="154"/>
      <c r="DFR72" s="154"/>
      <c r="DFS72" s="154"/>
      <c r="DFT72" s="154"/>
      <c r="DFU72" s="154"/>
      <c r="DFV72" s="154"/>
      <c r="DFW72" s="154"/>
      <c r="DFX72" s="154"/>
      <c r="DFY72" s="154"/>
      <c r="DFZ72" s="154"/>
      <c r="DGA72" s="154"/>
      <c r="DGB72" s="154"/>
      <c r="DGC72" s="154"/>
      <c r="DGD72" s="154"/>
      <c r="DGE72" s="154"/>
      <c r="DGF72" s="154"/>
      <c r="DGG72" s="154"/>
      <c r="DGH72" s="154"/>
      <c r="DGI72" s="154"/>
      <c r="DGJ72" s="154"/>
      <c r="DGK72" s="154"/>
      <c r="DGL72" s="154"/>
      <c r="DGM72" s="154"/>
      <c r="DGN72" s="154"/>
      <c r="DGO72" s="154"/>
      <c r="DGP72" s="154"/>
      <c r="DGQ72" s="154"/>
      <c r="DGR72" s="154"/>
      <c r="DGS72" s="154"/>
      <c r="DGT72" s="154"/>
      <c r="DGU72" s="154"/>
      <c r="DGV72" s="154"/>
      <c r="DGW72" s="154"/>
      <c r="DGX72" s="154"/>
      <c r="DGY72" s="154"/>
      <c r="DGZ72" s="154"/>
      <c r="DHA72" s="154"/>
      <c r="DHB72" s="154"/>
      <c r="DHC72" s="154"/>
      <c r="DHD72" s="154"/>
      <c r="DHE72" s="154"/>
      <c r="DHF72" s="154"/>
      <c r="DHG72" s="154"/>
      <c r="DHH72" s="154"/>
      <c r="DHI72" s="154"/>
      <c r="DHJ72" s="154"/>
      <c r="DHK72" s="154"/>
      <c r="DHL72" s="154"/>
      <c r="DHM72" s="154"/>
      <c r="DHN72" s="154"/>
      <c r="DHO72" s="154"/>
      <c r="DHP72" s="154"/>
      <c r="DHQ72" s="154"/>
      <c r="DHR72" s="154"/>
      <c r="DHS72" s="154"/>
      <c r="DHT72" s="154"/>
      <c r="DHU72" s="154"/>
      <c r="DHV72" s="154"/>
      <c r="DHW72" s="154"/>
      <c r="DHX72" s="154"/>
      <c r="DHY72" s="154"/>
      <c r="DHZ72" s="154"/>
      <c r="DIA72" s="154"/>
      <c r="DIB72" s="154"/>
      <c r="DIC72" s="154"/>
      <c r="DID72" s="154"/>
      <c r="DIE72" s="154"/>
      <c r="DIF72" s="154"/>
      <c r="DIG72" s="154"/>
      <c r="DIH72" s="154"/>
      <c r="DII72" s="154"/>
      <c r="DIJ72" s="154"/>
      <c r="DIK72" s="154"/>
      <c r="DIL72" s="154"/>
      <c r="DIM72" s="154"/>
      <c r="DIN72" s="154"/>
      <c r="DIO72" s="154"/>
      <c r="DIP72" s="154"/>
      <c r="DIQ72" s="154"/>
      <c r="DIR72" s="154"/>
      <c r="DIS72" s="154"/>
      <c r="DIT72" s="154"/>
      <c r="DIU72" s="154"/>
      <c r="DIV72" s="154"/>
      <c r="DIW72" s="154"/>
      <c r="DIX72" s="154"/>
      <c r="DIY72" s="154"/>
      <c r="DIZ72" s="154"/>
      <c r="DJA72" s="154"/>
      <c r="DJB72" s="154"/>
      <c r="DJC72" s="154"/>
      <c r="DJD72" s="154"/>
      <c r="DJE72" s="154"/>
      <c r="DJF72" s="154"/>
      <c r="DJG72" s="154"/>
      <c r="DJH72" s="154"/>
      <c r="DJI72" s="154"/>
      <c r="DJJ72" s="154"/>
      <c r="DJK72" s="154"/>
      <c r="DJL72" s="154"/>
      <c r="DJM72" s="154"/>
      <c r="DJN72" s="154"/>
      <c r="DJO72" s="154"/>
      <c r="DJP72" s="154"/>
      <c r="DJQ72" s="154"/>
      <c r="DJR72" s="154"/>
      <c r="DJS72" s="154"/>
      <c r="DJT72" s="154"/>
      <c r="DJU72" s="154"/>
      <c r="DJV72" s="154"/>
      <c r="DJW72" s="154"/>
      <c r="DJX72" s="154"/>
      <c r="DJY72" s="154"/>
      <c r="DJZ72" s="154"/>
      <c r="DKA72" s="154"/>
      <c r="DKB72" s="154"/>
      <c r="DKC72" s="154"/>
      <c r="DKD72" s="154"/>
      <c r="DKE72" s="154"/>
      <c r="DKF72" s="154"/>
      <c r="DKG72" s="154"/>
      <c r="DKH72" s="154"/>
      <c r="DKI72" s="154"/>
      <c r="DKJ72" s="154"/>
      <c r="DKK72" s="154"/>
      <c r="DKL72" s="154"/>
      <c r="DKM72" s="154"/>
      <c r="DKN72" s="154"/>
      <c r="DKO72" s="154"/>
      <c r="DKP72" s="154"/>
      <c r="DKQ72" s="154"/>
      <c r="DKR72" s="154"/>
      <c r="DKS72" s="154"/>
      <c r="DKT72" s="154"/>
      <c r="DKU72" s="154"/>
      <c r="DKV72" s="154"/>
      <c r="DKW72" s="154"/>
      <c r="DKX72" s="154"/>
      <c r="DKY72" s="154"/>
      <c r="DKZ72" s="154"/>
      <c r="DLA72" s="154"/>
      <c r="DLB72" s="154"/>
      <c r="DLC72" s="154"/>
      <c r="DLD72" s="154"/>
      <c r="DLE72" s="154"/>
      <c r="DLF72" s="154"/>
      <c r="DLG72" s="154"/>
      <c r="DLH72" s="154"/>
      <c r="DLI72" s="154"/>
      <c r="DLJ72" s="154"/>
      <c r="DLK72" s="154"/>
      <c r="DLL72" s="154"/>
      <c r="DLM72" s="154"/>
      <c r="DLN72" s="154"/>
      <c r="DLO72" s="154"/>
      <c r="DLP72" s="154"/>
      <c r="DLQ72" s="154"/>
      <c r="DLR72" s="154"/>
      <c r="DLS72" s="154"/>
      <c r="DLT72" s="154"/>
      <c r="DLU72" s="154"/>
      <c r="DLV72" s="154"/>
      <c r="DLW72" s="154"/>
      <c r="DLX72" s="154"/>
      <c r="DLY72" s="154"/>
      <c r="DLZ72" s="154"/>
      <c r="DMA72" s="154"/>
      <c r="DMB72" s="154"/>
      <c r="DMC72" s="154"/>
      <c r="DMD72" s="154"/>
      <c r="DME72" s="154"/>
      <c r="DMF72" s="154"/>
      <c r="DMG72" s="154"/>
      <c r="DMH72" s="154"/>
      <c r="DMI72" s="154"/>
      <c r="DMJ72" s="154"/>
      <c r="DMK72" s="154"/>
      <c r="DML72" s="154"/>
      <c r="DMM72" s="154"/>
      <c r="DMN72" s="154"/>
      <c r="DMO72" s="154"/>
      <c r="DMP72" s="154"/>
      <c r="DMQ72" s="154"/>
      <c r="DMR72" s="154"/>
      <c r="DMS72" s="154"/>
      <c r="DMT72" s="154"/>
      <c r="DMU72" s="154"/>
      <c r="DMV72" s="154"/>
      <c r="DMW72" s="154"/>
      <c r="DMX72" s="154"/>
      <c r="DMY72" s="154"/>
      <c r="DMZ72" s="154"/>
      <c r="DNA72" s="154"/>
      <c r="DNB72" s="154"/>
      <c r="DNC72" s="154"/>
      <c r="DND72" s="154"/>
      <c r="DNE72" s="154"/>
      <c r="DNF72" s="154"/>
      <c r="DNG72" s="154"/>
      <c r="DNH72" s="154"/>
      <c r="DNI72" s="154"/>
      <c r="DNJ72" s="154"/>
      <c r="DNK72" s="154"/>
      <c r="DNL72" s="154"/>
      <c r="DNM72" s="154"/>
      <c r="DNN72" s="154"/>
      <c r="DNO72" s="154"/>
      <c r="DNP72" s="154"/>
      <c r="DNQ72" s="154"/>
      <c r="DNR72" s="154"/>
      <c r="DNS72" s="154"/>
      <c r="DNT72" s="154"/>
      <c r="DNU72" s="154"/>
      <c r="DNV72" s="154"/>
      <c r="DNW72" s="154"/>
      <c r="DNX72" s="154"/>
      <c r="DNY72" s="154"/>
      <c r="DNZ72" s="154"/>
      <c r="DOA72" s="154"/>
      <c r="DOB72" s="154"/>
      <c r="DOC72" s="154"/>
      <c r="DOD72" s="154"/>
      <c r="DOE72" s="154"/>
      <c r="DOF72" s="154"/>
      <c r="DOG72" s="154"/>
      <c r="DOH72" s="154"/>
      <c r="DOI72" s="154"/>
      <c r="DOJ72" s="154"/>
      <c r="DOK72" s="154"/>
      <c r="DOL72" s="154"/>
      <c r="DOM72" s="154"/>
      <c r="DON72" s="154"/>
      <c r="DOO72" s="154"/>
      <c r="DOP72" s="154"/>
      <c r="DOQ72" s="154"/>
      <c r="DOR72" s="154"/>
      <c r="DOS72" s="154"/>
      <c r="DOT72" s="154"/>
      <c r="DOU72" s="154"/>
      <c r="DOV72" s="154"/>
      <c r="DOW72" s="154"/>
      <c r="DOX72" s="154"/>
      <c r="DOY72" s="154"/>
      <c r="DOZ72" s="154"/>
      <c r="DPA72" s="154"/>
      <c r="DPB72" s="154"/>
      <c r="DPC72" s="154"/>
      <c r="DPD72" s="154"/>
      <c r="DPE72" s="154"/>
      <c r="DPF72" s="154"/>
      <c r="DPG72" s="154"/>
      <c r="DPH72" s="154"/>
      <c r="DPI72" s="154"/>
      <c r="DPJ72" s="154"/>
      <c r="DPK72" s="154"/>
      <c r="DPL72" s="154"/>
      <c r="DPM72" s="154"/>
      <c r="DPN72" s="154"/>
      <c r="DPO72" s="154"/>
      <c r="DPP72" s="154"/>
      <c r="DPQ72" s="154"/>
      <c r="DPR72" s="154"/>
      <c r="DPS72" s="154"/>
      <c r="DPT72" s="154"/>
      <c r="DPU72" s="154"/>
      <c r="DPV72" s="154"/>
      <c r="DPW72" s="154"/>
      <c r="DPX72" s="154"/>
      <c r="DPY72" s="154"/>
      <c r="DPZ72" s="154"/>
      <c r="DQA72" s="154"/>
      <c r="DQB72" s="154"/>
      <c r="DQC72" s="154"/>
      <c r="DQD72" s="154"/>
      <c r="DQE72" s="154"/>
      <c r="DQF72" s="154"/>
      <c r="DQG72" s="154"/>
      <c r="DQH72" s="154"/>
      <c r="DQI72" s="154"/>
      <c r="DQJ72" s="154"/>
      <c r="DQK72" s="154"/>
      <c r="DQL72" s="154"/>
      <c r="DQM72" s="154"/>
      <c r="DQN72" s="154"/>
      <c r="DQO72" s="154"/>
      <c r="DQP72" s="154"/>
      <c r="DQQ72" s="154"/>
      <c r="DQR72" s="154"/>
      <c r="DQS72" s="154"/>
      <c r="DQT72" s="154"/>
      <c r="DQU72" s="154"/>
      <c r="DQV72" s="154"/>
      <c r="DQW72" s="154"/>
      <c r="DQX72" s="154"/>
      <c r="DQY72" s="154"/>
      <c r="DQZ72" s="154"/>
      <c r="DRA72" s="154"/>
      <c r="DRB72" s="154"/>
      <c r="DRC72" s="154"/>
      <c r="DRD72" s="154"/>
      <c r="DRE72" s="154"/>
      <c r="DRF72" s="154"/>
      <c r="DRG72" s="154"/>
      <c r="DRH72" s="154"/>
      <c r="DRI72" s="154"/>
      <c r="DRJ72" s="154"/>
      <c r="DRK72" s="154"/>
      <c r="DRL72" s="154"/>
      <c r="DRM72" s="154"/>
      <c r="DRN72" s="154"/>
      <c r="DRO72" s="154"/>
      <c r="DRP72" s="154"/>
      <c r="DRQ72" s="154"/>
      <c r="DRR72" s="154"/>
      <c r="DRS72" s="154"/>
      <c r="DRT72" s="154"/>
      <c r="DRU72" s="154"/>
      <c r="DRV72" s="154"/>
      <c r="DRW72" s="154"/>
      <c r="DRX72" s="154"/>
      <c r="DRY72" s="154"/>
      <c r="DRZ72" s="154"/>
      <c r="DSA72" s="154"/>
      <c r="DSB72" s="154"/>
      <c r="DSC72" s="154"/>
      <c r="DSD72" s="154"/>
      <c r="DSE72" s="154"/>
      <c r="DSF72" s="154"/>
      <c r="DSG72" s="154"/>
      <c r="DSH72" s="154"/>
      <c r="DSI72" s="154"/>
      <c r="DSJ72" s="154"/>
      <c r="DSK72" s="154"/>
      <c r="DSL72" s="154"/>
      <c r="DSM72" s="154"/>
      <c r="DSN72" s="154"/>
      <c r="DSO72" s="154"/>
      <c r="DSP72" s="154"/>
      <c r="DSQ72" s="154"/>
      <c r="DSR72" s="154"/>
      <c r="DSS72" s="154"/>
      <c r="DST72" s="154"/>
      <c r="DSU72" s="154"/>
      <c r="DSV72" s="154"/>
      <c r="DSW72" s="154"/>
      <c r="DSX72" s="154"/>
      <c r="DSY72" s="154"/>
      <c r="DSZ72" s="154"/>
      <c r="DTA72" s="154"/>
      <c r="DTB72" s="154"/>
      <c r="DTC72" s="154"/>
      <c r="DTD72" s="154"/>
      <c r="DTE72" s="154"/>
      <c r="DTF72" s="154"/>
      <c r="DTG72" s="154"/>
      <c r="DTH72" s="154"/>
      <c r="DTI72" s="154"/>
      <c r="DTJ72" s="154"/>
      <c r="DTK72" s="154"/>
      <c r="DTL72" s="154"/>
      <c r="DTM72" s="154"/>
      <c r="DTN72" s="154"/>
      <c r="DTO72" s="154"/>
      <c r="DTP72" s="154"/>
      <c r="DTQ72" s="154"/>
      <c r="DTR72" s="154"/>
      <c r="DTS72" s="154"/>
      <c r="DTT72" s="154"/>
      <c r="DTU72" s="154"/>
      <c r="DTV72" s="154"/>
      <c r="DTW72" s="154"/>
      <c r="DTX72" s="154"/>
      <c r="DTY72" s="154"/>
      <c r="DTZ72" s="154"/>
      <c r="DUA72" s="154"/>
      <c r="DUB72" s="154"/>
      <c r="DUC72" s="154"/>
      <c r="DUD72" s="154"/>
      <c r="DUE72" s="154"/>
      <c r="DUF72" s="154"/>
      <c r="DUG72" s="154"/>
      <c r="DUH72" s="154"/>
      <c r="DUI72" s="154"/>
      <c r="DUJ72" s="154"/>
      <c r="DUK72" s="154"/>
      <c r="DUL72" s="154"/>
      <c r="DUM72" s="154"/>
      <c r="DUN72" s="154"/>
      <c r="DUO72" s="154"/>
      <c r="DUP72" s="154"/>
      <c r="DUQ72" s="154"/>
      <c r="DUR72" s="154"/>
      <c r="DUS72" s="154"/>
      <c r="DUT72" s="154"/>
      <c r="DUU72" s="154"/>
      <c r="DUV72" s="154"/>
      <c r="DUW72" s="154"/>
      <c r="DUX72" s="154"/>
      <c r="DUY72" s="154"/>
      <c r="DUZ72" s="154"/>
      <c r="DVA72" s="154"/>
      <c r="DVB72" s="154"/>
      <c r="DVC72" s="154"/>
      <c r="DVD72" s="154"/>
      <c r="DVE72" s="154"/>
      <c r="DVF72" s="154"/>
      <c r="DVG72" s="154"/>
      <c r="DVH72" s="154"/>
      <c r="DVI72" s="154"/>
      <c r="DVJ72" s="154"/>
      <c r="DVK72" s="154"/>
      <c r="DVL72" s="154"/>
      <c r="DVM72" s="154"/>
      <c r="DVN72" s="154"/>
      <c r="DVO72" s="154"/>
      <c r="DVP72" s="154"/>
      <c r="DVQ72" s="154"/>
      <c r="DVR72" s="154"/>
      <c r="DVS72" s="154"/>
      <c r="DVT72" s="154"/>
      <c r="DVU72" s="154"/>
      <c r="DVV72" s="154"/>
      <c r="DVW72" s="154"/>
      <c r="DVX72" s="154"/>
      <c r="DVY72" s="154"/>
      <c r="DVZ72" s="154"/>
      <c r="DWA72" s="154"/>
      <c r="DWB72" s="154"/>
      <c r="DWC72" s="154"/>
      <c r="DWD72" s="154"/>
      <c r="DWE72" s="154"/>
      <c r="DWF72" s="154"/>
      <c r="DWG72" s="154"/>
      <c r="DWH72" s="154"/>
      <c r="DWI72" s="154"/>
      <c r="DWJ72" s="154"/>
      <c r="DWK72" s="154"/>
      <c r="DWL72" s="154"/>
      <c r="DWM72" s="154"/>
      <c r="DWN72" s="154"/>
      <c r="DWO72" s="154"/>
      <c r="DWP72" s="154"/>
      <c r="DWQ72" s="154"/>
      <c r="DWR72" s="154"/>
      <c r="DWS72" s="154"/>
      <c r="DWT72" s="154"/>
      <c r="DWU72" s="154"/>
      <c r="DWV72" s="154"/>
      <c r="DWW72" s="154"/>
      <c r="DWX72" s="154"/>
      <c r="DWY72" s="154"/>
      <c r="DWZ72" s="154"/>
      <c r="DXA72" s="154"/>
      <c r="DXB72" s="154"/>
      <c r="DXC72" s="154"/>
      <c r="DXD72" s="154"/>
      <c r="DXE72" s="154"/>
      <c r="DXF72" s="154"/>
      <c r="DXG72" s="154"/>
      <c r="DXH72" s="154"/>
      <c r="DXI72" s="154"/>
      <c r="DXJ72" s="154"/>
      <c r="DXK72" s="154"/>
      <c r="DXL72" s="154"/>
      <c r="DXM72" s="154"/>
      <c r="DXN72" s="154"/>
      <c r="DXO72" s="154"/>
      <c r="DXP72" s="154"/>
      <c r="DXQ72" s="154"/>
      <c r="DXR72" s="154"/>
      <c r="DXS72" s="154"/>
      <c r="DXT72" s="154"/>
      <c r="DXU72" s="154"/>
      <c r="DXV72" s="154"/>
      <c r="DXW72" s="154"/>
      <c r="DXX72" s="154"/>
      <c r="DXY72" s="154"/>
      <c r="DXZ72" s="154"/>
      <c r="DYA72" s="154"/>
      <c r="DYB72" s="154"/>
      <c r="DYC72" s="154"/>
      <c r="DYD72" s="154"/>
      <c r="DYE72" s="154"/>
      <c r="DYF72" s="154"/>
      <c r="DYG72" s="154"/>
      <c r="DYH72" s="154"/>
      <c r="DYI72" s="154"/>
      <c r="DYJ72" s="154"/>
      <c r="DYK72" s="154"/>
      <c r="DYL72" s="154"/>
      <c r="DYM72" s="154"/>
      <c r="DYN72" s="154"/>
      <c r="DYO72" s="154"/>
      <c r="DYP72" s="154"/>
      <c r="DYQ72" s="154"/>
      <c r="DYR72" s="154"/>
      <c r="DYS72" s="154"/>
      <c r="DYT72" s="154"/>
      <c r="DYU72" s="154"/>
      <c r="DYV72" s="154"/>
      <c r="DYW72" s="154"/>
      <c r="DYX72" s="154"/>
      <c r="DYY72" s="154"/>
      <c r="DYZ72" s="154"/>
      <c r="DZA72" s="154"/>
      <c r="DZB72" s="154"/>
      <c r="DZC72" s="154"/>
      <c r="DZD72" s="154"/>
      <c r="DZE72" s="154"/>
      <c r="DZF72" s="154"/>
      <c r="DZG72" s="154"/>
      <c r="DZH72" s="154"/>
      <c r="DZI72" s="154"/>
      <c r="DZJ72" s="154"/>
      <c r="DZK72" s="154"/>
      <c r="DZL72" s="154"/>
      <c r="DZM72" s="154"/>
      <c r="DZN72" s="154"/>
      <c r="DZO72" s="154"/>
      <c r="DZP72" s="154"/>
      <c r="DZQ72" s="154"/>
      <c r="DZR72" s="154"/>
      <c r="DZS72" s="154"/>
      <c r="DZT72" s="154"/>
      <c r="DZU72" s="154"/>
      <c r="DZV72" s="154"/>
      <c r="DZW72" s="154"/>
      <c r="DZX72" s="154"/>
      <c r="DZY72" s="154"/>
      <c r="DZZ72" s="154"/>
      <c r="EAA72" s="154"/>
      <c r="EAB72" s="154"/>
      <c r="EAC72" s="154"/>
      <c r="EAD72" s="154"/>
      <c r="EAE72" s="154"/>
      <c r="EAF72" s="154"/>
      <c r="EAG72" s="154"/>
      <c r="EAH72" s="154"/>
      <c r="EAI72" s="154"/>
      <c r="EAJ72" s="154"/>
      <c r="EAK72" s="154"/>
      <c r="EAL72" s="154"/>
      <c r="EAM72" s="154"/>
      <c r="EAN72" s="154"/>
      <c r="EAO72" s="154"/>
      <c r="EAP72" s="154"/>
      <c r="EAQ72" s="154"/>
      <c r="EAR72" s="154"/>
      <c r="EAS72" s="154"/>
      <c r="EAT72" s="154"/>
      <c r="EAU72" s="154"/>
      <c r="EAV72" s="154"/>
      <c r="EAW72" s="154"/>
      <c r="EAX72" s="154"/>
      <c r="EAY72" s="154"/>
      <c r="EAZ72" s="154"/>
      <c r="EBA72" s="154"/>
      <c r="EBB72" s="154"/>
      <c r="EBC72" s="154"/>
      <c r="EBD72" s="154"/>
      <c r="EBE72" s="154"/>
      <c r="EBF72" s="154"/>
      <c r="EBG72" s="154"/>
      <c r="EBH72" s="154"/>
      <c r="EBI72" s="154"/>
      <c r="EBJ72" s="154"/>
      <c r="EBK72" s="154"/>
      <c r="EBL72" s="154"/>
      <c r="EBM72" s="154"/>
      <c r="EBN72" s="154"/>
      <c r="EBO72" s="154"/>
      <c r="EBP72" s="154"/>
      <c r="EBQ72" s="154"/>
      <c r="EBR72" s="154"/>
      <c r="EBS72" s="154"/>
      <c r="EBT72" s="154"/>
      <c r="EBU72" s="154"/>
      <c r="EBV72" s="154"/>
      <c r="EBW72" s="154"/>
      <c r="EBX72" s="154"/>
      <c r="EBY72" s="154"/>
      <c r="EBZ72" s="154"/>
      <c r="ECA72" s="154"/>
      <c r="ECB72" s="154"/>
      <c r="ECC72" s="154"/>
      <c r="ECD72" s="154"/>
      <c r="ECE72" s="154"/>
      <c r="ECF72" s="154"/>
      <c r="ECG72" s="154"/>
      <c r="ECH72" s="154"/>
      <c r="ECI72" s="154"/>
      <c r="ECJ72" s="154"/>
      <c r="ECK72" s="154"/>
      <c r="ECL72" s="154"/>
      <c r="ECM72" s="154"/>
      <c r="ECN72" s="154"/>
      <c r="ECO72" s="154"/>
      <c r="ECP72" s="154"/>
      <c r="ECQ72" s="154"/>
      <c r="ECR72" s="154"/>
      <c r="ECS72" s="154"/>
      <c r="ECT72" s="154"/>
      <c r="ECU72" s="154"/>
      <c r="ECV72" s="154"/>
      <c r="ECW72" s="154"/>
      <c r="ECX72" s="154"/>
      <c r="ECY72" s="154"/>
      <c r="ECZ72" s="154"/>
      <c r="EDA72" s="154"/>
      <c r="EDB72" s="154"/>
      <c r="EDC72" s="154"/>
      <c r="EDD72" s="154"/>
      <c r="EDE72" s="154"/>
      <c r="EDF72" s="154"/>
      <c r="EDG72" s="154"/>
      <c r="EDH72" s="154"/>
      <c r="EDI72" s="154"/>
      <c r="EDJ72" s="154"/>
      <c r="EDK72" s="154"/>
      <c r="EDL72" s="154"/>
      <c r="EDM72" s="154"/>
      <c r="EDN72" s="154"/>
      <c r="EDO72" s="154"/>
      <c r="EDP72" s="154"/>
      <c r="EDQ72" s="154"/>
      <c r="EDR72" s="154"/>
      <c r="EDS72" s="154"/>
      <c r="EDT72" s="154"/>
      <c r="EDU72" s="154"/>
      <c r="EDV72" s="154"/>
      <c r="EDW72" s="154"/>
      <c r="EDX72" s="154"/>
      <c r="EDY72" s="154"/>
      <c r="EDZ72" s="154"/>
      <c r="EEA72" s="154"/>
      <c r="EEB72" s="154"/>
      <c r="EEC72" s="154"/>
      <c r="EED72" s="154"/>
      <c r="EEE72" s="154"/>
      <c r="EEF72" s="154"/>
      <c r="EEG72" s="154"/>
      <c r="EEH72" s="154"/>
      <c r="EEI72" s="154"/>
      <c r="EEJ72" s="154"/>
      <c r="EEK72" s="154"/>
      <c r="EEL72" s="154"/>
      <c r="EEM72" s="154"/>
      <c r="EEN72" s="154"/>
      <c r="EEO72" s="154"/>
      <c r="EEP72" s="154"/>
      <c r="EEQ72" s="154"/>
      <c r="EER72" s="154"/>
      <c r="EES72" s="154"/>
      <c r="EET72" s="154"/>
      <c r="EEU72" s="154"/>
      <c r="EEV72" s="154"/>
      <c r="EEW72" s="154"/>
      <c r="EEX72" s="154"/>
      <c r="EEY72" s="154"/>
      <c r="EEZ72" s="154"/>
      <c r="EFA72" s="154"/>
      <c r="EFB72" s="154"/>
      <c r="EFC72" s="154"/>
      <c r="EFD72" s="154"/>
      <c r="EFE72" s="154"/>
      <c r="EFF72" s="154"/>
      <c r="EFG72" s="154"/>
      <c r="EFH72" s="154"/>
      <c r="EFI72" s="154"/>
      <c r="EFJ72" s="154"/>
      <c r="EFK72" s="154"/>
      <c r="EFL72" s="154"/>
      <c r="EFM72" s="154"/>
      <c r="EFN72" s="154"/>
      <c r="EFO72" s="154"/>
      <c r="EFP72" s="154"/>
      <c r="EFQ72" s="154"/>
      <c r="EFR72" s="154"/>
      <c r="EFS72" s="154"/>
      <c r="EFT72" s="154"/>
      <c r="EFU72" s="154"/>
      <c r="EFV72" s="154"/>
      <c r="EFW72" s="154"/>
      <c r="EFX72" s="154"/>
      <c r="EFY72" s="154"/>
      <c r="EFZ72" s="154"/>
      <c r="EGA72" s="154"/>
      <c r="EGB72" s="154"/>
      <c r="EGC72" s="154"/>
      <c r="EGD72" s="154"/>
      <c r="EGE72" s="154"/>
      <c r="EGF72" s="154"/>
      <c r="EGG72" s="154"/>
      <c r="EGH72" s="154"/>
      <c r="EGI72" s="154"/>
      <c r="EGJ72" s="154"/>
      <c r="EGK72" s="154"/>
      <c r="EGL72" s="154"/>
      <c r="EGM72" s="154"/>
      <c r="EGN72" s="154"/>
      <c r="EGO72" s="154"/>
      <c r="EGP72" s="154"/>
      <c r="EGQ72" s="154"/>
      <c r="EGR72" s="154"/>
      <c r="EGS72" s="154"/>
      <c r="EGT72" s="154"/>
      <c r="EGU72" s="154"/>
      <c r="EGV72" s="154"/>
      <c r="EGW72" s="154"/>
      <c r="EGX72" s="154"/>
      <c r="EGY72" s="154"/>
      <c r="EGZ72" s="154"/>
      <c r="EHA72" s="154"/>
      <c r="EHB72" s="154"/>
      <c r="EHC72" s="154"/>
      <c r="EHD72" s="154"/>
      <c r="EHE72" s="154"/>
      <c r="EHF72" s="154"/>
      <c r="EHG72" s="154"/>
      <c r="EHH72" s="154"/>
      <c r="EHI72" s="154"/>
      <c r="EHJ72" s="154"/>
      <c r="EHK72" s="154"/>
      <c r="EHL72" s="154"/>
      <c r="EHM72" s="154"/>
      <c r="EHN72" s="154"/>
      <c r="EHO72" s="154"/>
      <c r="EHP72" s="154"/>
      <c r="EHQ72" s="154"/>
      <c r="EHR72" s="154"/>
      <c r="EHS72" s="154"/>
      <c r="EHT72" s="154"/>
      <c r="EHU72" s="154"/>
      <c r="EHV72" s="154"/>
      <c r="EHW72" s="154"/>
      <c r="EHX72" s="154"/>
      <c r="EHY72" s="154"/>
      <c r="EHZ72" s="154"/>
      <c r="EIA72" s="154"/>
      <c r="EIB72" s="154"/>
      <c r="EIC72" s="154"/>
      <c r="EID72" s="154"/>
      <c r="EIE72" s="154"/>
      <c r="EIF72" s="154"/>
      <c r="EIG72" s="154"/>
      <c r="EIH72" s="154"/>
      <c r="EII72" s="154"/>
      <c r="EIJ72" s="154"/>
      <c r="EIK72" s="154"/>
      <c r="EIL72" s="154"/>
      <c r="EIM72" s="154"/>
      <c r="EIN72" s="154"/>
      <c r="EIO72" s="154"/>
      <c r="EIP72" s="154"/>
      <c r="EIQ72" s="154"/>
      <c r="EIR72" s="154"/>
      <c r="EIS72" s="154"/>
      <c r="EIT72" s="154"/>
      <c r="EIU72" s="154"/>
      <c r="EIV72" s="154"/>
      <c r="EIW72" s="154"/>
      <c r="EIX72" s="154"/>
      <c r="EIY72" s="154"/>
      <c r="EIZ72" s="154"/>
      <c r="EJA72" s="154"/>
      <c r="EJB72" s="154"/>
      <c r="EJC72" s="154"/>
      <c r="EJD72" s="154"/>
      <c r="EJE72" s="154"/>
      <c r="EJF72" s="154"/>
      <c r="EJG72" s="154"/>
      <c r="EJH72" s="154"/>
      <c r="EJI72" s="154"/>
      <c r="EJJ72" s="154"/>
      <c r="EJK72" s="154"/>
      <c r="EJL72" s="154"/>
      <c r="EJM72" s="154"/>
      <c r="EJN72" s="154"/>
      <c r="EJO72" s="154"/>
      <c r="EJP72" s="154"/>
      <c r="EJQ72" s="154"/>
      <c r="EJR72" s="154"/>
      <c r="EJS72" s="154"/>
      <c r="EJT72" s="154"/>
      <c r="EJU72" s="154"/>
      <c r="EJV72" s="154"/>
      <c r="EJW72" s="154"/>
      <c r="EJX72" s="154"/>
      <c r="EJY72" s="154"/>
      <c r="EJZ72" s="154"/>
      <c r="EKA72" s="154"/>
      <c r="EKB72" s="154"/>
      <c r="EKC72" s="154"/>
      <c r="EKD72" s="154"/>
      <c r="EKE72" s="154"/>
      <c r="EKF72" s="154"/>
      <c r="EKG72" s="154"/>
      <c r="EKH72" s="154"/>
      <c r="EKI72" s="154"/>
      <c r="EKJ72" s="154"/>
      <c r="EKK72" s="154"/>
      <c r="EKL72" s="154"/>
      <c r="EKM72" s="154"/>
      <c r="EKN72" s="154"/>
      <c r="EKO72" s="154"/>
      <c r="EKP72" s="154"/>
      <c r="EKQ72" s="154"/>
      <c r="EKR72" s="154"/>
      <c r="EKS72" s="154"/>
      <c r="EKT72" s="154"/>
      <c r="EKU72" s="154"/>
      <c r="EKV72" s="154"/>
      <c r="EKW72" s="154"/>
      <c r="EKX72" s="154"/>
      <c r="EKY72" s="154"/>
      <c r="EKZ72" s="154"/>
      <c r="ELA72" s="154"/>
      <c r="ELB72" s="154"/>
      <c r="ELC72" s="154"/>
      <c r="ELD72" s="154"/>
      <c r="ELE72" s="154"/>
      <c r="ELF72" s="154"/>
      <c r="ELG72" s="154"/>
      <c r="ELH72" s="154"/>
      <c r="ELI72" s="154"/>
      <c r="ELJ72" s="154"/>
      <c r="ELK72" s="154"/>
      <c r="ELL72" s="154"/>
      <c r="ELM72" s="154"/>
      <c r="ELN72" s="154"/>
      <c r="ELO72" s="154"/>
      <c r="ELP72" s="154"/>
      <c r="ELQ72" s="154"/>
      <c r="ELR72" s="154"/>
      <c r="ELS72" s="154"/>
      <c r="ELT72" s="154"/>
      <c r="ELU72" s="154"/>
      <c r="ELV72" s="154"/>
      <c r="ELW72" s="154"/>
      <c r="ELX72" s="154"/>
      <c r="ELY72" s="154"/>
      <c r="ELZ72" s="154"/>
      <c r="EMA72" s="154"/>
      <c r="EMB72" s="154"/>
      <c r="EMC72" s="154"/>
      <c r="EMD72" s="154"/>
      <c r="EME72" s="154"/>
      <c r="EMF72" s="154"/>
      <c r="EMG72" s="154"/>
      <c r="EMH72" s="154"/>
      <c r="EMI72" s="154"/>
      <c r="EMJ72" s="154"/>
      <c r="EMK72" s="154"/>
      <c r="EML72" s="154"/>
      <c r="EMM72" s="154"/>
      <c r="EMN72" s="154"/>
      <c r="EMO72" s="154"/>
      <c r="EMP72" s="154"/>
      <c r="EMQ72" s="154"/>
      <c r="EMR72" s="154"/>
      <c r="EMS72" s="154"/>
      <c r="EMT72" s="154"/>
      <c r="EMU72" s="154"/>
      <c r="EMV72" s="154"/>
      <c r="EMW72" s="154"/>
      <c r="EMX72" s="154"/>
      <c r="EMY72" s="154"/>
      <c r="EMZ72" s="154"/>
      <c r="ENA72" s="154"/>
      <c r="ENB72" s="154"/>
      <c r="ENC72" s="154"/>
      <c r="END72" s="154"/>
      <c r="ENE72" s="154"/>
      <c r="ENF72" s="154"/>
      <c r="ENG72" s="154"/>
      <c r="ENH72" s="154"/>
      <c r="ENI72" s="154"/>
      <c r="ENJ72" s="154"/>
      <c r="ENK72" s="154"/>
      <c r="ENL72" s="154"/>
      <c r="ENM72" s="154"/>
      <c r="ENN72" s="154"/>
      <c r="ENO72" s="154"/>
      <c r="ENP72" s="154"/>
      <c r="ENQ72" s="154"/>
      <c r="ENR72" s="154"/>
      <c r="ENS72" s="154"/>
      <c r="ENT72" s="154"/>
      <c r="ENU72" s="154"/>
      <c r="ENV72" s="154"/>
      <c r="ENW72" s="154"/>
      <c r="ENX72" s="154"/>
      <c r="ENY72" s="154"/>
      <c r="ENZ72" s="154"/>
      <c r="EOA72" s="154"/>
      <c r="EOB72" s="154"/>
      <c r="EOC72" s="154"/>
      <c r="EOD72" s="154"/>
      <c r="EOE72" s="154"/>
      <c r="EOF72" s="154"/>
      <c r="EOG72" s="154"/>
      <c r="EOH72" s="154"/>
      <c r="EOI72" s="154"/>
      <c r="EOJ72" s="154"/>
      <c r="EOK72" s="154"/>
      <c r="EOL72" s="154"/>
      <c r="EOM72" s="154"/>
      <c r="EON72" s="154"/>
      <c r="EOO72" s="154"/>
      <c r="EOP72" s="154"/>
      <c r="EOQ72" s="154"/>
      <c r="EOR72" s="154"/>
      <c r="EOS72" s="154"/>
      <c r="EOT72" s="154"/>
      <c r="EOU72" s="154"/>
      <c r="EOV72" s="154"/>
      <c r="EOW72" s="154"/>
      <c r="EOX72" s="154"/>
      <c r="EOY72" s="154"/>
      <c r="EOZ72" s="154"/>
      <c r="EPA72" s="154"/>
      <c r="EPB72" s="154"/>
      <c r="EPC72" s="154"/>
      <c r="EPD72" s="154"/>
      <c r="EPE72" s="154"/>
      <c r="EPF72" s="154"/>
      <c r="EPG72" s="154"/>
      <c r="EPH72" s="154"/>
      <c r="EPI72" s="154"/>
      <c r="EPJ72" s="154"/>
      <c r="EPK72" s="154"/>
      <c r="EPL72" s="154"/>
      <c r="EPM72" s="154"/>
      <c r="EPN72" s="154"/>
      <c r="EPO72" s="154"/>
      <c r="EPP72" s="154"/>
      <c r="EPQ72" s="154"/>
      <c r="EPR72" s="154"/>
      <c r="EPS72" s="154"/>
      <c r="EPT72" s="154"/>
      <c r="EPU72" s="154"/>
      <c r="EPV72" s="154"/>
      <c r="EPW72" s="154"/>
      <c r="EPX72" s="154"/>
      <c r="EPY72" s="154"/>
      <c r="EPZ72" s="154"/>
      <c r="EQA72" s="154"/>
      <c r="EQB72" s="154"/>
      <c r="EQC72" s="154"/>
      <c r="EQD72" s="154"/>
      <c r="EQE72" s="154"/>
      <c r="EQF72" s="154"/>
      <c r="EQG72" s="154"/>
      <c r="EQH72" s="154"/>
      <c r="EQI72" s="154"/>
      <c r="EQJ72" s="154"/>
      <c r="EQK72" s="154"/>
      <c r="EQL72" s="154"/>
      <c r="EQM72" s="154"/>
      <c r="EQN72" s="154"/>
      <c r="EQO72" s="154"/>
      <c r="EQP72" s="154"/>
      <c r="EQQ72" s="154"/>
      <c r="EQR72" s="154"/>
      <c r="EQS72" s="154"/>
      <c r="EQT72" s="154"/>
      <c r="EQU72" s="154"/>
      <c r="EQV72" s="154"/>
      <c r="EQW72" s="154"/>
      <c r="EQX72" s="154"/>
      <c r="EQY72" s="154"/>
      <c r="EQZ72" s="154"/>
      <c r="ERA72" s="154"/>
      <c r="ERB72" s="154"/>
      <c r="ERC72" s="154"/>
      <c r="ERD72" s="154"/>
      <c r="ERE72" s="154"/>
      <c r="ERF72" s="154"/>
      <c r="ERG72" s="154"/>
      <c r="ERH72" s="154"/>
      <c r="ERI72" s="154"/>
      <c r="ERJ72" s="154"/>
      <c r="ERK72" s="154"/>
      <c r="ERL72" s="154"/>
      <c r="ERM72" s="154"/>
      <c r="ERN72" s="154"/>
      <c r="ERO72" s="154"/>
      <c r="ERP72" s="154"/>
      <c r="ERQ72" s="154"/>
      <c r="ERR72" s="154"/>
      <c r="ERS72" s="154"/>
      <c r="ERT72" s="154"/>
      <c r="ERU72" s="154"/>
      <c r="ERV72" s="154"/>
      <c r="ERW72" s="154"/>
      <c r="ERX72" s="154"/>
      <c r="ERY72" s="154"/>
      <c r="ERZ72" s="154"/>
      <c r="ESA72" s="154"/>
      <c r="ESB72" s="154"/>
      <c r="ESC72" s="154"/>
      <c r="ESD72" s="154"/>
      <c r="ESE72" s="154"/>
      <c r="ESF72" s="154"/>
      <c r="ESG72" s="154"/>
      <c r="ESH72" s="154"/>
      <c r="ESI72" s="154"/>
      <c r="ESJ72" s="154"/>
      <c r="ESK72" s="154"/>
      <c r="ESL72" s="154"/>
      <c r="ESM72" s="154"/>
      <c r="ESN72" s="154"/>
      <c r="ESO72" s="154"/>
      <c r="ESP72" s="154"/>
      <c r="ESQ72" s="154"/>
      <c r="ESR72" s="154"/>
      <c r="ESS72" s="154"/>
      <c r="EST72" s="154"/>
      <c r="ESU72" s="154"/>
      <c r="ESV72" s="154"/>
      <c r="ESW72" s="154"/>
      <c r="ESX72" s="154"/>
      <c r="ESY72" s="154"/>
      <c r="ESZ72" s="154"/>
      <c r="ETA72" s="154"/>
      <c r="ETB72" s="154"/>
      <c r="ETC72" s="154"/>
      <c r="ETD72" s="154"/>
      <c r="ETE72" s="154"/>
      <c r="ETF72" s="154"/>
      <c r="ETG72" s="154"/>
      <c r="ETH72" s="154"/>
      <c r="ETI72" s="154"/>
      <c r="ETJ72" s="154"/>
      <c r="ETK72" s="154"/>
      <c r="ETL72" s="154"/>
      <c r="ETM72" s="154"/>
      <c r="ETN72" s="154"/>
      <c r="ETO72" s="154"/>
      <c r="ETP72" s="154"/>
      <c r="ETQ72" s="154"/>
      <c r="ETR72" s="154"/>
      <c r="ETS72" s="154"/>
      <c r="ETT72" s="154"/>
      <c r="ETU72" s="154"/>
      <c r="ETV72" s="154"/>
      <c r="ETW72" s="154"/>
      <c r="ETX72" s="154"/>
      <c r="ETY72" s="154"/>
      <c r="ETZ72" s="154"/>
      <c r="EUA72" s="154"/>
      <c r="EUB72" s="154"/>
      <c r="EUC72" s="154"/>
      <c r="EUD72" s="154"/>
      <c r="EUE72" s="154"/>
      <c r="EUF72" s="154"/>
      <c r="EUG72" s="154"/>
      <c r="EUH72" s="154"/>
      <c r="EUI72" s="154"/>
      <c r="EUJ72" s="154"/>
      <c r="EUK72" s="154"/>
      <c r="EUL72" s="154"/>
      <c r="EUM72" s="154"/>
      <c r="EUN72" s="154"/>
      <c r="EUO72" s="154"/>
      <c r="EUP72" s="154"/>
      <c r="EUQ72" s="154"/>
      <c r="EUR72" s="154"/>
      <c r="EUS72" s="154"/>
      <c r="EUT72" s="154"/>
      <c r="EUU72" s="154"/>
      <c r="EUV72" s="154"/>
      <c r="EUW72" s="154"/>
      <c r="EUX72" s="154"/>
      <c r="EUY72" s="154"/>
      <c r="EUZ72" s="154"/>
      <c r="EVA72" s="154"/>
      <c r="EVB72" s="154"/>
      <c r="EVC72" s="154"/>
      <c r="EVD72" s="154"/>
      <c r="EVE72" s="154"/>
      <c r="EVF72" s="154"/>
      <c r="EVG72" s="154"/>
      <c r="EVH72" s="154"/>
      <c r="EVI72" s="154"/>
      <c r="EVJ72" s="154"/>
      <c r="EVK72" s="154"/>
      <c r="EVL72" s="154"/>
      <c r="EVM72" s="154"/>
      <c r="EVN72" s="154"/>
      <c r="EVO72" s="154"/>
      <c r="EVP72" s="154"/>
      <c r="EVQ72" s="154"/>
      <c r="EVR72" s="154"/>
      <c r="EVS72" s="154"/>
      <c r="EVT72" s="154"/>
      <c r="EVU72" s="154"/>
      <c r="EVV72" s="154"/>
      <c r="EVW72" s="154"/>
      <c r="EVX72" s="154"/>
      <c r="EVY72" s="154"/>
      <c r="EVZ72" s="154"/>
      <c r="EWA72" s="154"/>
      <c r="EWB72" s="154"/>
      <c r="EWC72" s="154"/>
      <c r="EWD72" s="154"/>
      <c r="EWE72" s="154"/>
      <c r="EWF72" s="154"/>
      <c r="EWG72" s="154"/>
      <c r="EWH72" s="154"/>
      <c r="EWI72" s="154"/>
      <c r="EWJ72" s="154"/>
      <c r="EWK72" s="154"/>
      <c r="EWL72" s="154"/>
      <c r="EWM72" s="154"/>
      <c r="EWN72" s="154"/>
      <c r="EWO72" s="154"/>
      <c r="EWP72" s="154"/>
      <c r="EWQ72" s="154"/>
      <c r="EWR72" s="154"/>
      <c r="EWS72" s="154"/>
      <c r="EWT72" s="154"/>
      <c r="EWU72" s="154"/>
      <c r="EWV72" s="154"/>
      <c r="EWW72" s="154"/>
      <c r="EWX72" s="154"/>
      <c r="EWY72" s="154"/>
      <c r="EWZ72" s="154"/>
      <c r="EXA72" s="154"/>
      <c r="EXB72" s="154"/>
      <c r="EXC72" s="154"/>
      <c r="EXD72" s="154"/>
      <c r="EXE72" s="154"/>
      <c r="EXF72" s="154"/>
      <c r="EXG72" s="154"/>
      <c r="EXH72" s="154"/>
      <c r="EXI72" s="154"/>
      <c r="EXJ72" s="154"/>
      <c r="EXK72" s="154"/>
      <c r="EXL72" s="154"/>
      <c r="EXM72" s="154"/>
      <c r="EXN72" s="154"/>
      <c r="EXO72" s="154"/>
      <c r="EXP72" s="154"/>
      <c r="EXQ72" s="154"/>
      <c r="EXR72" s="154"/>
      <c r="EXS72" s="154"/>
      <c r="EXT72" s="154"/>
      <c r="EXU72" s="154"/>
      <c r="EXV72" s="154"/>
      <c r="EXW72" s="154"/>
      <c r="EXX72" s="154"/>
      <c r="EXY72" s="154"/>
      <c r="EXZ72" s="154"/>
      <c r="EYA72" s="154"/>
      <c r="EYB72" s="154"/>
      <c r="EYC72" s="154"/>
      <c r="EYD72" s="154"/>
      <c r="EYE72" s="154"/>
      <c r="EYF72" s="154"/>
      <c r="EYG72" s="154"/>
      <c r="EYH72" s="154"/>
      <c r="EYI72" s="154"/>
      <c r="EYJ72" s="154"/>
      <c r="EYK72" s="154"/>
      <c r="EYL72" s="154"/>
      <c r="EYM72" s="154"/>
      <c r="EYN72" s="154"/>
      <c r="EYO72" s="154"/>
      <c r="EYP72" s="154"/>
      <c r="EYQ72" s="154"/>
      <c r="EYR72" s="154"/>
      <c r="EYS72" s="154"/>
      <c r="EYT72" s="154"/>
      <c r="EYU72" s="154"/>
      <c r="EYV72" s="154"/>
      <c r="EYW72" s="154"/>
      <c r="EYX72" s="154"/>
      <c r="EYY72" s="154"/>
      <c r="EYZ72" s="154"/>
      <c r="EZA72" s="154"/>
      <c r="EZB72" s="154"/>
      <c r="EZC72" s="154"/>
      <c r="EZD72" s="154"/>
      <c r="EZE72" s="154"/>
      <c r="EZF72" s="154"/>
      <c r="EZG72" s="154"/>
      <c r="EZH72" s="154"/>
      <c r="EZI72" s="154"/>
      <c r="EZJ72" s="154"/>
      <c r="EZK72" s="154"/>
      <c r="EZL72" s="154"/>
      <c r="EZM72" s="154"/>
      <c r="EZN72" s="154"/>
      <c r="EZO72" s="154"/>
      <c r="EZP72" s="154"/>
      <c r="EZQ72" s="154"/>
      <c r="EZR72" s="154"/>
      <c r="EZS72" s="154"/>
      <c r="EZT72" s="154"/>
      <c r="EZU72" s="154"/>
      <c r="EZV72" s="154"/>
      <c r="EZW72" s="154"/>
      <c r="EZX72" s="154"/>
      <c r="EZY72" s="154"/>
      <c r="EZZ72" s="154"/>
      <c r="FAA72" s="154"/>
      <c r="FAB72" s="154"/>
      <c r="FAC72" s="154"/>
      <c r="FAD72" s="154"/>
      <c r="FAE72" s="154"/>
      <c r="FAF72" s="154"/>
      <c r="FAG72" s="154"/>
      <c r="FAH72" s="154"/>
      <c r="FAI72" s="154"/>
      <c r="FAJ72" s="154"/>
      <c r="FAK72" s="154"/>
      <c r="FAL72" s="154"/>
      <c r="FAM72" s="154"/>
      <c r="FAN72" s="154"/>
      <c r="FAO72" s="154"/>
      <c r="FAP72" s="154"/>
      <c r="FAQ72" s="154"/>
      <c r="FAR72" s="154"/>
      <c r="FAS72" s="154"/>
      <c r="FAT72" s="154"/>
      <c r="FAU72" s="154"/>
      <c r="FAV72" s="154"/>
      <c r="FAW72" s="154"/>
      <c r="FAX72" s="154"/>
      <c r="FAY72" s="154"/>
      <c r="FAZ72" s="154"/>
      <c r="FBA72" s="154"/>
      <c r="FBB72" s="154"/>
      <c r="FBC72" s="154"/>
      <c r="FBD72" s="154"/>
      <c r="FBE72" s="154"/>
      <c r="FBF72" s="154"/>
      <c r="FBG72" s="154"/>
      <c r="FBH72" s="154"/>
      <c r="FBI72" s="154"/>
      <c r="FBJ72" s="154"/>
      <c r="FBK72" s="154"/>
      <c r="FBL72" s="154"/>
      <c r="FBM72" s="154"/>
      <c r="FBN72" s="154"/>
      <c r="FBO72" s="154"/>
      <c r="FBP72" s="154"/>
      <c r="FBQ72" s="154"/>
      <c r="FBR72" s="154"/>
      <c r="FBS72" s="154"/>
      <c r="FBT72" s="154"/>
      <c r="FBU72" s="154"/>
      <c r="FBV72" s="154"/>
      <c r="FBW72" s="154"/>
      <c r="FBX72" s="154"/>
      <c r="FBY72" s="154"/>
      <c r="FBZ72" s="154"/>
      <c r="FCA72" s="154"/>
      <c r="FCB72" s="154"/>
      <c r="FCC72" s="154"/>
      <c r="FCD72" s="154"/>
      <c r="FCE72" s="154"/>
      <c r="FCF72" s="154"/>
      <c r="FCG72" s="154"/>
      <c r="FCH72" s="154"/>
      <c r="FCI72" s="154"/>
      <c r="FCJ72" s="154"/>
      <c r="FCK72" s="154"/>
      <c r="FCL72" s="154"/>
      <c r="FCM72" s="154"/>
      <c r="FCN72" s="154"/>
      <c r="FCO72" s="154"/>
      <c r="FCP72" s="154"/>
      <c r="FCQ72" s="154"/>
      <c r="FCR72" s="154"/>
      <c r="FCS72" s="154"/>
      <c r="FCT72" s="154"/>
      <c r="FCU72" s="154"/>
      <c r="FCV72" s="154"/>
      <c r="FCW72" s="154"/>
      <c r="FCX72" s="154"/>
      <c r="FCY72" s="154"/>
      <c r="FCZ72" s="154"/>
      <c r="FDA72" s="154"/>
      <c r="FDB72" s="154"/>
      <c r="FDC72" s="154"/>
      <c r="FDD72" s="154"/>
      <c r="FDE72" s="154"/>
      <c r="FDF72" s="154"/>
      <c r="FDG72" s="154"/>
      <c r="FDH72" s="154"/>
      <c r="FDI72" s="154"/>
      <c r="FDJ72" s="154"/>
      <c r="FDK72" s="154"/>
      <c r="FDL72" s="154"/>
      <c r="FDM72" s="154"/>
      <c r="FDN72" s="154"/>
      <c r="FDO72" s="154"/>
      <c r="FDP72" s="154"/>
      <c r="FDQ72" s="154"/>
      <c r="FDR72" s="154"/>
      <c r="FDS72" s="154"/>
      <c r="FDT72" s="154"/>
      <c r="FDU72" s="154"/>
      <c r="FDV72" s="154"/>
      <c r="FDW72" s="154"/>
      <c r="FDX72" s="154"/>
      <c r="FDY72" s="154"/>
      <c r="FDZ72" s="154"/>
      <c r="FEA72" s="154"/>
      <c r="FEB72" s="154"/>
      <c r="FEC72" s="154"/>
      <c r="FED72" s="154"/>
      <c r="FEE72" s="154"/>
      <c r="FEF72" s="154"/>
      <c r="FEG72" s="154"/>
      <c r="FEH72" s="154"/>
      <c r="FEI72" s="154"/>
      <c r="FEJ72" s="154"/>
      <c r="FEK72" s="154"/>
      <c r="FEL72" s="154"/>
      <c r="FEM72" s="154"/>
      <c r="FEN72" s="154"/>
      <c r="FEO72" s="154"/>
      <c r="FEP72" s="154"/>
      <c r="FEQ72" s="154"/>
      <c r="FER72" s="154"/>
      <c r="FES72" s="154"/>
      <c r="FET72" s="154"/>
      <c r="FEU72" s="154"/>
      <c r="FEV72" s="154"/>
      <c r="FEW72" s="154"/>
      <c r="FEX72" s="154"/>
      <c r="FEY72" s="154"/>
      <c r="FEZ72" s="154"/>
      <c r="FFA72" s="154"/>
      <c r="FFB72" s="154"/>
      <c r="FFC72" s="154"/>
      <c r="FFD72" s="154"/>
      <c r="FFE72" s="154"/>
      <c r="FFF72" s="154"/>
      <c r="FFG72" s="154"/>
      <c r="FFH72" s="154"/>
      <c r="FFI72" s="154"/>
      <c r="FFJ72" s="154"/>
      <c r="FFK72" s="154"/>
      <c r="FFL72" s="154"/>
      <c r="FFM72" s="154"/>
      <c r="FFN72" s="154"/>
      <c r="FFO72" s="154"/>
      <c r="FFP72" s="154"/>
      <c r="FFQ72" s="154"/>
      <c r="FFR72" s="154"/>
      <c r="FFS72" s="154"/>
      <c r="FFT72" s="154"/>
      <c r="FFU72" s="154"/>
      <c r="FFV72" s="154"/>
      <c r="FFW72" s="154"/>
      <c r="FFX72" s="154"/>
      <c r="FFY72" s="154"/>
      <c r="FFZ72" s="154"/>
      <c r="FGA72" s="154"/>
      <c r="FGB72" s="154"/>
      <c r="FGC72" s="154"/>
      <c r="FGD72" s="154"/>
      <c r="FGE72" s="154"/>
      <c r="FGF72" s="154"/>
      <c r="FGG72" s="154"/>
      <c r="FGH72" s="154"/>
      <c r="FGI72" s="154"/>
      <c r="FGJ72" s="154"/>
      <c r="FGK72" s="154"/>
      <c r="FGL72" s="154"/>
      <c r="FGM72" s="154"/>
      <c r="FGN72" s="154"/>
      <c r="FGO72" s="154"/>
      <c r="FGP72" s="154"/>
      <c r="FGQ72" s="154"/>
      <c r="FGR72" s="154"/>
      <c r="FGS72" s="154"/>
      <c r="FGT72" s="154"/>
      <c r="FGU72" s="154"/>
      <c r="FGV72" s="154"/>
      <c r="FGW72" s="154"/>
      <c r="FGX72" s="154"/>
      <c r="FGY72" s="154"/>
      <c r="FGZ72" s="154"/>
      <c r="FHA72" s="154"/>
      <c r="FHB72" s="154"/>
      <c r="FHC72" s="154"/>
      <c r="FHD72" s="154"/>
      <c r="FHE72" s="154"/>
      <c r="FHF72" s="154"/>
      <c r="FHG72" s="154"/>
      <c r="FHH72" s="154"/>
      <c r="FHI72" s="154"/>
      <c r="FHJ72" s="154"/>
      <c r="FHK72" s="154"/>
      <c r="FHL72" s="154"/>
      <c r="FHM72" s="154"/>
      <c r="FHN72" s="154"/>
      <c r="FHO72" s="154"/>
      <c r="FHP72" s="154"/>
      <c r="FHQ72" s="154"/>
      <c r="FHR72" s="154"/>
      <c r="FHS72" s="154"/>
      <c r="FHT72" s="154"/>
      <c r="FHU72" s="154"/>
      <c r="FHV72" s="154"/>
      <c r="FHW72" s="154"/>
      <c r="FHX72" s="154"/>
      <c r="FHY72" s="154"/>
      <c r="FHZ72" s="154"/>
      <c r="FIA72" s="154"/>
      <c r="FIB72" s="154"/>
      <c r="FIC72" s="154"/>
      <c r="FID72" s="154"/>
      <c r="FIE72" s="154"/>
      <c r="FIF72" s="154"/>
      <c r="FIG72" s="154"/>
      <c r="FIH72" s="154"/>
      <c r="FII72" s="154"/>
      <c r="FIJ72" s="154"/>
      <c r="FIK72" s="154"/>
      <c r="FIL72" s="154"/>
      <c r="FIM72" s="154"/>
      <c r="FIN72" s="154"/>
      <c r="FIO72" s="154"/>
      <c r="FIP72" s="154"/>
      <c r="FIQ72" s="154"/>
      <c r="FIR72" s="154"/>
      <c r="FIS72" s="154"/>
      <c r="FIT72" s="154"/>
      <c r="FIU72" s="154"/>
      <c r="FIV72" s="154"/>
      <c r="FIW72" s="154"/>
      <c r="FIX72" s="154"/>
      <c r="FIY72" s="154"/>
      <c r="FIZ72" s="154"/>
      <c r="FJA72" s="154"/>
      <c r="FJB72" s="154"/>
      <c r="FJC72" s="154"/>
      <c r="FJD72" s="154"/>
      <c r="FJE72" s="154"/>
      <c r="FJF72" s="154"/>
      <c r="FJG72" s="154"/>
      <c r="FJH72" s="154"/>
      <c r="FJI72" s="154"/>
      <c r="FJJ72" s="154"/>
      <c r="FJK72" s="154"/>
      <c r="FJL72" s="154"/>
      <c r="FJM72" s="154"/>
      <c r="FJN72" s="154"/>
      <c r="FJO72" s="154"/>
      <c r="FJP72" s="154"/>
      <c r="FJQ72" s="154"/>
      <c r="FJR72" s="154"/>
      <c r="FJS72" s="154"/>
      <c r="FJT72" s="154"/>
      <c r="FJU72" s="154"/>
      <c r="FJV72" s="154"/>
      <c r="FJW72" s="154"/>
      <c r="FJX72" s="154"/>
      <c r="FJY72" s="154"/>
      <c r="FJZ72" s="154"/>
      <c r="FKA72" s="154"/>
      <c r="FKB72" s="154"/>
      <c r="FKC72" s="154"/>
      <c r="FKD72" s="154"/>
      <c r="FKE72" s="154"/>
      <c r="FKF72" s="154"/>
      <c r="FKG72" s="154"/>
      <c r="FKH72" s="154"/>
      <c r="FKI72" s="154"/>
      <c r="FKJ72" s="154"/>
      <c r="FKK72" s="154"/>
      <c r="FKL72" s="154"/>
      <c r="FKM72" s="154"/>
      <c r="FKN72" s="154"/>
      <c r="FKO72" s="154"/>
      <c r="FKP72" s="154"/>
      <c r="FKQ72" s="154"/>
      <c r="FKR72" s="154"/>
      <c r="FKS72" s="154"/>
      <c r="FKT72" s="154"/>
      <c r="FKU72" s="154"/>
      <c r="FKV72" s="154"/>
      <c r="FKW72" s="154"/>
      <c r="FKX72" s="154"/>
      <c r="FKY72" s="154"/>
      <c r="FKZ72" s="154"/>
      <c r="FLA72" s="154"/>
      <c r="FLB72" s="154"/>
      <c r="FLC72" s="154"/>
      <c r="FLD72" s="154"/>
      <c r="FLE72" s="154"/>
      <c r="FLF72" s="154"/>
      <c r="FLG72" s="154"/>
      <c r="FLH72" s="154"/>
      <c r="FLI72" s="154"/>
      <c r="FLJ72" s="154"/>
      <c r="FLK72" s="154"/>
      <c r="FLL72" s="154"/>
      <c r="FLM72" s="154"/>
      <c r="FLN72" s="154"/>
      <c r="FLO72" s="154"/>
      <c r="FLP72" s="154"/>
      <c r="FLQ72" s="154"/>
      <c r="FLR72" s="154"/>
      <c r="FLS72" s="154"/>
      <c r="FLT72" s="154"/>
      <c r="FLU72" s="154"/>
      <c r="FLV72" s="154"/>
      <c r="FLW72" s="154"/>
      <c r="FLX72" s="154"/>
      <c r="FLY72" s="154"/>
      <c r="FLZ72" s="154"/>
      <c r="FMA72" s="154"/>
      <c r="FMB72" s="154"/>
      <c r="FMC72" s="154"/>
      <c r="FMD72" s="154"/>
      <c r="FME72" s="154"/>
      <c r="FMF72" s="154"/>
      <c r="FMG72" s="154"/>
      <c r="FMH72" s="154"/>
      <c r="FMI72" s="154"/>
      <c r="FMJ72" s="154"/>
      <c r="FMK72" s="154"/>
      <c r="FML72" s="154"/>
      <c r="FMM72" s="154"/>
      <c r="FMN72" s="154"/>
      <c r="FMO72" s="154"/>
      <c r="FMP72" s="154"/>
      <c r="FMQ72" s="154"/>
      <c r="FMR72" s="154"/>
      <c r="FMS72" s="154"/>
      <c r="FMT72" s="154"/>
      <c r="FMU72" s="154"/>
      <c r="FMV72" s="154"/>
      <c r="FMW72" s="154"/>
      <c r="FMX72" s="154"/>
      <c r="FMY72" s="154"/>
      <c r="FMZ72" s="154"/>
      <c r="FNA72" s="154"/>
      <c r="FNB72" s="154"/>
      <c r="FNC72" s="154"/>
      <c r="FND72" s="154"/>
      <c r="FNE72" s="154"/>
      <c r="FNF72" s="154"/>
      <c r="FNG72" s="154"/>
      <c r="FNH72" s="154"/>
      <c r="FNI72" s="154"/>
      <c r="FNJ72" s="154"/>
      <c r="FNK72" s="154"/>
      <c r="FNL72" s="154"/>
      <c r="FNM72" s="154"/>
      <c r="FNN72" s="154"/>
      <c r="FNO72" s="154"/>
      <c r="FNP72" s="154"/>
      <c r="FNQ72" s="154"/>
      <c r="FNR72" s="154"/>
      <c r="FNS72" s="154"/>
      <c r="FNT72" s="154"/>
      <c r="FNU72" s="154"/>
      <c r="FNV72" s="154"/>
      <c r="FNW72" s="154"/>
      <c r="FNX72" s="154"/>
      <c r="FNY72" s="154"/>
      <c r="FNZ72" s="154"/>
      <c r="FOA72" s="154"/>
      <c r="FOB72" s="154"/>
      <c r="FOC72" s="154"/>
      <c r="FOD72" s="154"/>
      <c r="FOE72" s="154"/>
      <c r="FOF72" s="154"/>
      <c r="FOG72" s="154"/>
      <c r="FOH72" s="154"/>
      <c r="FOI72" s="154"/>
      <c r="FOJ72" s="154"/>
      <c r="FOK72" s="154"/>
      <c r="FOL72" s="154"/>
      <c r="FOM72" s="154"/>
      <c r="FON72" s="154"/>
      <c r="FOO72" s="154"/>
      <c r="FOP72" s="154"/>
      <c r="FOQ72" s="154"/>
      <c r="FOR72" s="154"/>
      <c r="FOS72" s="154"/>
      <c r="FOT72" s="154"/>
      <c r="FOU72" s="154"/>
      <c r="FOV72" s="154"/>
      <c r="FOW72" s="154"/>
      <c r="FOX72" s="154"/>
      <c r="FOY72" s="154"/>
      <c r="FOZ72" s="154"/>
      <c r="FPA72" s="154"/>
      <c r="FPB72" s="154"/>
      <c r="FPC72" s="154"/>
      <c r="FPD72" s="154"/>
      <c r="FPE72" s="154"/>
      <c r="FPF72" s="154"/>
      <c r="FPG72" s="154"/>
      <c r="FPH72" s="154"/>
      <c r="FPI72" s="154"/>
      <c r="FPJ72" s="154"/>
      <c r="FPK72" s="154"/>
      <c r="FPL72" s="154"/>
      <c r="FPM72" s="154"/>
      <c r="FPN72" s="154"/>
      <c r="FPO72" s="154"/>
      <c r="FPP72" s="154"/>
      <c r="FPQ72" s="154"/>
      <c r="FPR72" s="154"/>
      <c r="FPS72" s="154"/>
      <c r="FPT72" s="154"/>
      <c r="FPU72" s="154"/>
      <c r="FPV72" s="154"/>
      <c r="FPW72" s="154"/>
      <c r="FPX72" s="154"/>
      <c r="FPY72" s="154"/>
      <c r="FPZ72" s="154"/>
      <c r="FQA72" s="154"/>
      <c r="FQB72" s="154"/>
      <c r="FQC72" s="154"/>
      <c r="FQD72" s="154"/>
      <c r="FQE72" s="154"/>
      <c r="FQF72" s="154"/>
      <c r="FQG72" s="154"/>
      <c r="FQH72" s="154"/>
      <c r="FQI72" s="154"/>
      <c r="FQJ72" s="154"/>
      <c r="FQK72" s="154"/>
      <c r="FQL72" s="154"/>
      <c r="FQM72" s="154"/>
      <c r="FQN72" s="154"/>
      <c r="FQO72" s="154"/>
      <c r="FQP72" s="154"/>
      <c r="FQQ72" s="154"/>
      <c r="FQR72" s="154"/>
      <c r="FQS72" s="154"/>
      <c r="FQT72" s="154"/>
      <c r="FQU72" s="154"/>
      <c r="FQV72" s="154"/>
      <c r="FQW72" s="154"/>
      <c r="FQX72" s="154"/>
      <c r="FQY72" s="154"/>
      <c r="FQZ72" s="154"/>
      <c r="FRA72" s="154"/>
      <c r="FRB72" s="154"/>
      <c r="FRC72" s="154"/>
      <c r="FRD72" s="154"/>
      <c r="FRE72" s="154"/>
      <c r="FRF72" s="154"/>
      <c r="FRG72" s="154"/>
      <c r="FRH72" s="154"/>
      <c r="FRI72" s="154"/>
      <c r="FRJ72" s="154"/>
      <c r="FRK72" s="154"/>
      <c r="FRL72" s="154"/>
      <c r="FRM72" s="154"/>
      <c r="FRN72" s="154"/>
      <c r="FRO72" s="154"/>
      <c r="FRP72" s="154"/>
      <c r="FRQ72" s="154"/>
      <c r="FRR72" s="154"/>
      <c r="FRS72" s="154"/>
      <c r="FRT72" s="154"/>
      <c r="FRU72" s="154"/>
      <c r="FRV72" s="154"/>
      <c r="FRW72" s="154"/>
      <c r="FRX72" s="154"/>
      <c r="FRY72" s="154"/>
      <c r="FRZ72" s="154"/>
      <c r="FSA72" s="154"/>
      <c r="FSB72" s="154"/>
      <c r="FSC72" s="154"/>
      <c r="FSD72" s="154"/>
      <c r="FSE72" s="154"/>
      <c r="FSF72" s="154"/>
      <c r="FSG72" s="154"/>
      <c r="FSH72" s="154"/>
      <c r="FSI72" s="154"/>
      <c r="FSJ72" s="154"/>
      <c r="FSK72" s="154"/>
      <c r="FSL72" s="154"/>
      <c r="FSM72" s="154"/>
      <c r="FSN72" s="154"/>
      <c r="FSO72" s="154"/>
      <c r="FSP72" s="154"/>
      <c r="FSQ72" s="154"/>
      <c r="FSR72" s="154"/>
      <c r="FSS72" s="154"/>
      <c r="FST72" s="154"/>
      <c r="FSU72" s="154"/>
      <c r="FSV72" s="154"/>
      <c r="FSW72" s="154"/>
      <c r="FSX72" s="154"/>
      <c r="FSY72" s="154"/>
      <c r="FSZ72" s="154"/>
      <c r="FTA72" s="154"/>
      <c r="FTB72" s="154"/>
      <c r="FTC72" s="154"/>
      <c r="FTD72" s="154"/>
      <c r="FTE72" s="154"/>
      <c r="FTF72" s="154"/>
      <c r="FTG72" s="154"/>
      <c r="FTH72" s="154"/>
      <c r="FTI72" s="154"/>
      <c r="FTJ72" s="154"/>
      <c r="FTK72" s="154"/>
      <c r="FTL72" s="154"/>
      <c r="FTM72" s="154"/>
      <c r="FTN72" s="154"/>
      <c r="FTO72" s="154"/>
      <c r="FTP72" s="154"/>
      <c r="FTQ72" s="154"/>
      <c r="FTR72" s="154"/>
      <c r="FTS72" s="154"/>
      <c r="FTT72" s="154"/>
      <c r="FTU72" s="154"/>
      <c r="FTV72" s="154"/>
      <c r="FTW72" s="154"/>
      <c r="FTX72" s="154"/>
      <c r="FTY72" s="154"/>
      <c r="FTZ72" s="154"/>
      <c r="FUA72" s="154"/>
      <c r="FUB72" s="154"/>
      <c r="FUC72" s="154"/>
      <c r="FUD72" s="154"/>
      <c r="FUE72" s="154"/>
      <c r="FUF72" s="154"/>
      <c r="FUG72" s="154"/>
      <c r="FUH72" s="154"/>
      <c r="FUI72" s="154"/>
      <c r="FUJ72" s="154"/>
      <c r="FUK72" s="154"/>
      <c r="FUL72" s="154"/>
      <c r="FUM72" s="154"/>
      <c r="FUN72" s="154"/>
      <c r="FUO72" s="154"/>
      <c r="FUP72" s="154"/>
      <c r="FUQ72" s="154"/>
      <c r="FUR72" s="154"/>
      <c r="FUS72" s="154"/>
      <c r="FUT72" s="154"/>
      <c r="FUU72" s="154"/>
      <c r="FUV72" s="154"/>
      <c r="FUW72" s="154"/>
      <c r="FUX72" s="154"/>
      <c r="FUY72" s="154"/>
      <c r="FUZ72" s="154"/>
      <c r="FVA72" s="154"/>
      <c r="FVB72" s="154"/>
      <c r="FVC72" s="154"/>
      <c r="FVD72" s="154"/>
      <c r="FVE72" s="154"/>
      <c r="FVF72" s="154"/>
      <c r="FVG72" s="154"/>
      <c r="FVH72" s="154"/>
      <c r="FVI72" s="154"/>
      <c r="FVJ72" s="154"/>
      <c r="FVK72" s="154"/>
      <c r="FVL72" s="154"/>
      <c r="FVM72" s="154"/>
      <c r="FVN72" s="154"/>
      <c r="FVO72" s="154"/>
      <c r="FVP72" s="154"/>
      <c r="FVQ72" s="154"/>
      <c r="FVR72" s="154"/>
      <c r="FVS72" s="154"/>
      <c r="FVT72" s="154"/>
      <c r="FVU72" s="154"/>
      <c r="FVV72" s="154"/>
      <c r="FVW72" s="154"/>
      <c r="FVX72" s="154"/>
      <c r="FVY72" s="154"/>
      <c r="FVZ72" s="154"/>
      <c r="FWA72" s="154"/>
      <c r="FWB72" s="154"/>
      <c r="FWC72" s="154"/>
      <c r="FWD72" s="154"/>
      <c r="FWE72" s="154"/>
      <c r="FWF72" s="154"/>
      <c r="FWG72" s="154"/>
      <c r="FWH72" s="154"/>
      <c r="FWI72" s="154"/>
      <c r="FWJ72" s="154"/>
      <c r="FWK72" s="154"/>
      <c r="FWL72" s="154"/>
      <c r="FWM72" s="154"/>
      <c r="FWN72" s="154"/>
      <c r="FWO72" s="154"/>
      <c r="FWP72" s="154"/>
      <c r="FWQ72" s="154"/>
      <c r="FWR72" s="154"/>
      <c r="FWS72" s="154"/>
      <c r="FWT72" s="154"/>
      <c r="FWU72" s="154"/>
      <c r="FWV72" s="154"/>
      <c r="FWW72" s="154"/>
      <c r="FWX72" s="154"/>
      <c r="FWY72" s="154"/>
      <c r="FWZ72" s="154"/>
      <c r="FXA72" s="154"/>
      <c r="FXB72" s="154"/>
      <c r="FXC72" s="154"/>
      <c r="FXD72" s="154"/>
      <c r="FXE72" s="154"/>
      <c r="FXF72" s="154"/>
      <c r="FXG72" s="154"/>
      <c r="FXH72" s="154"/>
      <c r="FXI72" s="154"/>
      <c r="FXJ72" s="154"/>
      <c r="FXK72" s="154"/>
      <c r="FXL72" s="154"/>
      <c r="FXM72" s="154"/>
      <c r="FXN72" s="154"/>
      <c r="FXO72" s="154"/>
      <c r="FXP72" s="154"/>
      <c r="FXQ72" s="154"/>
      <c r="FXR72" s="154"/>
      <c r="FXS72" s="154"/>
      <c r="FXT72" s="154"/>
      <c r="FXU72" s="154"/>
      <c r="FXV72" s="154"/>
      <c r="FXW72" s="154"/>
      <c r="FXX72" s="154"/>
      <c r="FXY72" s="154"/>
      <c r="FXZ72" s="154"/>
      <c r="FYA72" s="154"/>
      <c r="FYB72" s="154"/>
      <c r="FYC72" s="154"/>
      <c r="FYD72" s="154"/>
      <c r="FYE72" s="154"/>
      <c r="FYF72" s="154"/>
      <c r="FYG72" s="154"/>
      <c r="FYH72" s="154"/>
      <c r="FYI72" s="154"/>
      <c r="FYJ72" s="154"/>
      <c r="FYK72" s="154"/>
      <c r="FYL72" s="154"/>
      <c r="FYM72" s="154"/>
      <c r="FYN72" s="154"/>
      <c r="FYO72" s="154"/>
      <c r="FYP72" s="154"/>
      <c r="FYQ72" s="154"/>
      <c r="FYR72" s="154"/>
      <c r="FYS72" s="154"/>
      <c r="FYT72" s="154"/>
      <c r="FYU72" s="154"/>
      <c r="FYV72" s="154"/>
      <c r="FYW72" s="154"/>
      <c r="FYX72" s="154"/>
      <c r="FYY72" s="154"/>
      <c r="FYZ72" s="154"/>
      <c r="FZA72" s="154"/>
      <c r="FZB72" s="154"/>
      <c r="FZC72" s="154"/>
      <c r="FZD72" s="154"/>
      <c r="FZE72" s="154"/>
      <c r="FZF72" s="154"/>
      <c r="FZG72" s="154"/>
      <c r="FZH72" s="154"/>
      <c r="FZI72" s="154"/>
      <c r="FZJ72" s="154"/>
      <c r="FZK72" s="154"/>
      <c r="FZL72" s="154"/>
      <c r="FZM72" s="154"/>
      <c r="FZN72" s="154"/>
      <c r="FZO72" s="154"/>
      <c r="FZP72" s="154"/>
      <c r="FZQ72" s="154"/>
      <c r="FZR72" s="154"/>
      <c r="FZS72" s="154"/>
      <c r="FZT72" s="154"/>
      <c r="FZU72" s="154"/>
      <c r="FZV72" s="154"/>
      <c r="FZW72" s="154"/>
      <c r="FZX72" s="154"/>
      <c r="FZY72" s="154"/>
      <c r="FZZ72" s="154"/>
      <c r="GAA72" s="154"/>
      <c r="GAB72" s="154"/>
      <c r="GAC72" s="154"/>
      <c r="GAD72" s="154"/>
      <c r="GAE72" s="154"/>
      <c r="GAF72" s="154"/>
      <c r="GAG72" s="154"/>
      <c r="GAH72" s="154"/>
      <c r="GAI72" s="154"/>
      <c r="GAJ72" s="154"/>
      <c r="GAK72" s="154"/>
      <c r="GAL72" s="154"/>
      <c r="GAM72" s="154"/>
      <c r="GAN72" s="154"/>
      <c r="GAO72" s="154"/>
      <c r="GAP72" s="154"/>
      <c r="GAQ72" s="154"/>
      <c r="GAR72" s="154"/>
      <c r="GAS72" s="154"/>
      <c r="GAT72" s="154"/>
      <c r="GAU72" s="154"/>
      <c r="GAV72" s="154"/>
      <c r="GAW72" s="154"/>
      <c r="GAX72" s="154"/>
      <c r="GAY72" s="154"/>
      <c r="GAZ72" s="154"/>
      <c r="GBA72" s="154"/>
      <c r="GBB72" s="154"/>
      <c r="GBC72" s="154"/>
      <c r="GBD72" s="154"/>
      <c r="GBE72" s="154"/>
      <c r="GBF72" s="154"/>
      <c r="GBG72" s="154"/>
      <c r="GBH72" s="154"/>
      <c r="GBI72" s="154"/>
      <c r="GBJ72" s="154"/>
      <c r="GBK72" s="154"/>
      <c r="GBL72" s="154"/>
      <c r="GBM72" s="154"/>
      <c r="GBN72" s="154"/>
      <c r="GBO72" s="154"/>
      <c r="GBP72" s="154"/>
      <c r="GBQ72" s="154"/>
      <c r="GBR72" s="154"/>
      <c r="GBS72" s="154"/>
      <c r="GBT72" s="154"/>
      <c r="GBU72" s="154"/>
      <c r="GBV72" s="154"/>
      <c r="GBW72" s="154"/>
      <c r="GBX72" s="154"/>
      <c r="GBY72" s="154"/>
      <c r="GBZ72" s="154"/>
      <c r="GCA72" s="154"/>
      <c r="GCB72" s="154"/>
      <c r="GCC72" s="154"/>
      <c r="GCD72" s="154"/>
      <c r="GCE72" s="154"/>
      <c r="GCF72" s="154"/>
      <c r="GCG72" s="154"/>
      <c r="GCH72" s="154"/>
      <c r="GCI72" s="154"/>
      <c r="GCJ72" s="154"/>
      <c r="GCK72" s="154"/>
      <c r="GCL72" s="154"/>
      <c r="GCM72" s="154"/>
      <c r="GCN72" s="154"/>
      <c r="GCO72" s="154"/>
      <c r="GCP72" s="154"/>
      <c r="GCQ72" s="154"/>
      <c r="GCR72" s="154"/>
      <c r="GCS72" s="154"/>
      <c r="GCT72" s="154"/>
      <c r="GCU72" s="154"/>
      <c r="GCV72" s="154"/>
      <c r="GCW72" s="154"/>
      <c r="GCX72" s="154"/>
      <c r="GCY72" s="154"/>
      <c r="GCZ72" s="154"/>
      <c r="GDA72" s="154"/>
      <c r="GDB72" s="154"/>
      <c r="GDC72" s="154"/>
      <c r="GDD72" s="154"/>
      <c r="GDE72" s="154"/>
      <c r="GDF72" s="154"/>
      <c r="GDG72" s="154"/>
      <c r="GDH72" s="154"/>
      <c r="GDI72" s="154"/>
      <c r="GDJ72" s="154"/>
      <c r="GDK72" s="154"/>
      <c r="GDL72" s="154"/>
      <c r="GDM72" s="154"/>
      <c r="GDN72" s="154"/>
      <c r="GDO72" s="154"/>
      <c r="GDP72" s="154"/>
      <c r="GDQ72" s="154"/>
      <c r="GDR72" s="154"/>
      <c r="GDS72" s="154"/>
      <c r="GDT72" s="154"/>
      <c r="GDU72" s="154"/>
      <c r="GDV72" s="154"/>
      <c r="GDW72" s="154"/>
      <c r="GDX72" s="154"/>
      <c r="GDY72" s="154"/>
      <c r="GDZ72" s="154"/>
      <c r="GEA72" s="154"/>
      <c r="GEB72" s="154"/>
      <c r="GEC72" s="154"/>
      <c r="GED72" s="154"/>
      <c r="GEE72" s="154"/>
      <c r="GEF72" s="154"/>
      <c r="GEG72" s="154"/>
      <c r="GEH72" s="154"/>
      <c r="GEI72" s="154"/>
      <c r="GEJ72" s="154"/>
      <c r="GEK72" s="154"/>
      <c r="GEL72" s="154"/>
      <c r="GEM72" s="154"/>
      <c r="GEN72" s="154"/>
      <c r="GEO72" s="154"/>
      <c r="GEP72" s="154"/>
      <c r="GEQ72" s="154"/>
      <c r="GER72" s="154"/>
      <c r="GES72" s="154"/>
      <c r="GET72" s="154"/>
      <c r="GEU72" s="154"/>
      <c r="GEV72" s="154"/>
      <c r="GEW72" s="154"/>
      <c r="GEX72" s="154"/>
      <c r="GEY72" s="154"/>
      <c r="GEZ72" s="154"/>
      <c r="GFA72" s="154"/>
      <c r="GFB72" s="154"/>
      <c r="GFC72" s="154"/>
      <c r="GFD72" s="154"/>
      <c r="GFE72" s="154"/>
      <c r="GFF72" s="154"/>
      <c r="GFG72" s="154"/>
      <c r="GFH72" s="154"/>
      <c r="GFI72" s="154"/>
      <c r="GFJ72" s="154"/>
      <c r="GFK72" s="154"/>
      <c r="GFL72" s="154"/>
      <c r="GFM72" s="154"/>
      <c r="GFN72" s="154"/>
      <c r="GFO72" s="154"/>
      <c r="GFP72" s="154"/>
      <c r="GFQ72" s="154"/>
      <c r="GFR72" s="154"/>
      <c r="GFS72" s="154"/>
      <c r="GFT72" s="154"/>
      <c r="GFU72" s="154"/>
      <c r="GFV72" s="154"/>
      <c r="GFW72" s="154"/>
      <c r="GFX72" s="154"/>
      <c r="GFY72" s="154"/>
      <c r="GFZ72" s="154"/>
      <c r="GGA72" s="154"/>
      <c r="GGB72" s="154"/>
      <c r="GGC72" s="154"/>
      <c r="GGD72" s="154"/>
      <c r="GGE72" s="154"/>
      <c r="GGF72" s="154"/>
      <c r="GGG72" s="154"/>
      <c r="GGH72" s="154"/>
      <c r="GGI72" s="154"/>
      <c r="GGJ72" s="154"/>
      <c r="GGK72" s="154"/>
      <c r="GGL72" s="154"/>
      <c r="GGM72" s="154"/>
      <c r="GGN72" s="154"/>
      <c r="GGO72" s="154"/>
      <c r="GGP72" s="154"/>
      <c r="GGQ72" s="154"/>
      <c r="GGR72" s="154"/>
      <c r="GGS72" s="154"/>
      <c r="GGT72" s="154"/>
      <c r="GGU72" s="154"/>
      <c r="GGV72" s="154"/>
      <c r="GGW72" s="154"/>
      <c r="GGX72" s="154"/>
      <c r="GGY72" s="154"/>
      <c r="GGZ72" s="154"/>
      <c r="GHA72" s="154"/>
      <c r="GHB72" s="154"/>
      <c r="GHC72" s="154"/>
      <c r="GHD72" s="154"/>
      <c r="GHE72" s="154"/>
      <c r="GHF72" s="154"/>
      <c r="GHG72" s="154"/>
      <c r="GHH72" s="154"/>
      <c r="GHI72" s="154"/>
      <c r="GHJ72" s="154"/>
      <c r="GHK72" s="154"/>
      <c r="GHL72" s="154"/>
      <c r="GHM72" s="154"/>
      <c r="GHN72" s="154"/>
      <c r="GHO72" s="154"/>
      <c r="GHP72" s="154"/>
      <c r="GHQ72" s="154"/>
      <c r="GHR72" s="154"/>
      <c r="GHS72" s="154"/>
      <c r="GHT72" s="154"/>
      <c r="GHU72" s="154"/>
      <c r="GHV72" s="154"/>
      <c r="GHW72" s="154"/>
      <c r="GHX72" s="154"/>
      <c r="GHY72" s="154"/>
      <c r="GHZ72" s="154"/>
      <c r="GIA72" s="154"/>
      <c r="GIB72" s="154"/>
      <c r="GIC72" s="154"/>
      <c r="GID72" s="154"/>
      <c r="GIE72" s="154"/>
      <c r="GIF72" s="154"/>
      <c r="GIG72" s="154"/>
      <c r="GIH72" s="154"/>
      <c r="GII72" s="154"/>
      <c r="GIJ72" s="154"/>
      <c r="GIK72" s="154"/>
      <c r="GIL72" s="154"/>
      <c r="GIM72" s="154"/>
      <c r="GIN72" s="154"/>
      <c r="GIO72" s="154"/>
      <c r="GIP72" s="154"/>
      <c r="GIQ72" s="154"/>
      <c r="GIR72" s="154"/>
      <c r="GIS72" s="154"/>
      <c r="GIT72" s="154"/>
      <c r="GIU72" s="154"/>
      <c r="GIV72" s="154"/>
      <c r="GIW72" s="154"/>
      <c r="GIX72" s="154"/>
      <c r="GIY72" s="154"/>
      <c r="GIZ72" s="154"/>
      <c r="GJA72" s="154"/>
      <c r="GJB72" s="154"/>
      <c r="GJC72" s="154"/>
      <c r="GJD72" s="154"/>
      <c r="GJE72" s="154"/>
      <c r="GJF72" s="154"/>
      <c r="GJG72" s="154"/>
      <c r="GJH72" s="154"/>
      <c r="GJI72" s="154"/>
      <c r="GJJ72" s="154"/>
      <c r="GJK72" s="154"/>
      <c r="GJL72" s="154"/>
      <c r="GJM72" s="154"/>
      <c r="GJN72" s="154"/>
      <c r="GJO72" s="154"/>
      <c r="GJP72" s="154"/>
      <c r="GJQ72" s="154"/>
      <c r="GJR72" s="154"/>
      <c r="GJS72" s="154"/>
      <c r="GJT72" s="154"/>
      <c r="GJU72" s="154"/>
      <c r="GJV72" s="154"/>
      <c r="GJW72" s="154"/>
      <c r="GJX72" s="154"/>
      <c r="GJY72" s="154"/>
      <c r="GJZ72" s="154"/>
      <c r="GKA72" s="154"/>
      <c r="GKB72" s="154"/>
      <c r="GKC72" s="154"/>
      <c r="GKD72" s="154"/>
      <c r="GKE72" s="154"/>
      <c r="GKF72" s="154"/>
      <c r="GKG72" s="154"/>
      <c r="GKH72" s="154"/>
      <c r="GKI72" s="154"/>
      <c r="GKJ72" s="154"/>
      <c r="GKK72" s="154"/>
      <c r="GKL72" s="154"/>
      <c r="GKM72" s="154"/>
      <c r="GKN72" s="154"/>
      <c r="GKO72" s="154"/>
      <c r="GKP72" s="154"/>
      <c r="GKQ72" s="154"/>
      <c r="GKR72" s="154"/>
      <c r="GKS72" s="154"/>
      <c r="GKT72" s="154"/>
      <c r="GKU72" s="154"/>
      <c r="GKV72" s="154"/>
      <c r="GKW72" s="154"/>
      <c r="GKX72" s="154"/>
      <c r="GKY72" s="154"/>
      <c r="GKZ72" s="154"/>
      <c r="GLA72" s="154"/>
      <c r="GLB72" s="154"/>
      <c r="GLC72" s="154"/>
      <c r="GLD72" s="154"/>
      <c r="GLE72" s="154"/>
      <c r="GLF72" s="154"/>
      <c r="GLG72" s="154"/>
      <c r="GLH72" s="154"/>
      <c r="GLI72" s="154"/>
      <c r="GLJ72" s="154"/>
      <c r="GLK72" s="154"/>
      <c r="GLL72" s="154"/>
      <c r="GLM72" s="154"/>
      <c r="GLN72" s="154"/>
      <c r="GLO72" s="154"/>
      <c r="GLP72" s="154"/>
      <c r="GLQ72" s="154"/>
      <c r="GLR72" s="154"/>
      <c r="GLS72" s="154"/>
      <c r="GLT72" s="154"/>
      <c r="GLU72" s="154"/>
      <c r="GLV72" s="154"/>
      <c r="GLW72" s="154"/>
      <c r="GLX72" s="154"/>
      <c r="GLY72" s="154"/>
      <c r="GLZ72" s="154"/>
      <c r="GMA72" s="154"/>
      <c r="GMB72" s="154"/>
      <c r="GMC72" s="154"/>
      <c r="GMD72" s="154"/>
      <c r="GME72" s="154"/>
      <c r="GMF72" s="154"/>
      <c r="GMG72" s="154"/>
      <c r="GMH72" s="154"/>
      <c r="GMI72" s="154"/>
      <c r="GMJ72" s="154"/>
      <c r="GMK72" s="154"/>
      <c r="GML72" s="154"/>
      <c r="GMM72" s="154"/>
      <c r="GMN72" s="154"/>
      <c r="GMO72" s="154"/>
      <c r="GMP72" s="154"/>
      <c r="GMQ72" s="154"/>
      <c r="GMR72" s="154"/>
      <c r="GMS72" s="154"/>
      <c r="GMT72" s="154"/>
      <c r="GMU72" s="154"/>
      <c r="GMV72" s="154"/>
      <c r="GMW72" s="154"/>
      <c r="GMX72" s="154"/>
      <c r="GMY72" s="154"/>
      <c r="GMZ72" s="154"/>
      <c r="GNA72" s="154"/>
      <c r="GNB72" s="154"/>
      <c r="GNC72" s="154"/>
      <c r="GND72" s="154"/>
      <c r="GNE72" s="154"/>
      <c r="GNF72" s="154"/>
      <c r="GNG72" s="154"/>
      <c r="GNH72" s="154"/>
      <c r="GNI72" s="154"/>
      <c r="GNJ72" s="154"/>
      <c r="GNK72" s="154"/>
      <c r="GNL72" s="154"/>
      <c r="GNM72" s="154"/>
      <c r="GNN72" s="154"/>
      <c r="GNO72" s="154"/>
      <c r="GNP72" s="154"/>
      <c r="GNQ72" s="154"/>
      <c r="GNR72" s="154"/>
      <c r="GNS72" s="154"/>
      <c r="GNT72" s="154"/>
      <c r="GNU72" s="154"/>
      <c r="GNV72" s="154"/>
      <c r="GNW72" s="154"/>
      <c r="GNX72" s="154"/>
      <c r="GNY72" s="154"/>
      <c r="GNZ72" s="154"/>
      <c r="GOA72" s="154"/>
      <c r="GOB72" s="154"/>
      <c r="GOC72" s="154"/>
      <c r="GOD72" s="154"/>
      <c r="GOE72" s="154"/>
      <c r="GOF72" s="154"/>
      <c r="GOG72" s="154"/>
      <c r="GOH72" s="154"/>
      <c r="GOI72" s="154"/>
      <c r="GOJ72" s="154"/>
      <c r="GOK72" s="154"/>
      <c r="GOL72" s="154"/>
      <c r="GOM72" s="154"/>
      <c r="GON72" s="154"/>
      <c r="GOO72" s="154"/>
      <c r="GOP72" s="154"/>
      <c r="GOQ72" s="154"/>
      <c r="GOR72" s="154"/>
      <c r="GOS72" s="154"/>
      <c r="GOT72" s="154"/>
      <c r="GOU72" s="154"/>
      <c r="GOV72" s="154"/>
      <c r="GOW72" s="154"/>
      <c r="GOX72" s="154"/>
      <c r="GOY72" s="154"/>
      <c r="GOZ72" s="154"/>
      <c r="GPA72" s="154"/>
      <c r="GPB72" s="154"/>
      <c r="GPC72" s="154"/>
      <c r="GPD72" s="154"/>
      <c r="GPE72" s="154"/>
      <c r="GPF72" s="154"/>
      <c r="GPG72" s="154"/>
      <c r="GPH72" s="154"/>
      <c r="GPI72" s="154"/>
      <c r="GPJ72" s="154"/>
      <c r="GPK72" s="154"/>
      <c r="GPL72" s="154"/>
      <c r="GPM72" s="154"/>
      <c r="GPN72" s="154"/>
      <c r="GPO72" s="154"/>
      <c r="GPP72" s="154"/>
      <c r="GPQ72" s="154"/>
      <c r="GPR72" s="154"/>
      <c r="GPS72" s="154"/>
      <c r="GPT72" s="154"/>
      <c r="GPU72" s="154"/>
      <c r="GPV72" s="154"/>
      <c r="GPW72" s="154"/>
      <c r="GPX72" s="154"/>
      <c r="GPY72" s="154"/>
      <c r="GPZ72" s="154"/>
      <c r="GQA72" s="154"/>
      <c r="GQB72" s="154"/>
      <c r="GQC72" s="154"/>
      <c r="GQD72" s="154"/>
      <c r="GQE72" s="154"/>
      <c r="GQF72" s="154"/>
      <c r="GQG72" s="154"/>
      <c r="GQH72" s="154"/>
      <c r="GQI72" s="154"/>
      <c r="GQJ72" s="154"/>
      <c r="GQK72" s="154"/>
      <c r="GQL72" s="154"/>
      <c r="GQM72" s="154"/>
      <c r="GQN72" s="154"/>
      <c r="GQO72" s="154"/>
      <c r="GQP72" s="154"/>
      <c r="GQQ72" s="154"/>
      <c r="GQR72" s="154"/>
      <c r="GQS72" s="154"/>
      <c r="GQT72" s="154"/>
      <c r="GQU72" s="154"/>
      <c r="GQV72" s="154"/>
      <c r="GQW72" s="154"/>
      <c r="GQX72" s="154"/>
      <c r="GQY72" s="154"/>
      <c r="GQZ72" s="154"/>
      <c r="GRA72" s="154"/>
      <c r="GRB72" s="154"/>
      <c r="GRC72" s="154"/>
      <c r="GRD72" s="154"/>
      <c r="GRE72" s="154"/>
      <c r="GRF72" s="154"/>
      <c r="GRG72" s="154"/>
      <c r="GRH72" s="154"/>
      <c r="GRI72" s="154"/>
      <c r="GRJ72" s="154"/>
      <c r="GRK72" s="154"/>
      <c r="GRL72" s="154"/>
      <c r="GRM72" s="154"/>
      <c r="GRN72" s="154"/>
      <c r="GRO72" s="154"/>
      <c r="GRP72" s="154"/>
      <c r="GRQ72" s="154"/>
      <c r="GRR72" s="154"/>
      <c r="GRS72" s="154"/>
      <c r="GRT72" s="154"/>
      <c r="GRU72" s="154"/>
      <c r="GRV72" s="154"/>
      <c r="GRW72" s="154"/>
      <c r="GRX72" s="154"/>
      <c r="GRY72" s="154"/>
      <c r="GRZ72" s="154"/>
      <c r="GSA72" s="154"/>
      <c r="GSB72" s="154"/>
      <c r="GSC72" s="154"/>
      <c r="GSD72" s="154"/>
      <c r="GSE72" s="154"/>
      <c r="GSF72" s="154"/>
      <c r="GSG72" s="154"/>
      <c r="GSH72" s="154"/>
      <c r="GSI72" s="154"/>
      <c r="GSJ72" s="154"/>
      <c r="GSK72" s="154"/>
      <c r="GSL72" s="154"/>
      <c r="GSM72" s="154"/>
      <c r="GSN72" s="154"/>
      <c r="GSO72" s="154"/>
      <c r="GSP72" s="154"/>
      <c r="GSQ72" s="154"/>
      <c r="GSR72" s="154"/>
      <c r="GSS72" s="154"/>
      <c r="GST72" s="154"/>
      <c r="GSU72" s="154"/>
      <c r="GSV72" s="154"/>
      <c r="GSW72" s="154"/>
      <c r="GSX72" s="154"/>
      <c r="GSY72" s="154"/>
      <c r="GSZ72" s="154"/>
      <c r="GTA72" s="154"/>
      <c r="GTB72" s="154"/>
      <c r="GTC72" s="154"/>
      <c r="GTD72" s="154"/>
      <c r="GTE72" s="154"/>
      <c r="GTF72" s="154"/>
      <c r="GTG72" s="154"/>
      <c r="GTH72" s="154"/>
      <c r="GTI72" s="154"/>
      <c r="GTJ72" s="154"/>
      <c r="GTK72" s="154"/>
      <c r="GTL72" s="154"/>
      <c r="GTM72" s="154"/>
      <c r="GTN72" s="154"/>
      <c r="GTO72" s="154"/>
      <c r="GTP72" s="154"/>
      <c r="GTQ72" s="154"/>
      <c r="GTR72" s="154"/>
      <c r="GTS72" s="154"/>
      <c r="GTT72" s="154"/>
      <c r="GTU72" s="154"/>
      <c r="GTV72" s="154"/>
      <c r="GTW72" s="154"/>
      <c r="GTX72" s="154"/>
      <c r="GTY72" s="154"/>
      <c r="GTZ72" s="154"/>
      <c r="GUA72" s="154"/>
      <c r="GUB72" s="154"/>
      <c r="GUC72" s="154"/>
      <c r="GUD72" s="154"/>
      <c r="GUE72" s="154"/>
      <c r="GUF72" s="154"/>
      <c r="GUG72" s="154"/>
      <c r="GUH72" s="154"/>
      <c r="GUI72" s="154"/>
      <c r="GUJ72" s="154"/>
      <c r="GUK72" s="154"/>
      <c r="GUL72" s="154"/>
      <c r="GUM72" s="154"/>
      <c r="GUN72" s="154"/>
      <c r="GUO72" s="154"/>
      <c r="GUP72" s="154"/>
      <c r="GUQ72" s="154"/>
      <c r="GUR72" s="154"/>
      <c r="GUS72" s="154"/>
      <c r="GUT72" s="154"/>
      <c r="GUU72" s="154"/>
      <c r="GUV72" s="154"/>
      <c r="GUW72" s="154"/>
      <c r="GUX72" s="154"/>
      <c r="GUY72" s="154"/>
      <c r="GUZ72" s="154"/>
      <c r="GVA72" s="154"/>
      <c r="GVB72" s="154"/>
      <c r="GVC72" s="154"/>
      <c r="GVD72" s="154"/>
      <c r="GVE72" s="154"/>
      <c r="GVF72" s="154"/>
      <c r="GVG72" s="154"/>
      <c r="GVH72" s="154"/>
      <c r="GVI72" s="154"/>
      <c r="GVJ72" s="154"/>
      <c r="GVK72" s="154"/>
      <c r="GVL72" s="154"/>
      <c r="GVM72" s="154"/>
      <c r="GVN72" s="154"/>
      <c r="GVO72" s="154"/>
      <c r="GVP72" s="154"/>
      <c r="GVQ72" s="154"/>
      <c r="GVR72" s="154"/>
      <c r="GVS72" s="154"/>
      <c r="GVT72" s="154"/>
      <c r="GVU72" s="154"/>
      <c r="GVV72" s="154"/>
      <c r="GVW72" s="154"/>
      <c r="GVX72" s="154"/>
      <c r="GVY72" s="154"/>
      <c r="GVZ72" s="154"/>
      <c r="GWA72" s="154"/>
      <c r="GWB72" s="154"/>
      <c r="GWC72" s="154"/>
      <c r="GWD72" s="154"/>
      <c r="GWE72" s="154"/>
      <c r="GWF72" s="154"/>
      <c r="GWG72" s="154"/>
      <c r="GWH72" s="154"/>
      <c r="GWI72" s="154"/>
      <c r="GWJ72" s="154"/>
      <c r="GWK72" s="154"/>
      <c r="GWL72" s="154"/>
      <c r="GWM72" s="154"/>
      <c r="GWN72" s="154"/>
      <c r="GWO72" s="154"/>
      <c r="GWP72" s="154"/>
      <c r="GWQ72" s="154"/>
      <c r="GWR72" s="154"/>
      <c r="GWS72" s="154"/>
      <c r="GWT72" s="154"/>
      <c r="GWU72" s="154"/>
      <c r="GWV72" s="154"/>
      <c r="GWW72" s="154"/>
      <c r="GWX72" s="154"/>
      <c r="GWY72" s="154"/>
      <c r="GWZ72" s="154"/>
      <c r="GXA72" s="154"/>
      <c r="GXB72" s="154"/>
      <c r="GXC72" s="154"/>
      <c r="GXD72" s="154"/>
      <c r="GXE72" s="154"/>
      <c r="GXF72" s="154"/>
      <c r="GXG72" s="154"/>
      <c r="GXH72" s="154"/>
      <c r="GXI72" s="154"/>
      <c r="GXJ72" s="154"/>
      <c r="GXK72" s="154"/>
      <c r="GXL72" s="154"/>
      <c r="GXM72" s="154"/>
      <c r="GXN72" s="154"/>
      <c r="GXO72" s="154"/>
      <c r="GXP72" s="154"/>
      <c r="GXQ72" s="154"/>
      <c r="GXR72" s="154"/>
      <c r="GXS72" s="154"/>
      <c r="GXT72" s="154"/>
      <c r="GXU72" s="154"/>
      <c r="GXV72" s="154"/>
      <c r="GXW72" s="154"/>
      <c r="GXX72" s="154"/>
      <c r="GXY72" s="154"/>
      <c r="GXZ72" s="154"/>
      <c r="GYA72" s="154"/>
      <c r="GYB72" s="154"/>
      <c r="GYC72" s="154"/>
      <c r="GYD72" s="154"/>
      <c r="GYE72" s="154"/>
      <c r="GYF72" s="154"/>
      <c r="GYG72" s="154"/>
      <c r="GYH72" s="154"/>
      <c r="GYI72" s="154"/>
      <c r="GYJ72" s="154"/>
      <c r="GYK72" s="154"/>
      <c r="GYL72" s="154"/>
      <c r="GYM72" s="154"/>
      <c r="GYN72" s="154"/>
      <c r="GYO72" s="154"/>
      <c r="GYP72" s="154"/>
      <c r="GYQ72" s="154"/>
      <c r="GYR72" s="154"/>
      <c r="GYS72" s="154"/>
      <c r="GYT72" s="154"/>
      <c r="GYU72" s="154"/>
      <c r="GYV72" s="154"/>
      <c r="GYW72" s="154"/>
      <c r="GYX72" s="154"/>
      <c r="GYY72" s="154"/>
      <c r="GYZ72" s="154"/>
      <c r="GZA72" s="154"/>
      <c r="GZB72" s="154"/>
      <c r="GZC72" s="154"/>
      <c r="GZD72" s="154"/>
      <c r="GZE72" s="154"/>
      <c r="GZF72" s="154"/>
      <c r="GZG72" s="154"/>
      <c r="GZH72" s="154"/>
      <c r="GZI72" s="154"/>
      <c r="GZJ72" s="154"/>
      <c r="GZK72" s="154"/>
      <c r="GZL72" s="154"/>
      <c r="GZM72" s="154"/>
      <c r="GZN72" s="154"/>
      <c r="GZO72" s="154"/>
      <c r="GZP72" s="154"/>
      <c r="GZQ72" s="154"/>
      <c r="GZR72" s="154"/>
      <c r="GZS72" s="154"/>
      <c r="GZT72" s="154"/>
      <c r="GZU72" s="154"/>
      <c r="GZV72" s="154"/>
      <c r="GZW72" s="154"/>
      <c r="GZX72" s="154"/>
      <c r="GZY72" s="154"/>
      <c r="GZZ72" s="154"/>
      <c r="HAA72" s="154"/>
      <c r="HAB72" s="154"/>
      <c r="HAC72" s="154"/>
      <c r="HAD72" s="154"/>
      <c r="HAE72" s="154"/>
      <c r="HAF72" s="154"/>
      <c r="HAG72" s="154"/>
      <c r="HAH72" s="154"/>
      <c r="HAI72" s="154"/>
      <c r="HAJ72" s="154"/>
      <c r="HAK72" s="154"/>
      <c r="HAL72" s="154"/>
      <c r="HAM72" s="154"/>
      <c r="HAN72" s="154"/>
      <c r="HAO72" s="154"/>
      <c r="HAP72" s="154"/>
      <c r="HAQ72" s="154"/>
      <c r="HAR72" s="154"/>
      <c r="HAS72" s="154"/>
      <c r="HAT72" s="154"/>
      <c r="HAU72" s="154"/>
      <c r="HAV72" s="154"/>
      <c r="HAW72" s="154"/>
      <c r="HAX72" s="154"/>
      <c r="HAY72" s="154"/>
      <c r="HAZ72" s="154"/>
      <c r="HBA72" s="154"/>
      <c r="HBB72" s="154"/>
      <c r="HBC72" s="154"/>
      <c r="HBD72" s="154"/>
      <c r="HBE72" s="154"/>
      <c r="HBF72" s="154"/>
      <c r="HBG72" s="154"/>
      <c r="HBH72" s="154"/>
      <c r="HBI72" s="154"/>
      <c r="HBJ72" s="154"/>
      <c r="HBK72" s="154"/>
      <c r="HBL72" s="154"/>
      <c r="HBM72" s="154"/>
      <c r="HBN72" s="154"/>
      <c r="HBO72" s="154"/>
      <c r="HBP72" s="154"/>
      <c r="HBQ72" s="154"/>
      <c r="HBR72" s="154"/>
      <c r="HBS72" s="154"/>
      <c r="HBT72" s="154"/>
      <c r="HBU72" s="154"/>
      <c r="HBV72" s="154"/>
      <c r="HBW72" s="154"/>
      <c r="HBX72" s="154"/>
      <c r="HBY72" s="154"/>
      <c r="HBZ72" s="154"/>
      <c r="HCA72" s="154"/>
      <c r="HCB72" s="154"/>
      <c r="HCC72" s="154"/>
      <c r="HCD72" s="154"/>
      <c r="HCE72" s="154"/>
      <c r="HCF72" s="154"/>
      <c r="HCG72" s="154"/>
      <c r="HCH72" s="154"/>
      <c r="HCI72" s="154"/>
      <c r="HCJ72" s="154"/>
      <c r="HCK72" s="154"/>
      <c r="HCL72" s="154"/>
      <c r="HCM72" s="154"/>
      <c r="HCN72" s="154"/>
      <c r="HCO72" s="154"/>
      <c r="HCP72" s="154"/>
      <c r="HCQ72" s="154"/>
      <c r="HCR72" s="154"/>
      <c r="HCS72" s="154"/>
      <c r="HCT72" s="154"/>
      <c r="HCU72" s="154"/>
      <c r="HCV72" s="154"/>
      <c r="HCW72" s="154"/>
      <c r="HCX72" s="154"/>
      <c r="HCY72" s="154"/>
      <c r="HCZ72" s="154"/>
      <c r="HDA72" s="154"/>
      <c r="HDB72" s="154"/>
      <c r="HDC72" s="154"/>
      <c r="HDD72" s="154"/>
      <c r="HDE72" s="154"/>
      <c r="HDF72" s="154"/>
      <c r="HDG72" s="154"/>
      <c r="HDH72" s="154"/>
      <c r="HDI72" s="154"/>
      <c r="HDJ72" s="154"/>
      <c r="HDK72" s="154"/>
      <c r="HDL72" s="154"/>
      <c r="HDM72" s="154"/>
      <c r="HDN72" s="154"/>
      <c r="HDO72" s="154"/>
      <c r="HDP72" s="154"/>
      <c r="HDQ72" s="154"/>
      <c r="HDR72" s="154"/>
      <c r="HDS72" s="154"/>
      <c r="HDT72" s="154"/>
      <c r="HDU72" s="154"/>
      <c r="HDV72" s="154"/>
      <c r="HDW72" s="154"/>
      <c r="HDX72" s="154"/>
      <c r="HDY72" s="154"/>
      <c r="HDZ72" s="154"/>
      <c r="HEA72" s="154"/>
      <c r="HEB72" s="154"/>
      <c r="HEC72" s="154"/>
      <c r="HED72" s="154"/>
      <c r="HEE72" s="154"/>
      <c r="HEF72" s="154"/>
      <c r="HEG72" s="154"/>
      <c r="HEH72" s="154"/>
      <c r="HEI72" s="154"/>
      <c r="HEJ72" s="154"/>
      <c r="HEK72" s="154"/>
      <c r="HEL72" s="154"/>
      <c r="HEM72" s="154"/>
      <c r="HEN72" s="154"/>
      <c r="HEO72" s="154"/>
      <c r="HEP72" s="154"/>
      <c r="HEQ72" s="154"/>
      <c r="HER72" s="154"/>
      <c r="HES72" s="154"/>
      <c r="HET72" s="154"/>
      <c r="HEU72" s="154"/>
      <c r="HEV72" s="154"/>
      <c r="HEW72" s="154"/>
      <c r="HEX72" s="154"/>
      <c r="HEY72" s="154"/>
      <c r="HEZ72" s="154"/>
      <c r="HFA72" s="154"/>
      <c r="HFB72" s="154"/>
      <c r="HFC72" s="154"/>
      <c r="HFD72" s="154"/>
      <c r="HFE72" s="154"/>
      <c r="HFF72" s="154"/>
      <c r="HFG72" s="154"/>
      <c r="HFH72" s="154"/>
      <c r="HFI72" s="154"/>
      <c r="HFJ72" s="154"/>
      <c r="HFK72" s="154"/>
      <c r="HFL72" s="154"/>
      <c r="HFM72" s="154"/>
      <c r="HFN72" s="154"/>
      <c r="HFO72" s="154"/>
      <c r="HFP72" s="154"/>
      <c r="HFQ72" s="154"/>
      <c r="HFR72" s="154"/>
      <c r="HFS72" s="154"/>
      <c r="HFT72" s="154"/>
      <c r="HFU72" s="154"/>
      <c r="HFV72" s="154"/>
      <c r="HFW72" s="154"/>
      <c r="HFX72" s="154"/>
      <c r="HFY72" s="154"/>
      <c r="HFZ72" s="154"/>
      <c r="HGA72" s="154"/>
      <c r="HGB72" s="154"/>
      <c r="HGC72" s="154"/>
      <c r="HGD72" s="154"/>
      <c r="HGE72" s="154"/>
      <c r="HGF72" s="154"/>
      <c r="HGG72" s="154"/>
      <c r="HGH72" s="154"/>
      <c r="HGI72" s="154"/>
      <c r="HGJ72" s="154"/>
      <c r="HGK72" s="154"/>
      <c r="HGL72" s="154"/>
      <c r="HGM72" s="154"/>
      <c r="HGN72" s="154"/>
      <c r="HGO72" s="154"/>
      <c r="HGP72" s="154"/>
      <c r="HGQ72" s="154"/>
      <c r="HGR72" s="154"/>
      <c r="HGS72" s="154"/>
      <c r="HGT72" s="154"/>
      <c r="HGU72" s="154"/>
      <c r="HGV72" s="154"/>
      <c r="HGW72" s="154"/>
      <c r="HGX72" s="154"/>
      <c r="HGY72" s="154"/>
      <c r="HGZ72" s="154"/>
      <c r="HHA72" s="154"/>
      <c r="HHB72" s="154"/>
      <c r="HHC72" s="154"/>
      <c r="HHD72" s="154"/>
      <c r="HHE72" s="154"/>
      <c r="HHF72" s="154"/>
      <c r="HHG72" s="154"/>
      <c r="HHH72" s="154"/>
      <c r="HHI72" s="154"/>
      <c r="HHJ72" s="154"/>
      <c r="HHK72" s="154"/>
      <c r="HHL72" s="154"/>
      <c r="HHM72" s="154"/>
      <c r="HHN72" s="154"/>
      <c r="HHO72" s="154"/>
      <c r="HHP72" s="154"/>
      <c r="HHQ72" s="154"/>
      <c r="HHR72" s="154"/>
      <c r="HHS72" s="154"/>
      <c r="HHT72" s="154"/>
      <c r="HHU72" s="154"/>
      <c r="HHV72" s="154"/>
      <c r="HHW72" s="154"/>
      <c r="HHX72" s="154"/>
      <c r="HHY72" s="154"/>
      <c r="HHZ72" s="154"/>
      <c r="HIA72" s="154"/>
      <c r="HIB72" s="154"/>
      <c r="HIC72" s="154"/>
      <c r="HID72" s="154"/>
      <c r="HIE72" s="154"/>
      <c r="HIF72" s="154"/>
      <c r="HIG72" s="154"/>
      <c r="HIH72" s="154"/>
      <c r="HII72" s="154"/>
      <c r="HIJ72" s="154"/>
      <c r="HIK72" s="154"/>
      <c r="HIL72" s="154"/>
      <c r="HIM72" s="154"/>
      <c r="HIN72" s="154"/>
      <c r="HIO72" s="154"/>
      <c r="HIP72" s="154"/>
      <c r="HIQ72" s="154"/>
      <c r="HIR72" s="154"/>
      <c r="HIS72" s="154"/>
      <c r="HIT72" s="154"/>
      <c r="HIU72" s="154"/>
      <c r="HIV72" s="154"/>
      <c r="HIW72" s="154"/>
      <c r="HIX72" s="154"/>
      <c r="HIY72" s="154"/>
      <c r="HIZ72" s="154"/>
      <c r="HJA72" s="154"/>
      <c r="HJB72" s="154"/>
      <c r="HJC72" s="154"/>
      <c r="HJD72" s="154"/>
      <c r="HJE72" s="154"/>
      <c r="HJF72" s="154"/>
      <c r="HJG72" s="154"/>
      <c r="HJH72" s="154"/>
      <c r="HJI72" s="154"/>
      <c r="HJJ72" s="154"/>
      <c r="HJK72" s="154"/>
      <c r="HJL72" s="154"/>
      <c r="HJM72" s="154"/>
      <c r="HJN72" s="154"/>
      <c r="HJO72" s="154"/>
      <c r="HJP72" s="154"/>
      <c r="HJQ72" s="154"/>
      <c r="HJR72" s="154"/>
      <c r="HJS72" s="154"/>
      <c r="HJT72" s="154"/>
      <c r="HJU72" s="154"/>
      <c r="HJV72" s="154"/>
      <c r="HJW72" s="154"/>
      <c r="HJX72" s="154"/>
      <c r="HJY72" s="154"/>
      <c r="HJZ72" s="154"/>
      <c r="HKA72" s="154"/>
      <c r="HKB72" s="154"/>
      <c r="HKC72" s="154"/>
      <c r="HKD72" s="154"/>
      <c r="HKE72" s="154"/>
      <c r="HKF72" s="154"/>
      <c r="HKG72" s="154"/>
      <c r="HKH72" s="154"/>
      <c r="HKI72" s="154"/>
      <c r="HKJ72" s="154"/>
      <c r="HKK72" s="154"/>
      <c r="HKL72" s="154"/>
      <c r="HKM72" s="154"/>
      <c r="HKN72" s="154"/>
      <c r="HKO72" s="154"/>
      <c r="HKP72" s="154"/>
      <c r="HKQ72" s="154"/>
      <c r="HKR72" s="154"/>
      <c r="HKS72" s="154"/>
      <c r="HKT72" s="154"/>
      <c r="HKU72" s="154"/>
      <c r="HKV72" s="154"/>
      <c r="HKW72" s="154"/>
      <c r="HKX72" s="154"/>
      <c r="HKY72" s="154"/>
      <c r="HKZ72" s="154"/>
      <c r="HLA72" s="154"/>
      <c r="HLB72" s="154"/>
      <c r="HLC72" s="154"/>
      <c r="HLD72" s="154"/>
      <c r="HLE72" s="154"/>
      <c r="HLF72" s="154"/>
      <c r="HLG72" s="154"/>
      <c r="HLH72" s="154"/>
      <c r="HLI72" s="154"/>
      <c r="HLJ72" s="154"/>
      <c r="HLK72" s="154"/>
      <c r="HLL72" s="154"/>
      <c r="HLM72" s="154"/>
      <c r="HLN72" s="154"/>
      <c r="HLO72" s="154"/>
      <c r="HLP72" s="154"/>
      <c r="HLQ72" s="154"/>
      <c r="HLR72" s="154"/>
      <c r="HLS72" s="154"/>
      <c r="HLT72" s="154"/>
      <c r="HLU72" s="154"/>
      <c r="HLV72" s="154"/>
      <c r="HLW72" s="154"/>
      <c r="HLX72" s="154"/>
      <c r="HLY72" s="154"/>
      <c r="HLZ72" s="154"/>
      <c r="HMA72" s="154"/>
      <c r="HMB72" s="154"/>
      <c r="HMC72" s="154"/>
      <c r="HMD72" s="154"/>
      <c r="HME72" s="154"/>
      <c r="HMF72" s="154"/>
      <c r="HMG72" s="154"/>
      <c r="HMH72" s="154"/>
      <c r="HMI72" s="154"/>
      <c r="HMJ72" s="154"/>
      <c r="HMK72" s="154"/>
      <c r="HML72" s="154"/>
      <c r="HMM72" s="154"/>
      <c r="HMN72" s="154"/>
      <c r="HMO72" s="154"/>
      <c r="HMP72" s="154"/>
      <c r="HMQ72" s="154"/>
      <c r="HMR72" s="154"/>
      <c r="HMS72" s="154"/>
      <c r="HMT72" s="154"/>
      <c r="HMU72" s="154"/>
      <c r="HMV72" s="154"/>
      <c r="HMW72" s="154"/>
      <c r="HMX72" s="154"/>
      <c r="HMY72" s="154"/>
      <c r="HMZ72" s="154"/>
      <c r="HNA72" s="154"/>
      <c r="HNB72" s="154"/>
      <c r="HNC72" s="154"/>
      <c r="HND72" s="154"/>
      <c r="HNE72" s="154"/>
      <c r="HNF72" s="154"/>
      <c r="HNG72" s="154"/>
      <c r="HNH72" s="154"/>
      <c r="HNI72" s="154"/>
      <c r="HNJ72" s="154"/>
      <c r="HNK72" s="154"/>
      <c r="HNL72" s="154"/>
      <c r="HNM72" s="154"/>
      <c r="HNN72" s="154"/>
      <c r="HNO72" s="154"/>
      <c r="HNP72" s="154"/>
      <c r="HNQ72" s="154"/>
      <c r="HNR72" s="154"/>
      <c r="HNS72" s="154"/>
      <c r="HNT72" s="154"/>
      <c r="HNU72" s="154"/>
      <c r="HNV72" s="154"/>
      <c r="HNW72" s="154"/>
      <c r="HNX72" s="154"/>
      <c r="HNY72" s="154"/>
      <c r="HNZ72" s="154"/>
      <c r="HOA72" s="154"/>
      <c r="HOB72" s="154"/>
      <c r="HOC72" s="154"/>
      <c r="HOD72" s="154"/>
      <c r="HOE72" s="154"/>
      <c r="HOF72" s="154"/>
      <c r="HOG72" s="154"/>
      <c r="HOH72" s="154"/>
      <c r="HOI72" s="154"/>
      <c r="HOJ72" s="154"/>
      <c r="HOK72" s="154"/>
      <c r="HOL72" s="154"/>
      <c r="HOM72" s="154"/>
      <c r="HON72" s="154"/>
      <c r="HOO72" s="154"/>
      <c r="HOP72" s="154"/>
      <c r="HOQ72" s="154"/>
      <c r="HOR72" s="154"/>
      <c r="HOS72" s="154"/>
      <c r="HOT72" s="154"/>
      <c r="HOU72" s="154"/>
      <c r="HOV72" s="154"/>
      <c r="HOW72" s="154"/>
      <c r="HOX72" s="154"/>
      <c r="HOY72" s="154"/>
      <c r="HOZ72" s="154"/>
      <c r="HPA72" s="154"/>
      <c r="HPB72" s="154"/>
      <c r="HPC72" s="154"/>
      <c r="HPD72" s="154"/>
      <c r="HPE72" s="154"/>
      <c r="HPF72" s="154"/>
      <c r="HPG72" s="154"/>
      <c r="HPH72" s="154"/>
      <c r="HPI72" s="154"/>
      <c r="HPJ72" s="154"/>
      <c r="HPK72" s="154"/>
      <c r="HPL72" s="154"/>
      <c r="HPM72" s="154"/>
      <c r="HPN72" s="154"/>
      <c r="HPO72" s="154"/>
      <c r="HPP72" s="154"/>
      <c r="HPQ72" s="154"/>
      <c r="HPR72" s="154"/>
      <c r="HPS72" s="154"/>
      <c r="HPT72" s="154"/>
      <c r="HPU72" s="154"/>
      <c r="HPV72" s="154"/>
      <c r="HPW72" s="154"/>
      <c r="HPX72" s="154"/>
      <c r="HPY72" s="154"/>
      <c r="HPZ72" s="154"/>
      <c r="HQA72" s="154"/>
      <c r="HQB72" s="154"/>
      <c r="HQC72" s="154"/>
      <c r="HQD72" s="154"/>
      <c r="HQE72" s="154"/>
      <c r="HQF72" s="154"/>
      <c r="HQG72" s="154"/>
      <c r="HQH72" s="154"/>
      <c r="HQI72" s="154"/>
      <c r="HQJ72" s="154"/>
      <c r="HQK72" s="154"/>
      <c r="HQL72" s="154"/>
      <c r="HQM72" s="154"/>
      <c r="HQN72" s="154"/>
      <c r="HQO72" s="154"/>
      <c r="HQP72" s="154"/>
      <c r="HQQ72" s="154"/>
      <c r="HQR72" s="154"/>
      <c r="HQS72" s="154"/>
      <c r="HQT72" s="154"/>
      <c r="HQU72" s="154"/>
      <c r="HQV72" s="154"/>
      <c r="HQW72" s="154"/>
      <c r="HQX72" s="154"/>
      <c r="HQY72" s="154"/>
      <c r="HQZ72" s="154"/>
      <c r="HRA72" s="154"/>
      <c r="HRB72" s="154"/>
      <c r="HRC72" s="154"/>
      <c r="HRD72" s="154"/>
      <c r="HRE72" s="154"/>
      <c r="HRF72" s="154"/>
      <c r="HRG72" s="154"/>
      <c r="HRH72" s="154"/>
      <c r="HRI72" s="154"/>
      <c r="HRJ72" s="154"/>
      <c r="HRK72" s="154"/>
      <c r="HRL72" s="154"/>
      <c r="HRM72" s="154"/>
      <c r="HRN72" s="154"/>
      <c r="HRO72" s="154"/>
      <c r="HRP72" s="154"/>
      <c r="HRQ72" s="154"/>
      <c r="HRR72" s="154"/>
      <c r="HRS72" s="154"/>
      <c r="HRT72" s="154"/>
      <c r="HRU72" s="154"/>
      <c r="HRV72" s="154"/>
      <c r="HRW72" s="154"/>
      <c r="HRX72" s="154"/>
      <c r="HRY72" s="154"/>
      <c r="HRZ72" s="154"/>
      <c r="HSA72" s="154"/>
      <c r="HSB72" s="154"/>
      <c r="HSC72" s="154"/>
      <c r="HSD72" s="154"/>
      <c r="HSE72" s="154"/>
      <c r="HSF72" s="154"/>
      <c r="HSG72" s="154"/>
      <c r="HSH72" s="154"/>
      <c r="HSI72" s="154"/>
      <c r="HSJ72" s="154"/>
      <c r="HSK72" s="154"/>
      <c r="HSL72" s="154"/>
      <c r="HSM72" s="154"/>
      <c r="HSN72" s="154"/>
      <c r="HSO72" s="154"/>
      <c r="HSP72" s="154"/>
      <c r="HSQ72" s="154"/>
      <c r="HSR72" s="154"/>
      <c r="HSS72" s="154"/>
      <c r="HST72" s="154"/>
      <c r="HSU72" s="154"/>
      <c r="HSV72" s="154"/>
      <c r="HSW72" s="154"/>
      <c r="HSX72" s="154"/>
      <c r="HSY72" s="154"/>
      <c r="HSZ72" s="154"/>
      <c r="HTA72" s="154"/>
      <c r="HTB72" s="154"/>
      <c r="HTC72" s="154"/>
      <c r="HTD72" s="154"/>
      <c r="HTE72" s="154"/>
      <c r="HTF72" s="154"/>
      <c r="HTG72" s="154"/>
      <c r="HTH72" s="154"/>
      <c r="HTI72" s="154"/>
      <c r="HTJ72" s="154"/>
      <c r="HTK72" s="154"/>
      <c r="HTL72" s="154"/>
      <c r="HTM72" s="154"/>
      <c r="HTN72" s="154"/>
      <c r="HTO72" s="154"/>
      <c r="HTP72" s="154"/>
      <c r="HTQ72" s="154"/>
      <c r="HTR72" s="154"/>
      <c r="HTS72" s="154"/>
      <c r="HTT72" s="154"/>
      <c r="HTU72" s="154"/>
      <c r="HTV72" s="154"/>
      <c r="HTW72" s="154"/>
      <c r="HTX72" s="154"/>
      <c r="HTY72" s="154"/>
      <c r="HTZ72" s="154"/>
      <c r="HUA72" s="154"/>
      <c r="HUB72" s="154"/>
      <c r="HUC72" s="154"/>
      <c r="HUD72" s="154"/>
      <c r="HUE72" s="154"/>
      <c r="HUF72" s="154"/>
      <c r="HUG72" s="154"/>
      <c r="HUH72" s="154"/>
      <c r="HUI72" s="154"/>
      <c r="HUJ72" s="154"/>
      <c r="HUK72" s="154"/>
      <c r="HUL72" s="154"/>
      <c r="HUM72" s="154"/>
      <c r="HUN72" s="154"/>
      <c r="HUO72" s="154"/>
      <c r="HUP72" s="154"/>
      <c r="HUQ72" s="154"/>
      <c r="HUR72" s="154"/>
      <c r="HUS72" s="154"/>
      <c r="HUT72" s="154"/>
      <c r="HUU72" s="154"/>
      <c r="HUV72" s="154"/>
      <c r="HUW72" s="154"/>
      <c r="HUX72" s="154"/>
      <c r="HUY72" s="154"/>
      <c r="HUZ72" s="154"/>
      <c r="HVA72" s="154"/>
      <c r="HVB72" s="154"/>
      <c r="HVC72" s="154"/>
      <c r="HVD72" s="154"/>
      <c r="HVE72" s="154"/>
      <c r="HVF72" s="154"/>
      <c r="HVG72" s="154"/>
      <c r="HVH72" s="154"/>
      <c r="HVI72" s="154"/>
      <c r="HVJ72" s="154"/>
      <c r="HVK72" s="154"/>
      <c r="HVL72" s="154"/>
      <c r="HVM72" s="154"/>
      <c r="HVN72" s="154"/>
      <c r="HVO72" s="154"/>
      <c r="HVP72" s="154"/>
      <c r="HVQ72" s="154"/>
      <c r="HVR72" s="154"/>
      <c r="HVS72" s="154"/>
      <c r="HVT72" s="154"/>
      <c r="HVU72" s="154"/>
      <c r="HVV72" s="154"/>
      <c r="HVW72" s="154"/>
      <c r="HVX72" s="154"/>
      <c r="HVY72" s="154"/>
      <c r="HVZ72" s="154"/>
      <c r="HWA72" s="154"/>
      <c r="HWB72" s="154"/>
      <c r="HWC72" s="154"/>
      <c r="HWD72" s="154"/>
      <c r="HWE72" s="154"/>
      <c r="HWF72" s="154"/>
      <c r="HWG72" s="154"/>
      <c r="HWH72" s="154"/>
      <c r="HWI72" s="154"/>
      <c r="HWJ72" s="154"/>
      <c r="HWK72" s="154"/>
      <c r="HWL72" s="154"/>
      <c r="HWM72" s="154"/>
      <c r="HWN72" s="154"/>
      <c r="HWO72" s="154"/>
      <c r="HWP72" s="154"/>
      <c r="HWQ72" s="154"/>
      <c r="HWR72" s="154"/>
      <c r="HWS72" s="154"/>
      <c r="HWT72" s="154"/>
      <c r="HWU72" s="154"/>
      <c r="HWV72" s="154"/>
      <c r="HWW72" s="154"/>
      <c r="HWX72" s="154"/>
      <c r="HWY72" s="154"/>
      <c r="HWZ72" s="154"/>
      <c r="HXA72" s="154"/>
      <c r="HXB72" s="154"/>
      <c r="HXC72" s="154"/>
      <c r="HXD72" s="154"/>
      <c r="HXE72" s="154"/>
      <c r="HXF72" s="154"/>
      <c r="HXG72" s="154"/>
      <c r="HXH72" s="154"/>
      <c r="HXI72" s="154"/>
      <c r="HXJ72" s="154"/>
      <c r="HXK72" s="154"/>
      <c r="HXL72" s="154"/>
      <c r="HXM72" s="154"/>
      <c r="HXN72" s="154"/>
      <c r="HXO72" s="154"/>
      <c r="HXP72" s="154"/>
      <c r="HXQ72" s="154"/>
      <c r="HXR72" s="154"/>
      <c r="HXS72" s="154"/>
      <c r="HXT72" s="154"/>
      <c r="HXU72" s="154"/>
      <c r="HXV72" s="154"/>
      <c r="HXW72" s="154"/>
      <c r="HXX72" s="154"/>
      <c r="HXY72" s="154"/>
      <c r="HXZ72" s="154"/>
      <c r="HYA72" s="154"/>
      <c r="HYB72" s="154"/>
      <c r="HYC72" s="154"/>
      <c r="HYD72" s="154"/>
      <c r="HYE72" s="154"/>
      <c r="HYF72" s="154"/>
      <c r="HYG72" s="154"/>
      <c r="HYH72" s="154"/>
      <c r="HYI72" s="154"/>
      <c r="HYJ72" s="154"/>
      <c r="HYK72" s="154"/>
      <c r="HYL72" s="154"/>
      <c r="HYM72" s="154"/>
      <c r="HYN72" s="154"/>
      <c r="HYO72" s="154"/>
      <c r="HYP72" s="154"/>
      <c r="HYQ72" s="154"/>
      <c r="HYR72" s="154"/>
      <c r="HYS72" s="154"/>
      <c r="HYT72" s="154"/>
      <c r="HYU72" s="154"/>
      <c r="HYV72" s="154"/>
      <c r="HYW72" s="154"/>
      <c r="HYX72" s="154"/>
      <c r="HYY72" s="154"/>
      <c r="HYZ72" s="154"/>
      <c r="HZA72" s="154"/>
      <c r="HZB72" s="154"/>
      <c r="HZC72" s="154"/>
      <c r="HZD72" s="154"/>
      <c r="HZE72" s="154"/>
      <c r="HZF72" s="154"/>
      <c r="HZG72" s="154"/>
      <c r="HZH72" s="154"/>
      <c r="HZI72" s="154"/>
      <c r="HZJ72" s="154"/>
      <c r="HZK72" s="154"/>
      <c r="HZL72" s="154"/>
      <c r="HZM72" s="154"/>
      <c r="HZN72" s="154"/>
      <c r="HZO72" s="154"/>
      <c r="HZP72" s="154"/>
      <c r="HZQ72" s="154"/>
      <c r="HZR72" s="154"/>
      <c r="HZS72" s="154"/>
      <c r="HZT72" s="154"/>
      <c r="HZU72" s="154"/>
      <c r="HZV72" s="154"/>
      <c r="HZW72" s="154"/>
      <c r="HZX72" s="154"/>
      <c r="HZY72" s="154"/>
      <c r="HZZ72" s="154"/>
      <c r="IAA72" s="154"/>
      <c r="IAB72" s="154"/>
      <c r="IAC72" s="154"/>
      <c r="IAD72" s="154"/>
      <c r="IAE72" s="154"/>
      <c r="IAF72" s="154"/>
      <c r="IAG72" s="154"/>
      <c r="IAH72" s="154"/>
      <c r="IAI72" s="154"/>
      <c r="IAJ72" s="154"/>
      <c r="IAK72" s="154"/>
      <c r="IAL72" s="154"/>
      <c r="IAM72" s="154"/>
      <c r="IAN72" s="154"/>
      <c r="IAO72" s="154"/>
      <c r="IAP72" s="154"/>
      <c r="IAQ72" s="154"/>
      <c r="IAR72" s="154"/>
      <c r="IAS72" s="154"/>
      <c r="IAT72" s="154"/>
      <c r="IAU72" s="154"/>
      <c r="IAV72" s="154"/>
      <c r="IAW72" s="154"/>
      <c r="IAX72" s="154"/>
      <c r="IAY72" s="154"/>
      <c r="IAZ72" s="154"/>
      <c r="IBA72" s="154"/>
      <c r="IBB72" s="154"/>
      <c r="IBC72" s="154"/>
      <c r="IBD72" s="154"/>
      <c r="IBE72" s="154"/>
      <c r="IBF72" s="154"/>
      <c r="IBG72" s="154"/>
      <c r="IBH72" s="154"/>
      <c r="IBI72" s="154"/>
      <c r="IBJ72" s="154"/>
      <c r="IBK72" s="154"/>
      <c r="IBL72" s="154"/>
      <c r="IBM72" s="154"/>
      <c r="IBN72" s="154"/>
      <c r="IBO72" s="154"/>
      <c r="IBP72" s="154"/>
      <c r="IBQ72" s="154"/>
      <c r="IBR72" s="154"/>
      <c r="IBS72" s="154"/>
      <c r="IBT72" s="154"/>
      <c r="IBU72" s="154"/>
      <c r="IBV72" s="154"/>
      <c r="IBW72" s="154"/>
      <c r="IBX72" s="154"/>
      <c r="IBY72" s="154"/>
      <c r="IBZ72" s="154"/>
      <c r="ICA72" s="154"/>
      <c r="ICB72" s="154"/>
      <c r="ICC72" s="154"/>
      <c r="ICD72" s="154"/>
      <c r="ICE72" s="154"/>
      <c r="ICF72" s="154"/>
      <c r="ICG72" s="154"/>
      <c r="ICH72" s="154"/>
      <c r="ICI72" s="154"/>
      <c r="ICJ72" s="154"/>
      <c r="ICK72" s="154"/>
      <c r="ICL72" s="154"/>
      <c r="ICM72" s="154"/>
      <c r="ICN72" s="154"/>
      <c r="ICO72" s="154"/>
      <c r="ICP72" s="154"/>
      <c r="ICQ72" s="154"/>
      <c r="ICR72" s="154"/>
      <c r="ICS72" s="154"/>
      <c r="ICT72" s="154"/>
      <c r="ICU72" s="154"/>
      <c r="ICV72" s="154"/>
      <c r="ICW72" s="154"/>
      <c r="ICX72" s="154"/>
      <c r="ICY72" s="154"/>
      <c r="ICZ72" s="154"/>
      <c r="IDA72" s="154"/>
      <c r="IDB72" s="154"/>
      <c r="IDC72" s="154"/>
      <c r="IDD72" s="154"/>
      <c r="IDE72" s="154"/>
      <c r="IDF72" s="154"/>
      <c r="IDG72" s="154"/>
      <c r="IDH72" s="154"/>
      <c r="IDI72" s="154"/>
      <c r="IDJ72" s="154"/>
      <c r="IDK72" s="154"/>
      <c r="IDL72" s="154"/>
      <c r="IDM72" s="154"/>
      <c r="IDN72" s="154"/>
      <c r="IDO72" s="154"/>
      <c r="IDP72" s="154"/>
      <c r="IDQ72" s="154"/>
      <c r="IDR72" s="154"/>
      <c r="IDS72" s="154"/>
      <c r="IDT72" s="154"/>
      <c r="IDU72" s="154"/>
      <c r="IDV72" s="154"/>
      <c r="IDW72" s="154"/>
      <c r="IDX72" s="154"/>
      <c r="IDY72" s="154"/>
      <c r="IDZ72" s="154"/>
      <c r="IEA72" s="154"/>
      <c r="IEB72" s="154"/>
      <c r="IEC72" s="154"/>
      <c r="IED72" s="154"/>
      <c r="IEE72" s="154"/>
      <c r="IEF72" s="154"/>
      <c r="IEG72" s="154"/>
      <c r="IEH72" s="154"/>
      <c r="IEI72" s="154"/>
      <c r="IEJ72" s="154"/>
      <c r="IEK72" s="154"/>
      <c r="IEL72" s="154"/>
      <c r="IEM72" s="154"/>
      <c r="IEN72" s="154"/>
      <c r="IEO72" s="154"/>
      <c r="IEP72" s="154"/>
      <c r="IEQ72" s="154"/>
      <c r="IER72" s="154"/>
      <c r="IES72" s="154"/>
      <c r="IET72" s="154"/>
      <c r="IEU72" s="154"/>
      <c r="IEV72" s="154"/>
      <c r="IEW72" s="154"/>
      <c r="IEX72" s="154"/>
      <c r="IEY72" s="154"/>
      <c r="IEZ72" s="154"/>
      <c r="IFA72" s="154"/>
      <c r="IFB72" s="154"/>
      <c r="IFC72" s="154"/>
      <c r="IFD72" s="154"/>
      <c r="IFE72" s="154"/>
      <c r="IFF72" s="154"/>
      <c r="IFG72" s="154"/>
      <c r="IFH72" s="154"/>
      <c r="IFI72" s="154"/>
      <c r="IFJ72" s="154"/>
      <c r="IFK72" s="154"/>
      <c r="IFL72" s="154"/>
      <c r="IFM72" s="154"/>
      <c r="IFN72" s="154"/>
      <c r="IFO72" s="154"/>
      <c r="IFP72" s="154"/>
      <c r="IFQ72" s="154"/>
      <c r="IFR72" s="154"/>
      <c r="IFS72" s="154"/>
      <c r="IFT72" s="154"/>
      <c r="IFU72" s="154"/>
      <c r="IFV72" s="154"/>
      <c r="IFW72" s="154"/>
      <c r="IFX72" s="154"/>
      <c r="IFY72" s="154"/>
      <c r="IFZ72" s="154"/>
      <c r="IGA72" s="154"/>
      <c r="IGB72" s="154"/>
      <c r="IGC72" s="154"/>
      <c r="IGD72" s="154"/>
      <c r="IGE72" s="154"/>
      <c r="IGF72" s="154"/>
      <c r="IGG72" s="154"/>
      <c r="IGH72" s="154"/>
      <c r="IGI72" s="154"/>
      <c r="IGJ72" s="154"/>
      <c r="IGK72" s="154"/>
      <c r="IGL72" s="154"/>
      <c r="IGM72" s="154"/>
      <c r="IGN72" s="154"/>
      <c r="IGO72" s="154"/>
      <c r="IGP72" s="154"/>
      <c r="IGQ72" s="154"/>
      <c r="IGR72" s="154"/>
      <c r="IGS72" s="154"/>
      <c r="IGT72" s="154"/>
      <c r="IGU72" s="154"/>
      <c r="IGV72" s="154"/>
      <c r="IGW72" s="154"/>
      <c r="IGX72" s="154"/>
      <c r="IGY72" s="154"/>
      <c r="IGZ72" s="154"/>
      <c r="IHA72" s="154"/>
      <c r="IHB72" s="154"/>
      <c r="IHC72" s="154"/>
      <c r="IHD72" s="154"/>
      <c r="IHE72" s="154"/>
      <c r="IHF72" s="154"/>
      <c r="IHG72" s="154"/>
      <c r="IHH72" s="154"/>
      <c r="IHI72" s="154"/>
      <c r="IHJ72" s="154"/>
      <c r="IHK72" s="154"/>
      <c r="IHL72" s="154"/>
      <c r="IHM72" s="154"/>
      <c r="IHN72" s="154"/>
      <c r="IHO72" s="154"/>
      <c r="IHP72" s="154"/>
      <c r="IHQ72" s="154"/>
      <c r="IHR72" s="154"/>
      <c r="IHS72" s="154"/>
      <c r="IHT72" s="154"/>
      <c r="IHU72" s="154"/>
      <c r="IHV72" s="154"/>
      <c r="IHW72" s="154"/>
      <c r="IHX72" s="154"/>
      <c r="IHY72" s="154"/>
      <c r="IHZ72" s="154"/>
      <c r="IIA72" s="154"/>
      <c r="IIB72" s="154"/>
      <c r="IIC72" s="154"/>
      <c r="IID72" s="154"/>
      <c r="IIE72" s="154"/>
      <c r="IIF72" s="154"/>
      <c r="IIG72" s="154"/>
      <c r="IIH72" s="154"/>
      <c r="III72" s="154"/>
      <c r="IIJ72" s="154"/>
      <c r="IIK72" s="154"/>
      <c r="IIL72" s="154"/>
      <c r="IIM72" s="154"/>
      <c r="IIN72" s="154"/>
      <c r="IIO72" s="154"/>
      <c r="IIP72" s="154"/>
      <c r="IIQ72" s="154"/>
      <c r="IIR72" s="154"/>
      <c r="IIS72" s="154"/>
      <c r="IIT72" s="154"/>
      <c r="IIU72" s="154"/>
      <c r="IIV72" s="154"/>
      <c r="IIW72" s="154"/>
      <c r="IIX72" s="154"/>
      <c r="IIY72" s="154"/>
      <c r="IIZ72" s="154"/>
      <c r="IJA72" s="154"/>
      <c r="IJB72" s="154"/>
      <c r="IJC72" s="154"/>
      <c r="IJD72" s="154"/>
      <c r="IJE72" s="154"/>
      <c r="IJF72" s="154"/>
      <c r="IJG72" s="154"/>
      <c r="IJH72" s="154"/>
      <c r="IJI72" s="154"/>
      <c r="IJJ72" s="154"/>
      <c r="IJK72" s="154"/>
      <c r="IJL72" s="154"/>
      <c r="IJM72" s="154"/>
      <c r="IJN72" s="154"/>
      <c r="IJO72" s="154"/>
      <c r="IJP72" s="154"/>
      <c r="IJQ72" s="154"/>
      <c r="IJR72" s="154"/>
      <c r="IJS72" s="154"/>
      <c r="IJT72" s="154"/>
      <c r="IJU72" s="154"/>
      <c r="IJV72" s="154"/>
      <c r="IJW72" s="154"/>
      <c r="IJX72" s="154"/>
      <c r="IJY72" s="154"/>
      <c r="IJZ72" s="154"/>
      <c r="IKA72" s="154"/>
      <c r="IKB72" s="154"/>
      <c r="IKC72" s="154"/>
      <c r="IKD72" s="154"/>
      <c r="IKE72" s="154"/>
      <c r="IKF72" s="154"/>
      <c r="IKG72" s="154"/>
      <c r="IKH72" s="154"/>
      <c r="IKI72" s="154"/>
      <c r="IKJ72" s="154"/>
      <c r="IKK72" s="154"/>
      <c r="IKL72" s="154"/>
      <c r="IKM72" s="154"/>
      <c r="IKN72" s="154"/>
      <c r="IKO72" s="154"/>
      <c r="IKP72" s="154"/>
      <c r="IKQ72" s="154"/>
      <c r="IKR72" s="154"/>
      <c r="IKS72" s="154"/>
      <c r="IKT72" s="154"/>
      <c r="IKU72" s="154"/>
      <c r="IKV72" s="154"/>
      <c r="IKW72" s="154"/>
      <c r="IKX72" s="154"/>
      <c r="IKY72" s="154"/>
      <c r="IKZ72" s="154"/>
      <c r="ILA72" s="154"/>
      <c r="ILB72" s="154"/>
      <c r="ILC72" s="154"/>
      <c r="ILD72" s="154"/>
      <c r="ILE72" s="154"/>
      <c r="ILF72" s="154"/>
      <c r="ILG72" s="154"/>
      <c r="ILH72" s="154"/>
      <c r="ILI72" s="154"/>
      <c r="ILJ72" s="154"/>
      <c r="ILK72" s="154"/>
      <c r="ILL72" s="154"/>
      <c r="ILM72" s="154"/>
      <c r="ILN72" s="154"/>
      <c r="ILO72" s="154"/>
      <c r="ILP72" s="154"/>
      <c r="ILQ72" s="154"/>
      <c r="ILR72" s="154"/>
      <c r="ILS72" s="154"/>
      <c r="ILT72" s="154"/>
      <c r="ILU72" s="154"/>
      <c r="ILV72" s="154"/>
      <c r="ILW72" s="154"/>
      <c r="ILX72" s="154"/>
      <c r="ILY72" s="154"/>
      <c r="ILZ72" s="154"/>
      <c r="IMA72" s="154"/>
      <c r="IMB72" s="154"/>
      <c r="IMC72" s="154"/>
      <c r="IMD72" s="154"/>
      <c r="IME72" s="154"/>
      <c r="IMF72" s="154"/>
      <c r="IMG72" s="154"/>
      <c r="IMH72" s="154"/>
      <c r="IMI72" s="154"/>
      <c r="IMJ72" s="154"/>
      <c r="IMK72" s="154"/>
      <c r="IML72" s="154"/>
      <c r="IMM72" s="154"/>
      <c r="IMN72" s="154"/>
      <c r="IMO72" s="154"/>
      <c r="IMP72" s="154"/>
      <c r="IMQ72" s="154"/>
      <c r="IMR72" s="154"/>
      <c r="IMS72" s="154"/>
      <c r="IMT72" s="154"/>
      <c r="IMU72" s="154"/>
      <c r="IMV72" s="154"/>
      <c r="IMW72" s="154"/>
      <c r="IMX72" s="154"/>
      <c r="IMY72" s="154"/>
      <c r="IMZ72" s="154"/>
      <c r="INA72" s="154"/>
      <c r="INB72" s="154"/>
      <c r="INC72" s="154"/>
      <c r="IND72" s="154"/>
      <c r="INE72" s="154"/>
      <c r="INF72" s="154"/>
      <c r="ING72" s="154"/>
      <c r="INH72" s="154"/>
      <c r="INI72" s="154"/>
      <c r="INJ72" s="154"/>
      <c r="INK72" s="154"/>
      <c r="INL72" s="154"/>
      <c r="INM72" s="154"/>
      <c r="INN72" s="154"/>
      <c r="INO72" s="154"/>
      <c r="INP72" s="154"/>
      <c r="INQ72" s="154"/>
      <c r="INR72" s="154"/>
      <c r="INS72" s="154"/>
      <c r="INT72" s="154"/>
      <c r="INU72" s="154"/>
      <c r="INV72" s="154"/>
      <c r="INW72" s="154"/>
      <c r="INX72" s="154"/>
      <c r="INY72" s="154"/>
      <c r="INZ72" s="154"/>
      <c r="IOA72" s="154"/>
      <c r="IOB72" s="154"/>
      <c r="IOC72" s="154"/>
      <c r="IOD72" s="154"/>
      <c r="IOE72" s="154"/>
      <c r="IOF72" s="154"/>
      <c r="IOG72" s="154"/>
      <c r="IOH72" s="154"/>
      <c r="IOI72" s="154"/>
      <c r="IOJ72" s="154"/>
      <c r="IOK72" s="154"/>
      <c r="IOL72" s="154"/>
      <c r="IOM72" s="154"/>
      <c r="ION72" s="154"/>
      <c r="IOO72" s="154"/>
      <c r="IOP72" s="154"/>
      <c r="IOQ72" s="154"/>
      <c r="IOR72" s="154"/>
      <c r="IOS72" s="154"/>
      <c r="IOT72" s="154"/>
      <c r="IOU72" s="154"/>
      <c r="IOV72" s="154"/>
      <c r="IOW72" s="154"/>
      <c r="IOX72" s="154"/>
      <c r="IOY72" s="154"/>
      <c r="IOZ72" s="154"/>
      <c r="IPA72" s="154"/>
      <c r="IPB72" s="154"/>
      <c r="IPC72" s="154"/>
      <c r="IPD72" s="154"/>
      <c r="IPE72" s="154"/>
      <c r="IPF72" s="154"/>
      <c r="IPG72" s="154"/>
      <c r="IPH72" s="154"/>
      <c r="IPI72" s="154"/>
      <c r="IPJ72" s="154"/>
      <c r="IPK72" s="154"/>
      <c r="IPL72" s="154"/>
      <c r="IPM72" s="154"/>
      <c r="IPN72" s="154"/>
      <c r="IPO72" s="154"/>
      <c r="IPP72" s="154"/>
      <c r="IPQ72" s="154"/>
      <c r="IPR72" s="154"/>
      <c r="IPS72" s="154"/>
      <c r="IPT72" s="154"/>
      <c r="IPU72" s="154"/>
      <c r="IPV72" s="154"/>
      <c r="IPW72" s="154"/>
      <c r="IPX72" s="154"/>
      <c r="IPY72" s="154"/>
      <c r="IPZ72" s="154"/>
      <c r="IQA72" s="154"/>
      <c r="IQB72" s="154"/>
      <c r="IQC72" s="154"/>
      <c r="IQD72" s="154"/>
      <c r="IQE72" s="154"/>
      <c r="IQF72" s="154"/>
      <c r="IQG72" s="154"/>
      <c r="IQH72" s="154"/>
      <c r="IQI72" s="154"/>
      <c r="IQJ72" s="154"/>
      <c r="IQK72" s="154"/>
      <c r="IQL72" s="154"/>
      <c r="IQM72" s="154"/>
      <c r="IQN72" s="154"/>
      <c r="IQO72" s="154"/>
      <c r="IQP72" s="154"/>
      <c r="IQQ72" s="154"/>
      <c r="IQR72" s="154"/>
      <c r="IQS72" s="154"/>
      <c r="IQT72" s="154"/>
      <c r="IQU72" s="154"/>
      <c r="IQV72" s="154"/>
      <c r="IQW72" s="154"/>
      <c r="IQX72" s="154"/>
      <c r="IQY72" s="154"/>
      <c r="IQZ72" s="154"/>
      <c r="IRA72" s="154"/>
      <c r="IRB72" s="154"/>
      <c r="IRC72" s="154"/>
      <c r="IRD72" s="154"/>
      <c r="IRE72" s="154"/>
      <c r="IRF72" s="154"/>
      <c r="IRG72" s="154"/>
      <c r="IRH72" s="154"/>
      <c r="IRI72" s="154"/>
      <c r="IRJ72" s="154"/>
      <c r="IRK72" s="154"/>
      <c r="IRL72" s="154"/>
      <c r="IRM72" s="154"/>
      <c r="IRN72" s="154"/>
      <c r="IRO72" s="154"/>
      <c r="IRP72" s="154"/>
      <c r="IRQ72" s="154"/>
      <c r="IRR72" s="154"/>
      <c r="IRS72" s="154"/>
      <c r="IRT72" s="154"/>
      <c r="IRU72" s="154"/>
      <c r="IRV72" s="154"/>
      <c r="IRW72" s="154"/>
      <c r="IRX72" s="154"/>
      <c r="IRY72" s="154"/>
      <c r="IRZ72" s="154"/>
      <c r="ISA72" s="154"/>
      <c r="ISB72" s="154"/>
      <c r="ISC72" s="154"/>
      <c r="ISD72" s="154"/>
      <c r="ISE72" s="154"/>
      <c r="ISF72" s="154"/>
      <c r="ISG72" s="154"/>
      <c r="ISH72" s="154"/>
      <c r="ISI72" s="154"/>
      <c r="ISJ72" s="154"/>
      <c r="ISK72" s="154"/>
      <c r="ISL72" s="154"/>
      <c r="ISM72" s="154"/>
      <c r="ISN72" s="154"/>
      <c r="ISO72" s="154"/>
      <c r="ISP72" s="154"/>
      <c r="ISQ72" s="154"/>
      <c r="ISR72" s="154"/>
      <c r="ISS72" s="154"/>
      <c r="IST72" s="154"/>
      <c r="ISU72" s="154"/>
      <c r="ISV72" s="154"/>
      <c r="ISW72" s="154"/>
      <c r="ISX72" s="154"/>
      <c r="ISY72" s="154"/>
      <c r="ISZ72" s="154"/>
      <c r="ITA72" s="154"/>
      <c r="ITB72" s="154"/>
      <c r="ITC72" s="154"/>
      <c r="ITD72" s="154"/>
      <c r="ITE72" s="154"/>
      <c r="ITF72" s="154"/>
      <c r="ITG72" s="154"/>
      <c r="ITH72" s="154"/>
      <c r="ITI72" s="154"/>
      <c r="ITJ72" s="154"/>
      <c r="ITK72" s="154"/>
      <c r="ITL72" s="154"/>
      <c r="ITM72" s="154"/>
      <c r="ITN72" s="154"/>
      <c r="ITO72" s="154"/>
      <c r="ITP72" s="154"/>
      <c r="ITQ72" s="154"/>
      <c r="ITR72" s="154"/>
      <c r="ITS72" s="154"/>
      <c r="ITT72" s="154"/>
      <c r="ITU72" s="154"/>
      <c r="ITV72" s="154"/>
      <c r="ITW72" s="154"/>
      <c r="ITX72" s="154"/>
      <c r="ITY72" s="154"/>
      <c r="ITZ72" s="154"/>
      <c r="IUA72" s="154"/>
      <c r="IUB72" s="154"/>
      <c r="IUC72" s="154"/>
      <c r="IUD72" s="154"/>
      <c r="IUE72" s="154"/>
      <c r="IUF72" s="154"/>
      <c r="IUG72" s="154"/>
      <c r="IUH72" s="154"/>
      <c r="IUI72" s="154"/>
      <c r="IUJ72" s="154"/>
      <c r="IUK72" s="154"/>
      <c r="IUL72" s="154"/>
      <c r="IUM72" s="154"/>
      <c r="IUN72" s="154"/>
      <c r="IUO72" s="154"/>
      <c r="IUP72" s="154"/>
      <c r="IUQ72" s="154"/>
      <c r="IUR72" s="154"/>
      <c r="IUS72" s="154"/>
      <c r="IUT72" s="154"/>
      <c r="IUU72" s="154"/>
      <c r="IUV72" s="154"/>
      <c r="IUW72" s="154"/>
      <c r="IUX72" s="154"/>
      <c r="IUY72" s="154"/>
      <c r="IUZ72" s="154"/>
      <c r="IVA72" s="154"/>
      <c r="IVB72" s="154"/>
      <c r="IVC72" s="154"/>
      <c r="IVD72" s="154"/>
      <c r="IVE72" s="154"/>
      <c r="IVF72" s="154"/>
      <c r="IVG72" s="154"/>
      <c r="IVH72" s="154"/>
      <c r="IVI72" s="154"/>
      <c r="IVJ72" s="154"/>
      <c r="IVK72" s="154"/>
      <c r="IVL72" s="154"/>
      <c r="IVM72" s="154"/>
      <c r="IVN72" s="154"/>
      <c r="IVO72" s="154"/>
      <c r="IVP72" s="154"/>
      <c r="IVQ72" s="154"/>
      <c r="IVR72" s="154"/>
      <c r="IVS72" s="154"/>
      <c r="IVT72" s="154"/>
      <c r="IVU72" s="154"/>
      <c r="IVV72" s="154"/>
      <c r="IVW72" s="154"/>
      <c r="IVX72" s="154"/>
      <c r="IVY72" s="154"/>
      <c r="IVZ72" s="154"/>
      <c r="IWA72" s="154"/>
      <c r="IWB72" s="154"/>
      <c r="IWC72" s="154"/>
      <c r="IWD72" s="154"/>
      <c r="IWE72" s="154"/>
      <c r="IWF72" s="154"/>
      <c r="IWG72" s="154"/>
      <c r="IWH72" s="154"/>
      <c r="IWI72" s="154"/>
      <c r="IWJ72" s="154"/>
      <c r="IWK72" s="154"/>
      <c r="IWL72" s="154"/>
      <c r="IWM72" s="154"/>
      <c r="IWN72" s="154"/>
      <c r="IWO72" s="154"/>
      <c r="IWP72" s="154"/>
      <c r="IWQ72" s="154"/>
      <c r="IWR72" s="154"/>
      <c r="IWS72" s="154"/>
      <c r="IWT72" s="154"/>
      <c r="IWU72" s="154"/>
      <c r="IWV72" s="154"/>
      <c r="IWW72" s="154"/>
      <c r="IWX72" s="154"/>
      <c r="IWY72" s="154"/>
      <c r="IWZ72" s="154"/>
      <c r="IXA72" s="154"/>
      <c r="IXB72" s="154"/>
      <c r="IXC72" s="154"/>
      <c r="IXD72" s="154"/>
      <c r="IXE72" s="154"/>
      <c r="IXF72" s="154"/>
      <c r="IXG72" s="154"/>
      <c r="IXH72" s="154"/>
      <c r="IXI72" s="154"/>
      <c r="IXJ72" s="154"/>
      <c r="IXK72" s="154"/>
      <c r="IXL72" s="154"/>
      <c r="IXM72" s="154"/>
      <c r="IXN72" s="154"/>
      <c r="IXO72" s="154"/>
      <c r="IXP72" s="154"/>
      <c r="IXQ72" s="154"/>
      <c r="IXR72" s="154"/>
      <c r="IXS72" s="154"/>
      <c r="IXT72" s="154"/>
      <c r="IXU72" s="154"/>
      <c r="IXV72" s="154"/>
      <c r="IXW72" s="154"/>
      <c r="IXX72" s="154"/>
      <c r="IXY72" s="154"/>
      <c r="IXZ72" s="154"/>
      <c r="IYA72" s="154"/>
      <c r="IYB72" s="154"/>
      <c r="IYC72" s="154"/>
      <c r="IYD72" s="154"/>
      <c r="IYE72" s="154"/>
      <c r="IYF72" s="154"/>
      <c r="IYG72" s="154"/>
      <c r="IYH72" s="154"/>
      <c r="IYI72" s="154"/>
      <c r="IYJ72" s="154"/>
      <c r="IYK72" s="154"/>
      <c r="IYL72" s="154"/>
      <c r="IYM72" s="154"/>
      <c r="IYN72" s="154"/>
      <c r="IYO72" s="154"/>
      <c r="IYP72" s="154"/>
      <c r="IYQ72" s="154"/>
      <c r="IYR72" s="154"/>
      <c r="IYS72" s="154"/>
      <c r="IYT72" s="154"/>
      <c r="IYU72" s="154"/>
      <c r="IYV72" s="154"/>
      <c r="IYW72" s="154"/>
      <c r="IYX72" s="154"/>
      <c r="IYY72" s="154"/>
      <c r="IYZ72" s="154"/>
      <c r="IZA72" s="154"/>
      <c r="IZB72" s="154"/>
      <c r="IZC72" s="154"/>
      <c r="IZD72" s="154"/>
      <c r="IZE72" s="154"/>
      <c r="IZF72" s="154"/>
      <c r="IZG72" s="154"/>
      <c r="IZH72" s="154"/>
      <c r="IZI72" s="154"/>
      <c r="IZJ72" s="154"/>
      <c r="IZK72" s="154"/>
      <c r="IZL72" s="154"/>
      <c r="IZM72" s="154"/>
      <c r="IZN72" s="154"/>
      <c r="IZO72" s="154"/>
      <c r="IZP72" s="154"/>
      <c r="IZQ72" s="154"/>
      <c r="IZR72" s="154"/>
      <c r="IZS72" s="154"/>
      <c r="IZT72" s="154"/>
      <c r="IZU72" s="154"/>
      <c r="IZV72" s="154"/>
      <c r="IZW72" s="154"/>
      <c r="IZX72" s="154"/>
      <c r="IZY72" s="154"/>
      <c r="IZZ72" s="154"/>
      <c r="JAA72" s="154"/>
      <c r="JAB72" s="154"/>
      <c r="JAC72" s="154"/>
      <c r="JAD72" s="154"/>
      <c r="JAE72" s="154"/>
      <c r="JAF72" s="154"/>
      <c r="JAG72" s="154"/>
      <c r="JAH72" s="154"/>
      <c r="JAI72" s="154"/>
      <c r="JAJ72" s="154"/>
      <c r="JAK72" s="154"/>
      <c r="JAL72" s="154"/>
      <c r="JAM72" s="154"/>
      <c r="JAN72" s="154"/>
      <c r="JAO72" s="154"/>
      <c r="JAP72" s="154"/>
      <c r="JAQ72" s="154"/>
      <c r="JAR72" s="154"/>
      <c r="JAS72" s="154"/>
      <c r="JAT72" s="154"/>
      <c r="JAU72" s="154"/>
      <c r="JAV72" s="154"/>
      <c r="JAW72" s="154"/>
      <c r="JAX72" s="154"/>
      <c r="JAY72" s="154"/>
      <c r="JAZ72" s="154"/>
      <c r="JBA72" s="154"/>
      <c r="JBB72" s="154"/>
      <c r="JBC72" s="154"/>
      <c r="JBD72" s="154"/>
      <c r="JBE72" s="154"/>
      <c r="JBF72" s="154"/>
      <c r="JBG72" s="154"/>
      <c r="JBH72" s="154"/>
      <c r="JBI72" s="154"/>
      <c r="JBJ72" s="154"/>
      <c r="JBK72" s="154"/>
      <c r="JBL72" s="154"/>
      <c r="JBM72" s="154"/>
      <c r="JBN72" s="154"/>
      <c r="JBO72" s="154"/>
      <c r="JBP72" s="154"/>
      <c r="JBQ72" s="154"/>
      <c r="JBR72" s="154"/>
      <c r="JBS72" s="154"/>
      <c r="JBT72" s="154"/>
      <c r="JBU72" s="154"/>
      <c r="JBV72" s="154"/>
      <c r="JBW72" s="154"/>
      <c r="JBX72" s="154"/>
      <c r="JBY72" s="154"/>
      <c r="JBZ72" s="154"/>
      <c r="JCA72" s="154"/>
      <c r="JCB72" s="154"/>
      <c r="JCC72" s="154"/>
      <c r="JCD72" s="154"/>
      <c r="JCE72" s="154"/>
      <c r="JCF72" s="154"/>
      <c r="JCG72" s="154"/>
      <c r="JCH72" s="154"/>
      <c r="JCI72" s="154"/>
      <c r="JCJ72" s="154"/>
      <c r="JCK72" s="154"/>
      <c r="JCL72" s="154"/>
      <c r="JCM72" s="154"/>
      <c r="JCN72" s="154"/>
      <c r="JCO72" s="154"/>
      <c r="JCP72" s="154"/>
      <c r="JCQ72" s="154"/>
      <c r="JCR72" s="154"/>
      <c r="JCS72" s="154"/>
      <c r="JCT72" s="154"/>
      <c r="JCU72" s="154"/>
      <c r="JCV72" s="154"/>
      <c r="JCW72" s="154"/>
      <c r="JCX72" s="154"/>
      <c r="JCY72" s="154"/>
      <c r="JCZ72" s="154"/>
      <c r="JDA72" s="154"/>
      <c r="JDB72" s="154"/>
      <c r="JDC72" s="154"/>
      <c r="JDD72" s="154"/>
      <c r="JDE72" s="154"/>
      <c r="JDF72" s="154"/>
      <c r="JDG72" s="154"/>
      <c r="JDH72" s="154"/>
      <c r="JDI72" s="154"/>
      <c r="JDJ72" s="154"/>
      <c r="JDK72" s="154"/>
      <c r="JDL72" s="154"/>
      <c r="JDM72" s="154"/>
      <c r="JDN72" s="154"/>
      <c r="JDO72" s="154"/>
      <c r="JDP72" s="154"/>
      <c r="JDQ72" s="154"/>
      <c r="JDR72" s="154"/>
      <c r="JDS72" s="154"/>
      <c r="JDT72" s="154"/>
      <c r="JDU72" s="154"/>
      <c r="JDV72" s="154"/>
      <c r="JDW72" s="154"/>
      <c r="JDX72" s="154"/>
      <c r="JDY72" s="154"/>
      <c r="JDZ72" s="154"/>
      <c r="JEA72" s="154"/>
      <c r="JEB72" s="154"/>
      <c r="JEC72" s="154"/>
      <c r="JED72" s="154"/>
      <c r="JEE72" s="154"/>
      <c r="JEF72" s="154"/>
      <c r="JEG72" s="154"/>
      <c r="JEH72" s="154"/>
      <c r="JEI72" s="154"/>
      <c r="JEJ72" s="154"/>
      <c r="JEK72" s="154"/>
      <c r="JEL72" s="154"/>
      <c r="JEM72" s="154"/>
      <c r="JEN72" s="154"/>
      <c r="JEO72" s="154"/>
      <c r="JEP72" s="154"/>
      <c r="JEQ72" s="154"/>
      <c r="JER72" s="154"/>
      <c r="JES72" s="154"/>
      <c r="JET72" s="154"/>
      <c r="JEU72" s="154"/>
      <c r="JEV72" s="154"/>
      <c r="JEW72" s="154"/>
      <c r="JEX72" s="154"/>
      <c r="JEY72" s="154"/>
      <c r="JEZ72" s="154"/>
      <c r="JFA72" s="154"/>
      <c r="JFB72" s="154"/>
      <c r="JFC72" s="154"/>
      <c r="JFD72" s="154"/>
      <c r="JFE72" s="154"/>
      <c r="JFF72" s="154"/>
      <c r="JFG72" s="154"/>
      <c r="JFH72" s="154"/>
      <c r="JFI72" s="154"/>
      <c r="JFJ72" s="154"/>
      <c r="JFK72" s="154"/>
      <c r="JFL72" s="154"/>
      <c r="JFM72" s="154"/>
      <c r="JFN72" s="154"/>
      <c r="JFO72" s="154"/>
      <c r="JFP72" s="154"/>
      <c r="JFQ72" s="154"/>
      <c r="JFR72" s="154"/>
      <c r="JFS72" s="154"/>
      <c r="JFT72" s="154"/>
      <c r="JFU72" s="154"/>
      <c r="JFV72" s="154"/>
      <c r="JFW72" s="154"/>
      <c r="JFX72" s="154"/>
      <c r="JFY72" s="154"/>
      <c r="JFZ72" s="154"/>
      <c r="JGA72" s="154"/>
      <c r="JGB72" s="154"/>
      <c r="JGC72" s="154"/>
      <c r="JGD72" s="154"/>
      <c r="JGE72" s="154"/>
      <c r="JGF72" s="154"/>
      <c r="JGG72" s="154"/>
      <c r="JGH72" s="154"/>
      <c r="JGI72" s="154"/>
      <c r="JGJ72" s="154"/>
      <c r="JGK72" s="154"/>
      <c r="JGL72" s="154"/>
      <c r="JGM72" s="154"/>
      <c r="JGN72" s="154"/>
      <c r="JGO72" s="154"/>
      <c r="JGP72" s="154"/>
      <c r="JGQ72" s="154"/>
      <c r="JGR72" s="154"/>
      <c r="JGS72" s="154"/>
      <c r="JGT72" s="154"/>
      <c r="JGU72" s="154"/>
      <c r="JGV72" s="154"/>
      <c r="JGW72" s="154"/>
      <c r="JGX72" s="154"/>
      <c r="JGY72" s="154"/>
      <c r="JGZ72" s="154"/>
      <c r="JHA72" s="154"/>
      <c r="JHB72" s="154"/>
      <c r="JHC72" s="154"/>
      <c r="JHD72" s="154"/>
      <c r="JHE72" s="154"/>
      <c r="JHF72" s="154"/>
      <c r="JHG72" s="154"/>
      <c r="JHH72" s="154"/>
      <c r="JHI72" s="154"/>
      <c r="JHJ72" s="154"/>
      <c r="JHK72" s="154"/>
      <c r="JHL72" s="154"/>
      <c r="JHM72" s="154"/>
      <c r="JHN72" s="154"/>
      <c r="JHO72" s="154"/>
      <c r="JHP72" s="154"/>
      <c r="JHQ72" s="154"/>
      <c r="JHR72" s="154"/>
      <c r="JHS72" s="154"/>
      <c r="JHT72" s="154"/>
      <c r="JHU72" s="154"/>
      <c r="JHV72" s="154"/>
      <c r="JHW72" s="154"/>
      <c r="JHX72" s="154"/>
      <c r="JHY72" s="154"/>
      <c r="JHZ72" s="154"/>
      <c r="JIA72" s="154"/>
      <c r="JIB72" s="154"/>
      <c r="JIC72" s="154"/>
      <c r="JID72" s="154"/>
      <c r="JIE72" s="154"/>
      <c r="JIF72" s="154"/>
      <c r="JIG72" s="154"/>
      <c r="JIH72" s="154"/>
      <c r="JII72" s="154"/>
      <c r="JIJ72" s="154"/>
      <c r="JIK72" s="154"/>
      <c r="JIL72" s="154"/>
      <c r="JIM72" s="154"/>
      <c r="JIN72" s="154"/>
      <c r="JIO72" s="154"/>
      <c r="JIP72" s="154"/>
      <c r="JIQ72" s="154"/>
      <c r="JIR72" s="154"/>
      <c r="JIS72" s="154"/>
      <c r="JIT72" s="154"/>
      <c r="JIU72" s="154"/>
      <c r="JIV72" s="154"/>
      <c r="JIW72" s="154"/>
      <c r="JIX72" s="154"/>
      <c r="JIY72" s="154"/>
      <c r="JIZ72" s="154"/>
      <c r="JJA72" s="154"/>
      <c r="JJB72" s="154"/>
      <c r="JJC72" s="154"/>
      <c r="JJD72" s="154"/>
      <c r="JJE72" s="154"/>
      <c r="JJF72" s="154"/>
      <c r="JJG72" s="154"/>
      <c r="JJH72" s="154"/>
      <c r="JJI72" s="154"/>
      <c r="JJJ72" s="154"/>
      <c r="JJK72" s="154"/>
      <c r="JJL72" s="154"/>
      <c r="JJM72" s="154"/>
      <c r="JJN72" s="154"/>
      <c r="JJO72" s="154"/>
      <c r="JJP72" s="154"/>
      <c r="JJQ72" s="154"/>
      <c r="JJR72" s="154"/>
      <c r="JJS72" s="154"/>
      <c r="JJT72" s="154"/>
      <c r="JJU72" s="154"/>
      <c r="JJV72" s="154"/>
      <c r="JJW72" s="154"/>
      <c r="JJX72" s="154"/>
      <c r="JJY72" s="154"/>
      <c r="JJZ72" s="154"/>
      <c r="JKA72" s="154"/>
      <c r="JKB72" s="154"/>
      <c r="JKC72" s="154"/>
      <c r="JKD72" s="154"/>
      <c r="JKE72" s="154"/>
      <c r="JKF72" s="154"/>
      <c r="JKG72" s="154"/>
      <c r="JKH72" s="154"/>
      <c r="JKI72" s="154"/>
      <c r="JKJ72" s="154"/>
      <c r="JKK72" s="154"/>
      <c r="JKL72" s="154"/>
      <c r="JKM72" s="154"/>
      <c r="JKN72" s="154"/>
      <c r="JKO72" s="154"/>
      <c r="JKP72" s="154"/>
      <c r="JKQ72" s="154"/>
      <c r="JKR72" s="154"/>
      <c r="JKS72" s="154"/>
      <c r="JKT72" s="154"/>
      <c r="JKU72" s="154"/>
      <c r="JKV72" s="154"/>
      <c r="JKW72" s="154"/>
      <c r="JKX72" s="154"/>
      <c r="JKY72" s="154"/>
      <c r="JKZ72" s="154"/>
      <c r="JLA72" s="154"/>
      <c r="JLB72" s="154"/>
      <c r="JLC72" s="154"/>
      <c r="JLD72" s="154"/>
      <c r="JLE72" s="154"/>
      <c r="JLF72" s="154"/>
      <c r="JLG72" s="154"/>
      <c r="JLH72" s="154"/>
      <c r="JLI72" s="154"/>
      <c r="JLJ72" s="154"/>
      <c r="JLK72" s="154"/>
      <c r="JLL72" s="154"/>
      <c r="JLM72" s="154"/>
      <c r="JLN72" s="154"/>
      <c r="JLO72" s="154"/>
      <c r="JLP72" s="154"/>
      <c r="JLQ72" s="154"/>
      <c r="JLR72" s="154"/>
      <c r="JLS72" s="154"/>
      <c r="JLT72" s="154"/>
      <c r="JLU72" s="154"/>
      <c r="JLV72" s="154"/>
      <c r="JLW72" s="154"/>
      <c r="JLX72" s="154"/>
      <c r="JLY72" s="154"/>
      <c r="JLZ72" s="154"/>
      <c r="JMA72" s="154"/>
      <c r="JMB72" s="154"/>
      <c r="JMC72" s="154"/>
      <c r="JMD72" s="154"/>
      <c r="JME72" s="154"/>
      <c r="JMF72" s="154"/>
      <c r="JMG72" s="154"/>
      <c r="JMH72" s="154"/>
      <c r="JMI72" s="154"/>
      <c r="JMJ72" s="154"/>
      <c r="JMK72" s="154"/>
      <c r="JML72" s="154"/>
      <c r="JMM72" s="154"/>
      <c r="JMN72" s="154"/>
      <c r="JMO72" s="154"/>
      <c r="JMP72" s="154"/>
      <c r="JMQ72" s="154"/>
      <c r="JMR72" s="154"/>
      <c r="JMS72" s="154"/>
      <c r="JMT72" s="154"/>
      <c r="JMU72" s="154"/>
      <c r="JMV72" s="154"/>
      <c r="JMW72" s="154"/>
      <c r="JMX72" s="154"/>
      <c r="JMY72" s="154"/>
      <c r="JMZ72" s="154"/>
      <c r="JNA72" s="154"/>
      <c r="JNB72" s="154"/>
      <c r="JNC72" s="154"/>
      <c r="JND72" s="154"/>
      <c r="JNE72" s="154"/>
      <c r="JNF72" s="154"/>
      <c r="JNG72" s="154"/>
      <c r="JNH72" s="154"/>
      <c r="JNI72" s="154"/>
      <c r="JNJ72" s="154"/>
      <c r="JNK72" s="154"/>
      <c r="JNL72" s="154"/>
      <c r="JNM72" s="154"/>
      <c r="JNN72" s="154"/>
      <c r="JNO72" s="154"/>
      <c r="JNP72" s="154"/>
      <c r="JNQ72" s="154"/>
      <c r="JNR72" s="154"/>
      <c r="JNS72" s="154"/>
      <c r="JNT72" s="154"/>
      <c r="JNU72" s="154"/>
      <c r="JNV72" s="154"/>
      <c r="JNW72" s="154"/>
      <c r="JNX72" s="154"/>
      <c r="JNY72" s="154"/>
      <c r="JNZ72" s="154"/>
      <c r="JOA72" s="154"/>
      <c r="JOB72" s="154"/>
      <c r="JOC72" s="154"/>
      <c r="JOD72" s="154"/>
      <c r="JOE72" s="154"/>
      <c r="JOF72" s="154"/>
      <c r="JOG72" s="154"/>
      <c r="JOH72" s="154"/>
      <c r="JOI72" s="154"/>
      <c r="JOJ72" s="154"/>
      <c r="JOK72" s="154"/>
      <c r="JOL72" s="154"/>
      <c r="JOM72" s="154"/>
      <c r="JON72" s="154"/>
      <c r="JOO72" s="154"/>
      <c r="JOP72" s="154"/>
      <c r="JOQ72" s="154"/>
      <c r="JOR72" s="154"/>
      <c r="JOS72" s="154"/>
      <c r="JOT72" s="154"/>
      <c r="JOU72" s="154"/>
      <c r="JOV72" s="154"/>
      <c r="JOW72" s="154"/>
      <c r="JOX72" s="154"/>
      <c r="JOY72" s="154"/>
      <c r="JOZ72" s="154"/>
      <c r="JPA72" s="154"/>
      <c r="JPB72" s="154"/>
      <c r="JPC72" s="154"/>
      <c r="JPD72" s="154"/>
      <c r="JPE72" s="154"/>
      <c r="JPF72" s="154"/>
      <c r="JPG72" s="154"/>
      <c r="JPH72" s="154"/>
      <c r="JPI72" s="154"/>
      <c r="JPJ72" s="154"/>
      <c r="JPK72" s="154"/>
      <c r="JPL72" s="154"/>
      <c r="JPM72" s="154"/>
      <c r="JPN72" s="154"/>
      <c r="JPO72" s="154"/>
      <c r="JPP72" s="154"/>
      <c r="JPQ72" s="154"/>
      <c r="JPR72" s="154"/>
      <c r="JPS72" s="154"/>
      <c r="JPT72" s="154"/>
      <c r="JPU72" s="154"/>
      <c r="JPV72" s="154"/>
      <c r="JPW72" s="154"/>
      <c r="JPX72" s="154"/>
      <c r="JPY72" s="154"/>
      <c r="JPZ72" s="154"/>
      <c r="JQA72" s="154"/>
      <c r="JQB72" s="154"/>
      <c r="JQC72" s="154"/>
      <c r="JQD72" s="154"/>
      <c r="JQE72" s="154"/>
      <c r="JQF72" s="154"/>
      <c r="JQG72" s="154"/>
      <c r="JQH72" s="154"/>
      <c r="JQI72" s="154"/>
      <c r="JQJ72" s="154"/>
      <c r="JQK72" s="154"/>
      <c r="JQL72" s="154"/>
      <c r="JQM72" s="154"/>
      <c r="JQN72" s="154"/>
      <c r="JQO72" s="154"/>
      <c r="JQP72" s="154"/>
      <c r="JQQ72" s="154"/>
      <c r="JQR72" s="154"/>
      <c r="JQS72" s="154"/>
      <c r="JQT72" s="154"/>
      <c r="JQU72" s="154"/>
      <c r="JQV72" s="154"/>
      <c r="JQW72" s="154"/>
      <c r="JQX72" s="154"/>
      <c r="JQY72" s="154"/>
      <c r="JQZ72" s="154"/>
      <c r="JRA72" s="154"/>
      <c r="JRB72" s="154"/>
      <c r="JRC72" s="154"/>
      <c r="JRD72" s="154"/>
      <c r="JRE72" s="154"/>
      <c r="JRF72" s="154"/>
      <c r="JRG72" s="154"/>
      <c r="JRH72" s="154"/>
      <c r="JRI72" s="154"/>
      <c r="JRJ72" s="154"/>
      <c r="JRK72" s="154"/>
      <c r="JRL72" s="154"/>
      <c r="JRM72" s="154"/>
      <c r="JRN72" s="154"/>
      <c r="JRO72" s="154"/>
      <c r="JRP72" s="154"/>
      <c r="JRQ72" s="154"/>
      <c r="JRR72" s="154"/>
      <c r="JRS72" s="154"/>
      <c r="JRT72" s="154"/>
      <c r="JRU72" s="154"/>
      <c r="JRV72" s="154"/>
      <c r="JRW72" s="154"/>
      <c r="JRX72" s="154"/>
      <c r="JRY72" s="154"/>
      <c r="JRZ72" s="154"/>
      <c r="JSA72" s="154"/>
      <c r="JSB72" s="154"/>
      <c r="JSC72" s="154"/>
      <c r="JSD72" s="154"/>
      <c r="JSE72" s="154"/>
      <c r="JSF72" s="154"/>
      <c r="JSG72" s="154"/>
      <c r="JSH72" s="154"/>
      <c r="JSI72" s="154"/>
      <c r="JSJ72" s="154"/>
      <c r="JSK72" s="154"/>
      <c r="JSL72" s="154"/>
      <c r="JSM72" s="154"/>
      <c r="JSN72" s="154"/>
      <c r="JSO72" s="154"/>
      <c r="JSP72" s="154"/>
      <c r="JSQ72" s="154"/>
      <c r="JSR72" s="154"/>
      <c r="JSS72" s="154"/>
      <c r="JST72" s="154"/>
      <c r="JSU72" s="154"/>
      <c r="JSV72" s="154"/>
      <c r="JSW72" s="154"/>
      <c r="JSX72" s="154"/>
      <c r="JSY72" s="154"/>
      <c r="JSZ72" s="154"/>
      <c r="JTA72" s="154"/>
      <c r="JTB72" s="154"/>
      <c r="JTC72" s="154"/>
      <c r="JTD72" s="154"/>
      <c r="JTE72" s="154"/>
      <c r="JTF72" s="154"/>
      <c r="JTG72" s="154"/>
      <c r="JTH72" s="154"/>
      <c r="JTI72" s="154"/>
      <c r="JTJ72" s="154"/>
      <c r="JTK72" s="154"/>
      <c r="JTL72" s="154"/>
      <c r="JTM72" s="154"/>
      <c r="JTN72" s="154"/>
      <c r="JTO72" s="154"/>
      <c r="JTP72" s="154"/>
      <c r="JTQ72" s="154"/>
      <c r="JTR72" s="154"/>
      <c r="JTS72" s="154"/>
      <c r="JTT72" s="154"/>
      <c r="JTU72" s="154"/>
      <c r="JTV72" s="154"/>
      <c r="JTW72" s="154"/>
      <c r="JTX72" s="154"/>
      <c r="JTY72" s="154"/>
      <c r="JTZ72" s="154"/>
      <c r="JUA72" s="154"/>
      <c r="JUB72" s="154"/>
      <c r="JUC72" s="154"/>
      <c r="JUD72" s="154"/>
      <c r="JUE72" s="154"/>
      <c r="JUF72" s="154"/>
      <c r="JUG72" s="154"/>
      <c r="JUH72" s="154"/>
      <c r="JUI72" s="154"/>
      <c r="JUJ72" s="154"/>
      <c r="JUK72" s="154"/>
      <c r="JUL72" s="154"/>
      <c r="JUM72" s="154"/>
      <c r="JUN72" s="154"/>
      <c r="JUO72" s="154"/>
      <c r="JUP72" s="154"/>
      <c r="JUQ72" s="154"/>
      <c r="JUR72" s="154"/>
      <c r="JUS72" s="154"/>
      <c r="JUT72" s="154"/>
      <c r="JUU72" s="154"/>
      <c r="JUV72" s="154"/>
      <c r="JUW72" s="154"/>
      <c r="JUX72" s="154"/>
      <c r="JUY72" s="154"/>
      <c r="JUZ72" s="154"/>
      <c r="JVA72" s="154"/>
      <c r="JVB72" s="154"/>
      <c r="JVC72" s="154"/>
      <c r="JVD72" s="154"/>
      <c r="JVE72" s="154"/>
      <c r="JVF72" s="154"/>
      <c r="JVG72" s="154"/>
      <c r="JVH72" s="154"/>
      <c r="JVI72" s="154"/>
      <c r="JVJ72" s="154"/>
      <c r="JVK72" s="154"/>
      <c r="JVL72" s="154"/>
      <c r="JVM72" s="154"/>
      <c r="JVN72" s="154"/>
      <c r="JVO72" s="154"/>
      <c r="JVP72" s="154"/>
      <c r="JVQ72" s="154"/>
      <c r="JVR72" s="154"/>
      <c r="JVS72" s="154"/>
      <c r="JVT72" s="154"/>
      <c r="JVU72" s="154"/>
      <c r="JVV72" s="154"/>
      <c r="JVW72" s="154"/>
      <c r="JVX72" s="154"/>
      <c r="JVY72" s="154"/>
      <c r="JVZ72" s="154"/>
      <c r="JWA72" s="154"/>
      <c r="JWB72" s="154"/>
      <c r="JWC72" s="154"/>
      <c r="JWD72" s="154"/>
      <c r="JWE72" s="154"/>
      <c r="JWF72" s="154"/>
      <c r="JWG72" s="154"/>
      <c r="JWH72" s="154"/>
      <c r="JWI72" s="154"/>
      <c r="JWJ72" s="154"/>
      <c r="JWK72" s="154"/>
      <c r="JWL72" s="154"/>
      <c r="JWM72" s="154"/>
      <c r="JWN72" s="154"/>
      <c r="JWO72" s="154"/>
      <c r="JWP72" s="154"/>
      <c r="JWQ72" s="154"/>
      <c r="JWR72" s="154"/>
      <c r="JWS72" s="154"/>
      <c r="JWT72" s="154"/>
      <c r="JWU72" s="154"/>
      <c r="JWV72" s="154"/>
      <c r="JWW72" s="154"/>
      <c r="JWX72" s="154"/>
      <c r="JWY72" s="154"/>
      <c r="JWZ72" s="154"/>
      <c r="JXA72" s="154"/>
      <c r="JXB72" s="154"/>
      <c r="JXC72" s="154"/>
      <c r="JXD72" s="154"/>
      <c r="JXE72" s="154"/>
      <c r="JXF72" s="154"/>
      <c r="JXG72" s="154"/>
      <c r="JXH72" s="154"/>
      <c r="JXI72" s="154"/>
      <c r="JXJ72" s="154"/>
      <c r="JXK72" s="154"/>
      <c r="JXL72" s="154"/>
      <c r="JXM72" s="154"/>
      <c r="JXN72" s="154"/>
      <c r="JXO72" s="154"/>
      <c r="JXP72" s="154"/>
      <c r="JXQ72" s="154"/>
      <c r="JXR72" s="154"/>
      <c r="JXS72" s="154"/>
      <c r="JXT72" s="154"/>
      <c r="JXU72" s="154"/>
      <c r="JXV72" s="154"/>
      <c r="JXW72" s="154"/>
      <c r="JXX72" s="154"/>
      <c r="JXY72" s="154"/>
      <c r="JXZ72" s="154"/>
      <c r="JYA72" s="154"/>
      <c r="JYB72" s="154"/>
      <c r="JYC72" s="154"/>
      <c r="JYD72" s="154"/>
      <c r="JYE72" s="154"/>
      <c r="JYF72" s="154"/>
      <c r="JYG72" s="154"/>
      <c r="JYH72" s="154"/>
      <c r="JYI72" s="154"/>
      <c r="JYJ72" s="154"/>
      <c r="JYK72" s="154"/>
      <c r="JYL72" s="154"/>
      <c r="JYM72" s="154"/>
      <c r="JYN72" s="154"/>
      <c r="JYO72" s="154"/>
      <c r="JYP72" s="154"/>
      <c r="JYQ72" s="154"/>
      <c r="JYR72" s="154"/>
      <c r="JYS72" s="154"/>
      <c r="JYT72" s="154"/>
      <c r="JYU72" s="154"/>
      <c r="JYV72" s="154"/>
      <c r="JYW72" s="154"/>
      <c r="JYX72" s="154"/>
      <c r="JYY72" s="154"/>
      <c r="JYZ72" s="154"/>
      <c r="JZA72" s="154"/>
      <c r="JZB72" s="154"/>
      <c r="JZC72" s="154"/>
      <c r="JZD72" s="154"/>
      <c r="JZE72" s="154"/>
      <c r="JZF72" s="154"/>
      <c r="JZG72" s="154"/>
      <c r="JZH72" s="154"/>
      <c r="JZI72" s="154"/>
      <c r="JZJ72" s="154"/>
      <c r="JZK72" s="154"/>
      <c r="JZL72" s="154"/>
      <c r="JZM72" s="154"/>
      <c r="JZN72" s="154"/>
      <c r="JZO72" s="154"/>
      <c r="JZP72" s="154"/>
      <c r="JZQ72" s="154"/>
      <c r="JZR72" s="154"/>
      <c r="JZS72" s="154"/>
      <c r="JZT72" s="154"/>
      <c r="JZU72" s="154"/>
      <c r="JZV72" s="154"/>
      <c r="JZW72" s="154"/>
      <c r="JZX72" s="154"/>
      <c r="JZY72" s="154"/>
      <c r="JZZ72" s="154"/>
      <c r="KAA72" s="154"/>
      <c r="KAB72" s="154"/>
      <c r="KAC72" s="154"/>
      <c r="KAD72" s="154"/>
      <c r="KAE72" s="154"/>
      <c r="KAF72" s="154"/>
      <c r="KAG72" s="154"/>
      <c r="KAH72" s="154"/>
      <c r="KAI72" s="154"/>
      <c r="KAJ72" s="154"/>
      <c r="KAK72" s="154"/>
      <c r="KAL72" s="154"/>
      <c r="KAM72" s="154"/>
      <c r="KAN72" s="154"/>
      <c r="KAO72" s="154"/>
      <c r="KAP72" s="154"/>
      <c r="KAQ72" s="154"/>
      <c r="KAR72" s="154"/>
      <c r="KAS72" s="154"/>
      <c r="KAT72" s="154"/>
      <c r="KAU72" s="154"/>
      <c r="KAV72" s="154"/>
      <c r="KAW72" s="154"/>
      <c r="KAX72" s="154"/>
      <c r="KAY72" s="154"/>
      <c r="KAZ72" s="154"/>
      <c r="KBA72" s="154"/>
      <c r="KBB72" s="154"/>
      <c r="KBC72" s="154"/>
      <c r="KBD72" s="154"/>
      <c r="KBE72" s="154"/>
      <c r="KBF72" s="154"/>
      <c r="KBG72" s="154"/>
      <c r="KBH72" s="154"/>
      <c r="KBI72" s="154"/>
      <c r="KBJ72" s="154"/>
      <c r="KBK72" s="154"/>
      <c r="KBL72" s="154"/>
      <c r="KBM72" s="154"/>
      <c r="KBN72" s="154"/>
      <c r="KBO72" s="154"/>
      <c r="KBP72" s="154"/>
      <c r="KBQ72" s="154"/>
      <c r="KBR72" s="154"/>
      <c r="KBS72" s="154"/>
      <c r="KBT72" s="154"/>
      <c r="KBU72" s="154"/>
      <c r="KBV72" s="154"/>
      <c r="KBW72" s="154"/>
      <c r="KBX72" s="154"/>
      <c r="KBY72" s="154"/>
      <c r="KBZ72" s="154"/>
      <c r="KCA72" s="154"/>
      <c r="KCB72" s="154"/>
      <c r="KCC72" s="154"/>
      <c r="KCD72" s="154"/>
      <c r="KCE72" s="154"/>
      <c r="KCF72" s="154"/>
      <c r="KCG72" s="154"/>
      <c r="KCH72" s="154"/>
      <c r="KCI72" s="154"/>
      <c r="KCJ72" s="154"/>
      <c r="KCK72" s="154"/>
      <c r="KCL72" s="154"/>
      <c r="KCM72" s="154"/>
      <c r="KCN72" s="154"/>
      <c r="KCO72" s="154"/>
      <c r="KCP72" s="154"/>
      <c r="KCQ72" s="154"/>
      <c r="KCR72" s="154"/>
      <c r="KCS72" s="154"/>
      <c r="KCT72" s="154"/>
      <c r="KCU72" s="154"/>
      <c r="KCV72" s="154"/>
      <c r="KCW72" s="154"/>
      <c r="KCX72" s="154"/>
      <c r="KCY72" s="154"/>
      <c r="KCZ72" s="154"/>
      <c r="KDA72" s="154"/>
      <c r="KDB72" s="154"/>
      <c r="KDC72" s="154"/>
      <c r="KDD72" s="154"/>
      <c r="KDE72" s="154"/>
      <c r="KDF72" s="154"/>
      <c r="KDG72" s="154"/>
      <c r="KDH72" s="154"/>
      <c r="KDI72" s="154"/>
      <c r="KDJ72" s="154"/>
      <c r="KDK72" s="154"/>
      <c r="KDL72" s="154"/>
      <c r="KDM72" s="154"/>
      <c r="KDN72" s="154"/>
      <c r="KDO72" s="154"/>
      <c r="KDP72" s="154"/>
      <c r="KDQ72" s="154"/>
      <c r="KDR72" s="154"/>
      <c r="KDS72" s="154"/>
      <c r="KDT72" s="154"/>
      <c r="KDU72" s="154"/>
      <c r="KDV72" s="154"/>
      <c r="KDW72" s="154"/>
      <c r="KDX72" s="154"/>
      <c r="KDY72" s="154"/>
      <c r="KDZ72" s="154"/>
      <c r="KEA72" s="154"/>
      <c r="KEB72" s="154"/>
      <c r="KEC72" s="154"/>
      <c r="KED72" s="154"/>
      <c r="KEE72" s="154"/>
      <c r="KEF72" s="154"/>
      <c r="KEG72" s="154"/>
      <c r="KEH72" s="154"/>
      <c r="KEI72" s="154"/>
      <c r="KEJ72" s="154"/>
      <c r="KEK72" s="154"/>
      <c r="KEL72" s="154"/>
      <c r="KEM72" s="154"/>
      <c r="KEN72" s="154"/>
      <c r="KEO72" s="154"/>
      <c r="KEP72" s="154"/>
      <c r="KEQ72" s="154"/>
      <c r="KER72" s="154"/>
      <c r="KES72" s="154"/>
      <c r="KET72" s="154"/>
      <c r="KEU72" s="154"/>
      <c r="KEV72" s="154"/>
      <c r="KEW72" s="154"/>
      <c r="KEX72" s="154"/>
      <c r="KEY72" s="154"/>
      <c r="KEZ72" s="154"/>
      <c r="KFA72" s="154"/>
      <c r="KFB72" s="154"/>
      <c r="KFC72" s="154"/>
      <c r="KFD72" s="154"/>
      <c r="KFE72" s="154"/>
      <c r="KFF72" s="154"/>
      <c r="KFG72" s="154"/>
      <c r="KFH72" s="154"/>
      <c r="KFI72" s="154"/>
      <c r="KFJ72" s="154"/>
      <c r="KFK72" s="154"/>
      <c r="KFL72" s="154"/>
      <c r="KFM72" s="154"/>
      <c r="KFN72" s="154"/>
      <c r="KFO72" s="154"/>
      <c r="KFP72" s="154"/>
      <c r="KFQ72" s="154"/>
      <c r="KFR72" s="154"/>
      <c r="KFS72" s="154"/>
      <c r="KFT72" s="154"/>
      <c r="KFU72" s="154"/>
      <c r="KFV72" s="154"/>
      <c r="KFW72" s="154"/>
      <c r="KFX72" s="154"/>
      <c r="KFY72" s="154"/>
      <c r="KFZ72" s="154"/>
      <c r="KGA72" s="154"/>
      <c r="KGB72" s="154"/>
      <c r="KGC72" s="154"/>
      <c r="KGD72" s="154"/>
      <c r="KGE72" s="154"/>
      <c r="KGF72" s="154"/>
      <c r="KGG72" s="154"/>
      <c r="KGH72" s="154"/>
      <c r="KGI72" s="154"/>
      <c r="KGJ72" s="154"/>
      <c r="KGK72" s="154"/>
      <c r="KGL72" s="154"/>
      <c r="KGM72" s="154"/>
      <c r="KGN72" s="154"/>
      <c r="KGO72" s="154"/>
      <c r="KGP72" s="154"/>
      <c r="KGQ72" s="154"/>
      <c r="KGR72" s="154"/>
      <c r="KGS72" s="154"/>
      <c r="KGT72" s="154"/>
      <c r="KGU72" s="154"/>
      <c r="KGV72" s="154"/>
      <c r="KGW72" s="154"/>
      <c r="KGX72" s="154"/>
      <c r="KGY72" s="154"/>
      <c r="KGZ72" s="154"/>
      <c r="KHA72" s="154"/>
      <c r="KHB72" s="154"/>
      <c r="KHC72" s="154"/>
      <c r="KHD72" s="154"/>
      <c r="KHE72" s="154"/>
      <c r="KHF72" s="154"/>
      <c r="KHG72" s="154"/>
      <c r="KHH72" s="154"/>
      <c r="KHI72" s="154"/>
      <c r="KHJ72" s="154"/>
      <c r="KHK72" s="154"/>
      <c r="KHL72" s="154"/>
      <c r="KHM72" s="154"/>
      <c r="KHN72" s="154"/>
      <c r="KHO72" s="154"/>
      <c r="KHP72" s="154"/>
      <c r="KHQ72" s="154"/>
      <c r="KHR72" s="154"/>
      <c r="KHS72" s="154"/>
      <c r="KHT72" s="154"/>
      <c r="KHU72" s="154"/>
      <c r="KHV72" s="154"/>
      <c r="KHW72" s="154"/>
      <c r="KHX72" s="154"/>
      <c r="KHY72" s="154"/>
      <c r="KHZ72" s="154"/>
      <c r="KIA72" s="154"/>
      <c r="KIB72" s="154"/>
      <c r="KIC72" s="154"/>
      <c r="KID72" s="154"/>
      <c r="KIE72" s="154"/>
      <c r="KIF72" s="154"/>
      <c r="KIG72" s="154"/>
      <c r="KIH72" s="154"/>
      <c r="KII72" s="154"/>
      <c r="KIJ72" s="154"/>
      <c r="KIK72" s="154"/>
      <c r="KIL72" s="154"/>
      <c r="KIM72" s="154"/>
      <c r="KIN72" s="154"/>
      <c r="KIO72" s="154"/>
      <c r="KIP72" s="154"/>
      <c r="KIQ72" s="154"/>
      <c r="KIR72" s="154"/>
      <c r="KIS72" s="154"/>
      <c r="KIT72" s="154"/>
      <c r="KIU72" s="154"/>
      <c r="KIV72" s="154"/>
      <c r="KIW72" s="154"/>
      <c r="KIX72" s="154"/>
      <c r="KIY72" s="154"/>
      <c r="KIZ72" s="154"/>
      <c r="KJA72" s="154"/>
      <c r="KJB72" s="154"/>
      <c r="KJC72" s="154"/>
      <c r="KJD72" s="154"/>
      <c r="KJE72" s="154"/>
      <c r="KJF72" s="154"/>
      <c r="KJG72" s="154"/>
      <c r="KJH72" s="154"/>
      <c r="KJI72" s="154"/>
      <c r="KJJ72" s="154"/>
      <c r="KJK72" s="154"/>
      <c r="KJL72" s="154"/>
      <c r="KJM72" s="154"/>
      <c r="KJN72" s="154"/>
      <c r="KJO72" s="154"/>
      <c r="KJP72" s="154"/>
      <c r="KJQ72" s="154"/>
      <c r="KJR72" s="154"/>
      <c r="KJS72" s="154"/>
      <c r="KJT72" s="154"/>
      <c r="KJU72" s="154"/>
      <c r="KJV72" s="154"/>
      <c r="KJW72" s="154"/>
      <c r="KJX72" s="154"/>
      <c r="KJY72" s="154"/>
      <c r="KJZ72" s="154"/>
      <c r="KKA72" s="154"/>
      <c r="KKB72" s="154"/>
      <c r="KKC72" s="154"/>
      <c r="KKD72" s="154"/>
      <c r="KKE72" s="154"/>
      <c r="KKF72" s="154"/>
      <c r="KKG72" s="154"/>
      <c r="KKH72" s="154"/>
      <c r="KKI72" s="154"/>
      <c r="KKJ72" s="154"/>
      <c r="KKK72" s="154"/>
      <c r="KKL72" s="154"/>
      <c r="KKM72" s="154"/>
      <c r="KKN72" s="154"/>
      <c r="KKO72" s="154"/>
      <c r="KKP72" s="154"/>
      <c r="KKQ72" s="154"/>
      <c r="KKR72" s="154"/>
      <c r="KKS72" s="154"/>
      <c r="KKT72" s="154"/>
      <c r="KKU72" s="154"/>
      <c r="KKV72" s="154"/>
      <c r="KKW72" s="154"/>
      <c r="KKX72" s="154"/>
      <c r="KKY72" s="154"/>
      <c r="KKZ72" s="154"/>
      <c r="KLA72" s="154"/>
      <c r="KLB72" s="154"/>
      <c r="KLC72" s="154"/>
      <c r="KLD72" s="154"/>
      <c r="KLE72" s="154"/>
      <c r="KLF72" s="154"/>
      <c r="KLG72" s="154"/>
      <c r="KLH72" s="154"/>
      <c r="KLI72" s="154"/>
      <c r="KLJ72" s="154"/>
      <c r="KLK72" s="154"/>
      <c r="KLL72" s="154"/>
      <c r="KLM72" s="154"/>
      <c r="KLN72" s="154"/>
      <c r="KLO72" s="154"/>
      <c r="KLP72" s="154"/>
      <c r="KLQ72" s="154"/>
      <c r="KLR72" s="154"/>
      <c r="KLS72" s="154"/>
      <c r="KLT72" s="154"/>
      <c r="KLU72" s="154"/>
      <c r="KLV72" s="154"/>
      <c r="KLW72" s="154"/>
      <c r="KLX72" s="154"/>
      <c r="KLY72" s="154"/>
      <c r="KLZ72" s="154"/>
      <c r="KMA72" s="154"/>
      <c r="KMB72" s="154"/>
      <c r="KMC72" s="154"/>
      <c r="KMD72" s="154"/>
      <c r="KME72" s="154"/>
      <c r="KMF72" s="154"/>
      <c r="KMG72" s="154"/>
      <c r="KMH72" s="154"/>
      <c r="KMI72" s="154"/>
      <c r="KMJ72" s="154"/>
      <c r="KMK72" s="154"/>
      <c r="KML72" s="154"/>
      <c r="KMM72" s="154"/>
      <c r="KMN72" s="154"/>
      <c r="KMO72" s="154"/>
      <c r="KMP72" s="154"/>
      <c r="KMQ72" s="154"/>
      <c r="KMR72" s="154"/>
      <c r="KMS72" s="154"/>
      <c r="KMT72" s="154"/>
      <c r="KMU72" s="154"/>
      <c r="KMV72" s="154"/>
      <c r="KMW72" s="154"/>
      <c r="KMX72" s="154"/>
      <c r="KMY72" s="154"/>
      <c r="KMZ72" s="154"/>
      <c r="KNA72" s="154"/>
      <c r="KNB72" s="154"/>
      <c r="KNC72" s="154"/>
      <c r="KND72" s="154"/>
      <c r="KNE72" s="154"/>
      <c r="KNF72" s="154"/>
      <c r="KNG72" s="154"/>
      <c r="KNH72" s="154"/>
      <c r="KNI72" s="154"/>
      <c r="KNJ72" s="154"/>
      <c r="KNK72" s="154"/>
      <c r="KNL72" s="154"/>
      <c r="KNM72" s="154"/>
      <c r="KNN72" s="154"/>
      <c r="KNO72" s="154"/>
      <c r="KNP72" s="154"/>
      <c r="KNQ72" s="154"/>
      <c r="KNR72" s="154"/>
      <c r="KNS72" s="154"/>
      <c r="KNT72" s="154"/>
      <c r="KNU72" s="154"/>
      <c r="KNV72" s="154"/>
      <c r="KNW72" s="154"/>
      <c r="KNX72" s="154"/>
      <c r="KNY72" s="154"/>
      <c r="KNZ72" s="154"/>
      <c r="KOA72" s="154"/>
      <c r="KOB72" s="154"/>
      <c r="KOC72" s="154"/>
      <c r="KOD72" s="154"/>
      <c r="KOE72" s="154"/>
      <c r="KOF72" s="154"/>
      <c r="KOG72" s="154"/>
      <c r="KOH72" s="154"/>
      <c r="KOI72" s="154"/>
      <c r="KOJ72" s="154"/>
      <c r="KOK72" s="154"/>
      <c r="KOL72" s="154"/>
      <c r="KOM72" s="154"/>
      <c r="KON72" s="154"/>
      <c r="KOO72" s="154"/>
      <c r="KOP72" s="154"/>
      <c r="KOQ72" s="154"/>
      <c r="KOR72" s="154"/>
      <c r="KOS72" s="154"/>
      <c r="KOT72" s="154"/>
      <c r="KOU72" s="154"/>
      <c r="KOV72" s="154"/>
      <c r="KOW72" s="154"/>
      <c r="KOX72" s="154"/>
      <c r="KOY72" s="154"/>
      <c r="KOZ72" s="154"/>
      <c r="KPA72" s="154"/>
      <c r="KPB72" s="154"/>
      <c r="KPC72" s="154"/>
      <c r="KPD72" s="154"/>
      <c r="KPE72" s="154"/>
      <c r="KPF72" s="154"/>
      <c r="KPG72" s="154"/>
      <c r="KPH72" s="154"/>
      <c r="KPI72" s="154"/>
      <c r="KPJ72" s="154"/>
      <c r="KPK72" s="154"/>
      <c r="KPL72" s="154"/>
      <c r="KPM72" s="154"/>
      <c r="KPN72" s="154"/>
      <c r="KPO72" s="154"/>
      <c r="KPP72" s="154"/>
      <c r="KPQ72" s="154"/>
      <c r="KPR72" s="154"/>
      <c r="KPS72" s="154"/>
      <c r="KPT72" s="154"/>
      <c r="KPU72" s="154"/>
      <c r="KPV72" s="154"/>
      <c r="KPW72" s="154"/>
      <c r="KPX72" s="154"/>
      <c r="KPY72" s="154"/>
      <c r="KPZ72" s="154"/>
      <c r="KQA72" s="154"/>
      <c r="KQB72" s="154"/>
      <c r="KQC72" s="154"/>
      <c r="KQD72" s="154"/>
      <c r="KQE72" s="154"/>
      <c r="KQF72" s="154"/>
      <c r="KQG72" s="154"/>
      <c r="KQH72" s="154"/>
      <c r="KQI72" s="154"/>
      <c r="KQJ72" s="154"/>
      <c r="KQK72" s="154"/>
      <c r="KQL72" s="154"/>
      <c r="KQM72" s="154"/>
      <c r="KQN72" s="154"/>
      <c r="KQO72" s="154"/>
      <c r="KQP72" s="154"/>
      <c r="KQQ72" s="154"/>
      <c r="KQR72" s="154"/>
      <c r="KQS72" s="154"/>
      <c r="KQT72" s="154"/>
      <c r="KQU72" s="154"/>
      <c r="KQV72" s="154"/>
      <c r="KQW72" s="154"/>
      <c r="KQX72" s="154"/>
      <c r="KQY72" s="154"/>
      <c r="KQZ72" s="154"/>
      <c r="KRA72" s="154"/>
      <c r="KRB72" s="154"/>
      <c r="KRC72" s="154"/>
      <c r="KRD72" s="154"/>
      <c r="KRE72" s="154"/>
      <c r="KRF72" s="154"/>
      <c r="KRG72" s="154"/>
      <c r="KRH72" s="154"/>
      <c r="KRI72" s="154"/>
      <c r="KRJ72" s="154"/>
      <c r="KRK72" s="154"/>
      <c r="KRL72" s="154"/>
      <c r="KRM72" s="154"/>
      <c r="KRN72" s="154"/>
      <c r="KRO72" s="154"/>
      <c r="KRP72" s="154"/>
      <c r="KRQ72" s="154"/>
      <c r="KRR72" s="154"/>
      <c r="KRS72" s="154"/>
      <c r="KRT72" s="154"/>
      <c r="KRU72" s="154"/>
      <c r="KRV72" s="154"/>
      <c r="KRW72" s="154"/>
      <c r="KRX72" s="154"/>
      <c r="KRY72" s="154"/>
      <c r="KRZ72" s="154"/>
      <c r="KSA72" s="154"/>
      <c r="KSB72" s="154"/>
      <c r="KSC72" s="154"/>
      <c r="KSD72" s="154"/>
      <c r="KSE72" s="154"/>
      <c r="KSF72" s="154"/>
      <c r="KSG72" s="154"/>
      <c r="KSH72" s="154"/>
      <c r="KSI72" s="154"/>
      <c r="KSJ72" s="154"/>
      <c r="KSK72" s="154"/>
      <c r="KSL72" s="154"/>
      <c r="KSM72" s="154"/>
      <c r="KSN72" s="154"/>
      <c r="KSO72" s="154"/>
      <c r="KSP72" s="154"/>
      <c r="KSQ72" s="154"/>
      <c r="KSR72" s="154"/>
      <c r="KSS72" s="154"/>
      <c r="KST72" s="154"/>
      <c r="KSU72" s="154"/>
      <c r="KSV72" s="154"/>
      <c r="KSW72" s="154"/>
      <c r="KSX72" s="154"/>
      <c r="KSY72" s="154"/>
      <c r="KSZ72" s="154"/>
      <c r="KTA72" s="154"/>
      <c r="KTB72" s="154"/>
      <c r="KTC72" s="154"/>
      <c r="KTD72" s="154"/>
      <c r="KTE72" s="154"/>
      <c r="KTF72" s="154"/>
      <c r="KTG72" s="154"/>
      <c r="KTH72" s="154"/>
      <c r="KTI72" s="154"/>
      <c r="KTJ72" s="154"/>
      <c r="KTK72" s="154"/>
      <c r="KTL72" s="154"/>
      <c r="KTM72" s="154"/>
      <c r="KTN72" s="154"/>
      <c r="KTO72" s="154"/>
      <c r="KTP72" s="154"/>
      <c r="KTQ72" s="154"/>
      <c r="KTR72" s="154"/>
      <c r="KTS72" s="154"/>
      <c r="KTT72" s="154"/>
      <c r="KTU72" s="154"/>
      <c r="KTV72" s="154"/>
      <c r="KTW72" s="154"/>
      <c r="KTX72" s="154"/>
      <c r="KTY72" s="154"/>
      <c r="KTZ72" s="154"/>
      <c r="KUA72" s="154"/>
      <c r="KUB72" s="154"/>
      <c r="KUC72" s="154"/>
      <c r="KUD72" s="154"/>
      <c r="KUE72" s="154"/>
      <c r="KUF72" s="154"/>
      <c r="KUG72" s="154"/>
      <c r="KUH72" s="154"/>
      <c r="KUI72" s="154"/>
      <c r="KUJ72" s="154"/>
      <c r="KUK72" s="154"/>
      <c r="KUL72" s="154"/>
      <c r="KUM72" s="154"/>
      <c r="KUN72" s="154"/>
      <c r="KUO72" s="154"/>
      <c r="KUP72" s="154"/>
      <c r="KUQ72" s="154"/>
      <c r="KUR72" s="154"/>
      <c r="KUS72" s="154"/>
      <c r="KUT72" s="154"/>
      <c r="KUU72" s="154"/>
      <c r="KUV72" s="154"/>
      <c r="KUW72" s="154"/>
      <c r="KUX72" s="154"/>
      <c r="KUY72" s="154"/>
      <c r="KUZ72" s="154"/>
      <c r="KVA72" s="154"/>
      <c r="KVB72" s="154"/>
      <c r="KVC72" s="154"/>
      <c r="KVD72" s="154"/>
      <c r="KVE72" s="154"/>
      <c r="KVF72" s="154"/>
      <c r="KVG72" s="154"/>
      <c r="KVH72" s="154"/>
      <c r="KVI72" s="154"/>
      <c r="KVJ72" s="154"/>
      <c r="KVK72" s="154"/>
      <c r="KVL72" s="154"/>
      <c r="KVM72" s="154"/>
      <c r="KVN72" s="154"/>
      <c r="KVO72" s="154"/>
      <c r="KVP72" s="154"/>
      <c r="KVQ72" s="154"/>
      <c r="KVR72" s="154"/>
      <c r="KVS72" s="154"/>
      <c r="KVT72" s="154"/>
      <c r="KVU72" s="154"/>
      <c r="KVV72" s="154"/>
      <c r="KVW72" s="154"/>
      <c r="KVX72" s="154"/>
      <c r="KVY72" s="154"/>
      <c r="KVZ72" s="154"/>
      <c r="KWA72" s="154"/>
      <c r="KWB72" s="154"/>
      <c r="KWC72" s="154"/>
      <c r="KWD72" s="154"/>
      <c r="KWE72" s="154"/>
      <c r="KWF72" s="154"/>
      <c r="KWG72" s="154"/>
      <c r="KWH72" s="154"/>
      <c r="KWI72" s="154"/>
      <c r="KWJ72" s="154"/>
      <c r="KWK72" s="154"/>
      <c r="KWL72" s="154"/>
      <c r="KWM72" s="154"/>
      <c r="KWN72" s="154"/>
      <c r="KWO72" s="154"/>
      <c r="KWP72" s="154"/>
      <c r="KWQ72" s="154"/>
      <c r="KWR72" s="154"/>
      <c r="KWS72" s="154"/>
      <c r="KWT72" s="154"/>
      <c r="KWU72" s="154"/>
      <c r="KWV72" s="154"/>
      <c r="KWW72" s="154"/>
      <c r="KWX72" s="154"/>
      <c r="KWY72" s="154"/>
      <c r="KWZ72" s="154"/>
      <c r="KXA72" s="154"/>
      <c r="KXB72" s="154"/>
      <c r="KXC72" s="154"/>
      <c r="KXD72" s="154"/>
      <c r="KXE72" s="154"/>
      <c r="KXF72" s="154"/>
      <c r="KXG72" s="154"/>
      <c r="KXH72" s="154"/>
      <c r="KXI72" s="154"/>
      <c r="KXJ72" s="154"/>
      <c r="KXK72" s="154"/>
      <c r="KXL72" s="154"/>
      <c r="KXM72" s="154"/>
      <c r="KXN72" s="154"/>
      <c r="KXO72" s="154"/>
      <c r="KXP72" s="154"/>
      <c r="KXQ72" s="154"/>
      <c r="KXR72" s="154"/>
      <c r="KXS72" s="154"/>
      <c r="KXT72" s="154"/>
      <c r="KXU72" s="154"/>
      <c r="KXV72" s="154"/>
      <c r="KXW72" s="154"/>
      <c r="KXX72" s="154"/>
      <c r="KXY72" s="154"/>
      <c r="KXZ72" s="154"/>
      <c r="KYA72" s="154"/>
      <c r="KYB72" s="154"/>
      <c r="KYC72" s="154"/>
      <c r="KYD72" s="154"/>
      <c r="KYE72" s="154"/>
      <c r="KYF72" s="154"/>
      <c r="KYG72" s="154"/>
      <c r="KYH72" s="154"/>
      <c r="KYI72" s="154"/>
      <c r="KYJ72" s="154"/>
      <c r="KYK72" s="154"/>
      <c r="KYL72" s="154"/>
      <c r="KYM72" s="154"/>
      <c r="KYN72" s="154"/>
      <c r="KYO72" s="154"/>
      <c r="KYP72" s="154"/>
      <c r="KYQ72" s="154"/>
      <c r="KYR72" s="154"/>
      <c r="KYS72" s="154"/>
      <c r="KYT72" s="154"/>
      <c r="KYU72" s="154"/>
      <c r="KYV72" s="154"/>
      <c r="KYW72" s="154"/>
      <c r="KYX72" s="154"/>
      <c r="KYY72" s="154"/>
      <c r="KYZ72" s="154"/>
      <c r="KZA72" s="154"/>
      <c r="KZB72" s="154"/>
      <c r="KZC72" s="154"/>
      <c r="KZD72" s="154"/>
      <c r="KZE72" s="154"/>
      <c r="KZF72" s="154"/>
      <c r="KZG72" s="154"/>
      <c r="KZH72" s="154"/>
      <c r="KZI72" s="154"/>
      <c r="KZJ72" s="154"/>
      <c r="KZK72" s="154"/>
      <c r="KZL72" s="154"/>
      <c r="KZM72" s="154"/>
      <c r="KZN72" s="154"/>
      <c r="KZO72" s="154"/>
      <c r="KZP72" s="154"/>
      <c r="KZQ72" s="154"/>
      <c r="KZR72" s="154"/>
      <c r="KZS72" s="154"/>
      <c r="KZT72" s="154"/>
      <c r="KZU72" s="154"/>
      <c r="KZV72" s="154"/>
      <c r="KZW72" s="154"/>
      <c r="KZX72" s="154"/>
      <c r="KZY72" s="154"/>
      <c r="KZZ72" s="154"/>
      <c r="LAA72" s="154"/>
      <c r="LAB72" s="154"/>
      <c r="LAC72" s="154"/>
      <c r="LAD72" s="154"/>
      <c r="LAE72" s="154"/>
      <c r="LAF72" s="154"/>
      <c r="LAG72" s="154"/>
      <c r="LAH72" s="154"/>
      <c r="LAI72" s="154"/>
      <c r="LAJ72" s="154"/>
      <c r="LAK72" s="154"/>
      <c r="LAL72" s="154"/>
      <c r="LAM72" s="154"/>
      <c r="LAN72" s="154"/>
      <c r="LAO72" s="154"/>
      <c r="LAP72" s="154"/>
      <c r="LAQ72" s="154"/>
      <c r="LAR72" s="154"/>
      <c r="LAS72" s="154"/>
      <c r="LAT72" s="154"/>
      <c r="LAU72" s="154"/>
      <c r="LAV72" s="154"/>
      <c r="LAW72" s="154"/>
      <c r="LAX72" s="154"/>
      <c r="LAY72" s="154"/>
      <c r="LAZ72" s="154"/>
      <c r="LBA72" s="154"/>
      <c r="LBB72" s="154"/>
      <c r="LBC72" s="154"/>
      <c r="LBD72" s="154"/>
      <c r="LBE72" s="154"/>
      <c r="LBF72" s="154"/>
      <c r="LBG72" s="154"/>
      <c r="LBH72" s="154"/>
      <c r="LBI72" s="154"/>
      <c r="LBJ72" s="154"/>
      <c r="LBK72" s="154"/>
      <c r="LBL72" s="154"/>
      <c r="LBM72" s="154"/>
      <c r="LBN72" s="154"/>
      <c r="LBO72" s="154"/>
      <c r="LBP72" s="154"/>
      <c r="LBQ72" s="154"/>
      <c r="LBR72" s="154"/>
      <c r="LBS72" s="154"/>
      <c r="LBT72" s="154"/>
      <c r="LBU72" s="154"/>
      <c r="LBV72" s="154"/>
      <c r="LBW72" s="154"/>
      <c r="LBX72" s="154"/>
      <c r="LBY72" s="154"/>
      <c r="LBZ72" s="154"/>
      <c r="LCA72" s="154"/>
      <c r="LCB72" s="154"/>
      <c r="LCC72" s="154"/>
      <c r="LCD72" s="154"/>
      <c r="LCE72" s="154"/>
      <c r="LCF72" s="154"/>
      <c r="LCG72" s="154"/>
      <c r="LCH72" s="154"/>
      <c r="LCI72" s="154"/>
      <c r="LCJ72" s="154"/>
      <c r="LCK72" s="154"/>
      <c r="LCL72" s="154"/>
      <c r="LCM72" s="154"/>
      <c r="LCN72" s="154"/>
      <c r="LCO72" s="154"/>
      <c r="LCP72" s="154"/>
      <c r="LCQ72" s="154"/>
      <c r="LCR72" s="154"/>
      <c r="LCS72" s="154"/>
      <c r="LCT72" s="154"/>
      <c r="LCU72" s="154"/>
      <c r="LCV72" s="154"/>
      <c r="LCW72" s="154"/>
      <c r="LCX72" s="154"/>
      <c r="LCY72" s="154"/>
      <c r="LCZ72" s="154"/>
      <c r="LDA72" s="154"/>
      <c r="LDB72" s="154"/>
      <c r="LDC72" s="154"/>
      <c r="LDD72" s="154"/>
      <c r="LDE72" s="154"/>
      <c r="LDF72" s="154"/>
      <c r="LDG72" s="154"/>
      <c r="LDH72" s="154"/>
      <c r="LDI72" s="154"/>
      <c r="LDJ72" s="154"/>
      <c r="LDK72" s="154"/>
      <c r="LDL72" s="154"/>
      <c r="LDM72" s="154"/>
      <c r="LDN72" s="154"/>
      <c r="LDO72" s="154"/>
      <c r="LDP72" s="154"/>
      <c r="LDQ72" s="154"/>
      <c r="LDR72" s="154"/>
      <c r="LDS72" s="154"/>
      <c r="LDT72" s="154"/>
      <c r="LDU72" s="154"/>
      <c r="LDV72" s="154"/>
      <c r="LDW72" s="154"/>
      <c r="LDX72" s="154"/>
      <c r="LDY72" s="154"/>
      <c r="LDZ72" s="154"/>
      <c r="LEA72" s="154"/>
      <c r="LEB72" s="154"/>
      <c r="LEC72" s="154"/>
      <c r="LED72" s="154"/>
      <c r="LEE72" s="154"/>
      <c r="LEF72" s="154"/>
      <c r="LEG72" s="154"/>
      <c r="LEH72" s="154"/>
      <c r="LEI72" s="154"/>
      <c r="LEJ72" s="154"/>
      <c r="LEK72" s="154"/>
      <c r="LEL72" s="154"/>
      <c r="LEM72" s="154"/>
      <c r="LEN72" s="154"/>
      <c r="LEO72" s="154"/>
      <c r="LEP72" s="154"/>
      <c r="LEQ72" s="154"/>
      <c r="LER72" s="154"/>
      <c r="LES72" s="154"/>
      <c r="LET72" s="154"/>
      <c r="LEU72" s="154"/>
      <c r="LEV72" s="154"/>
      <c r="LEW72" s="154"/>
      <c r="LEX72" s="154"/>
      <c r="LEY72" s="154"/>
      <c r="LEZ72" s="154"/>
      <c r="LFA72" s="154"/>
      <c r="LFB72" s="154"/>
      <c r="LFC72" s="154"/>
      <c r="LFD72" s="154"/>
      <c r="LFE72" s="154"/>
      <c r="LFF72" s="154"/>
      <c r="LFG72" s="154"/>
      <c r="LFH72" s="154"/>
      <c r="LFI72" s="154"/>
      <c r="LFJ72" s="154"/>
      <c r="LFK72" s="154"/>
      <c r="LFL72" s="154"/>
      <c r="LFM72" s="154"/>
      <c r="LFN72" s="154"/>
      <c r="LFO72" s="154"/>
      <c r="LFP72" s="154"/>
      <c r="LFQ72" s="154"/>
      <c r="LFR72" s="154"/>
      <c r="LFS72" s="154"/>
      <c r="LFT72" s="154"/>
      <c r="LFU72" s="154"/>
      <c r="LFV72" s="154"/>
      <c r="LFW72" s="154"/>
      <c r="LFX72" s="154"/>
      <c r="LFY72" s="154"/>
      <c r="LFZ72" s="154"/>
      <c r="LGA72" s="154"/>
      <c r="LGB72" s="154"/>
      <c r="LGC72" s="154"/>
      <c r="LGD72" s="154"/>
      <c r="LGE72" s="154"/>
      <c r="LGF72" s="154"/>
      <c r="LGG72" s="154"/>
      <c r="LGH72" s="154"/>
      <c r="LGI72" s="154"/>
      <c r="LGJ72" s="154"/>
      <c r="LGK72" s="154"/>
      <c r="LGL72" s="154"/>
      <c r="LGM72" s="154"/>
      <c r="LGN72" s="154"/>
      <c r="LGO72" s="154"/>
      <c r="LGP72" s="154"/>
      <c r="LGQ72" s="154"/>
      <c r="LGR72" s="154"/>
      <c r="LGS72" s="154"/>
      <c r="LGT72" s="154"/>
      <c r="LGU72" s="154"/>
      <c r="LGV72" s="154"/>
      <c r="LGW72" s="154"/>
      <c r="LGX72" s="154"/>
      <c r="LGY72" s="154"/>
      <c r="LGZ72" s="154"/>
      <c r="LHA72" s="154"/>
      <c r="LHB72" s="154"/>
      <c r="LHC72" s="154"/>
      <c r="LHD72" s="154"/>
      <c r="LHE72" s="154"/>
      <c r="LHF72" s="154"/>
      <c r="LHG72" s="154"/>
      <c r="LHH72" s="154"/>
      <c r="LHI72" s="154"/>
      <c r="LHJ72" s="154"/>
      <c r="LHK72" s="154"/>
      <c r="LHL72" s="154"/>
      <c r="LHM72" s="154"/>
      <c r="LHN72" s="154"/>
      <c r="LHO72" s="154"/>
      <c r="LHP72" s="154"/>
      <c r="LHQ72" s="154"/>
      <c r="LHR72" s="154"/>
      <c r="LHS72" s="154"/>
      <c r="LHT72" s="154"/>
      <c r="LHU72" s="154"/>
      <c r="LHV72" s="154"/>
      <c r="LHW72" s="154"/>
      <c r="LHX72" s="154"/>
      <c r="LHY72" s="154"/>
      <c r="LHZ72" s="154"/>
      <c r="LIA72" s="154"/>
      <c r="LIB72" s="154"/>
      <c r="LIC72" s="154"/>
      <c r="LID72" s="154"/>
      <c r="LIE72" s="154"/>
      <c r="LIF72" s="154"/>
      <c r="LIG72" s="154"/>
      <c r="LIH72" s="154"/>
      <c r="LII72" s="154"/>
      <c r="LIJ72" s="154"/>
      <c r="LIK72" s="154"/>
      <c r="LIL72" s="154"/>
      <c r="LIM72" s="154"/>
      <c r="LIN72" s="154"/>
      <c r="LIO72" s="154"/>
      <c r="LIP72" s="154"/>
      <c r="LIQ72" s="154"/>
      <c r="LIR72" s="154"/>
      <c r="LIS72" s="154"/>
      <c r="LIT72" s="154"/>
      <c r="LIU72" s="154"/>
      <c r="LIV72" s="154"/>
      <c r="LIW72" s="154"/>
      <c r="LIX72" s="154"/>
      <c r="LIY72" s="154"/>
      <c r="LIZ72" s="154"/>
      <c r="LJA72" s="154"/>
      <c r="LJB72" s="154"/>
      <c r="LJC72" s="154"/>
      <c r="LJD72" s="154"/>
      <c r="LJE72" s="154"/>
      <c r="LJF72" s="154"/>
      <c r="LJG72" s="154"/>
      <c r="LJH72" s="154"/>
      <c r="LJI72" s="154"/>
      <c r="LJJ72" s="154"/>
      <c r="LJK72" s="154"/>
      <c r="LJL72" s="154"/>
      <c r="LJM72" s="154"/>
      <c r="LJN72" s="154"/>
      <c r="LJO72" s="154"/>
      <c r="LJP72" s="154"/>
      <c r="LJQ72" s="154"/>
      <c r="LJR72" s="154"/>
      <c r="LJS72" s="154"/>
      <c r="LJT72" s="154"/>
      <c r="LJU72" s="154"/>
      <c r="LJV72" s="154"/>
      <c r="LJW72" s="154"/>
      <c r="LJX72" s="154"/>
      <c r="LJY72" s="154"/>
      <c r="LJZ72" s="154"/>
      <c r="LKA72" s="154"/>
      <c r="LKB72" s="154"/>
      <c r="LKC72" s="154"/>
      <c r="LKD72" s="154"/>
      <c r="LKE72" s="154"/>
      <c r="LKF72" s="154"/>
      <c r="LKG72" s="154"/>
      <c r="LKH72" s="154"/>
      <c r="LKI72" s="154"/>
      <c r="LKJ72" s="154"/>
      <c r="LKK72" s="154"/>
      <c r="LKL72" s="154"/>
      <c r="LKM72" s="154"/>
      <c r="LKN72" s="154"/>
      <c r="LKO72" s="154"/>
      <c r="LKP72" s="154"/>
      <c r="LKQ72" s="154"/>
      <c r="LKR72" s="154"/>
      <c r="LKS72" s="154"/>
      <c r="LKT72" s="154"/>
      <c r="LKU72" s="154"/>
      <c r="LKV72" s="154"/>
      <c r="LKW72" s="154"/>
      <c r="LKX72" s="154"/>
      <c r="LKY72" s="154"/>
      <c r="LKZ72" s="154"/>
      <c r="LLA72" s="154"/>
      <c r="LLB72" s="154"/>
      <c r="LLC72" s="154"/>
      <c r="LLD72" s="154"/>
      <c r="LLE72" s="154"/>
      <c r="LLF72" s="154"/>
      <c r="LLG72" s="154"/>
      <c r="LLH72" s="154"/>
      <c r="LLI72" s="154"/>
      <c r="LLJ72" s="154"/>
      <c r="LLK72" s="154"/>
      <c r="LLL72" s="154"/>
      <c r="LLM72" s="154"/>
      <c r="LLN72" s="154"/>
      <c r="LLO72" s="154"/>
      <c r="LLP72" s="154"/>
      <c r="LLQ72" s="154"/>
      <c r="LLR72" s="154"/>
      <c r="LLS72" s="154"/>
      <c r="LLT72" s="154"/>
      <c r="LLU72" s="154"/>
      <c r="LLV72" s="154"/>
      <c r="LLW72" s="154"/>
      <c r="LLX72" s="154"/>
      <c r="LLY72" s="154"/>
      <c r="LLZ72" s="154"/>
      <c r="LMA72" s="154"/>
      <c r="LMB72" s="154"/>
      <c r="LMC72" s="154"/>
      <c r="LMD72" s="154"/>
      <c r="LME72" s="154"/>
      <c r="LMF72" s="154"/>
      <c r="LMG72" s="154"/>
      <c r="LMH72" s="154"/>
      <c r="LMI72" s="154"/>
      <c r="LMJ72" s="154"/>
      <c r="LMK72" s="154"/>
      <c r="LML72" s="154"/>
      <c r="LMM72" s="154"/>
      <c r="LMN72" s="154"/>
      <c r="LMO72" s="154"/>
      <c r="LMP72" s="154"/>
      <c r="LMQ72" s="154"/>
      <c r="LMR72" s="154"/>
      <c r="LMS72" s="154"/>
      <c r="LMT72" s="154"/>
      <c r="LMU72" s="154"/>
      <c r="LMV72" s="154"/>
      <c r="LMW72" s="154"/>
      <c r="LMX72" s="154"/>
      <c r="LMY72" s="154"/>
      <c r="LMZ72" s="154"/>
      <c r="LNA72" s="154"/>
      <c r="LNB72" s="154"/>
      <c r="LNC72" s="154"/>
      <c r="LND72" s="154"/>
      <c r="LNE72" s="154"/>
      <c r="LNF72" s="154"/>
      <c r="LNG72" s="154"/>
      <c r="LNH72" s="154"/>
      <c r="LNI72" s="154"/>
      <c r="LNJ72" s="154"/>
      <c r="LNK72" s="154"/>
      <c r="LNL72" s="154"/>
      <c r="LNM72" s="154"/>
      <c r="LNN72" s="154"/>
      <c r="LNO72" s="154"/>
      <c r="LNP72" s="154"/>
      <c r="LNQ72" s="154"/>
      <c r="LNR72" s="154"/>
      <c r="LNS72" s="154"/>
      <c r="LNT72" s="154"/>
      <c r="LNU72" s="154"/>
      <c r="LNV72" s="154"/>
      <c r="LNW72" s="154"/>
      <c r="LNX72" s="154"/>
      <c r="LNY72" s="154"/>
      <c r="LNZ72" s="154"/>
      <c r="LOA72" s="154"/>
      <c r="LOB72" s="154"/>
      <c r="LOC72" s="154"/>
      <c r="LOD72" s="154"/>
      <c r="LOE72" s="154"/>
      <c r="LOF72" s="154"/>
      <c r="LOG72" s="154"/>
      <c r="LOH72" s="154"/>
      <c r="LOI72" s="154"/>
      <c r="LOJ72" s="154"/>
      <c r="LOK72" s="154"/>
      <c r="LOL72" s="154"/>
      <c r="LOM72" s="154"/>
      <c r="LON72" s="154"/>
      <c r="LOO72" s="154"/>
      <c r="LOP72" s="154"/>
      <c r="LOQ72" s="154"/>
      <c r="LOR72" s="154"/>
      <c r="LOS72" s="154"/>
      <c r="LOT72" s="154"/>
      <c r="LOU72" s="154"/>
      <c r="LOV72" s="154"/>
      <c r="LOW72" s="154"/>
      <c r="LOX72" s="154"/>
      <c r="LOY72" s="154"/>
      <c r="LOZ72" s="154"/>
      <c r="LPA72" s="154"/>
      <c r="LPB72" s="154"/>
      <c r="LPC72" s="154"/>
      <c r="LPD72" s="154"/>
      <c r="LPE72" s="154"/>
      <c r="LPF72" s="154"/>
      <c r="LPG72" s="154"/>
      <c r="LPH72" s="154"/>
      <c r="LPI72" s="154"/>
      <c r="LPJ72" s="154"/>
      <c r="LPK72" s="154"/>
      <c r="LPL72" s="154"/>
      <c r="LPM72" s="154"/>
      <c r="LPN72" s="154"/>
      <c r="LPO72" s="154"/>
      <c r="LPP72" s="154"/>
      <c r="LPQ72" s="154"/>
      <c r="LPR72" s="154"/>
      <c r="LPS72" s="154"/>
      <c r="LPT72" s="154"/>
      <c r="LPU72" s="154"/>
      <c r="LPV72" s="154"/>
      <c r="LPW72" s="154"/>
      <c r="LPX72" s="154"/>
      <c r="LPY72" s="154"/>
      <c r="LPZ72" s="154"/>
      <c r="LQA72" s="154"/>
      <c r="LQB72" s="154"/>
      <c r="LQC72" s="154"/>
      <c r="LQD72" s="154"/>
      <c r="LQE72" s="154"/>
      <c r="LQF72" s="154"/>
      <c r="LQG72" s="154"/>
      <c r="LQH72" s="154"/>
      <c r="LQI72" s="154"/>
      <c r="LQJ72" s="154"/>
      <c r="LQK72" s="154"/>
      <c r="LQL72" s="154"/>
      <c r="LQM72" s="154"/>
      <c r="LQN72" s="154"/>
      <c r="LQO72" s="154"/>
      <c r="LQP72" s="154"/>
      <c r="LQQ72" s="154"/>
      <c r="LQR72" s="154"/>
      <c r="LQS72" s="154"/>
      <c r="LQT72" s="154"/>
      <c r="LQU72" s="154"/>
      <c r="LQV72" s="154"/>
      <c r="LQW72" s="154"/>
      <c r="LQX72" s="154"/>
      <c r="LQY72" s="154"/>
      <c r="LQZ72" s="154"/>
      <c r="LRA72" s="154"/>
      <c r="LRB72" s="154"/>
      <c r="LRC72" s="154"/>
      <c r="LRD72" s="154"/>
      <c r="LRE72" s="154"/>
      <c r="LRF72" s="154"/>
      <c r="LRG72" s="154"/>
      <c r="LRH72" s="154"/>
      <c r="LRI72" s="154"/>
      <c r="LRJ72" s="154"/>
      <c r="LRK72" s="154"/>
      <c r="LRL72" s="154"/>
      <c r="LRM72" s="154"/>
      <c r="LRN72" s="154"/>
      <c r="LRO72" s="154"/>
      <c r="LRP72" s="154"/>
      <c r="LRQ72" s="154"/>
      <c r="LRR72" s="154"/>
      <c r="LRS72" s="154"/>
      <c r="LRT72" s="154"/>
      <c r="LRU72" s="154"/>
      <c r="LRV72" s="154"/>
      <c r="LRW72" s="154"/>
      <c r="LRX72" s="154"/>
      <c r="LRY72" s="154"/>
      <c r="LRZ72" s="154"/>
      <c r="LSA72" s="154"/>
      <c r="LSB72" s="154"/>
      <c r="LSC72" s="154"/>
      <c r="LSD72" s="154"/>
      <c r="LSE72" s="154"/>
      <c r="LSF72" s="154"/>
      <c r="LSG72" s="154"/>
      <c r="LSH72" s="154"/>
      <c r="LSI72" s="154"/>
      <c r="LSJ72" s="154"/>
      <c r="LSK72" s="154"/>
      <c r="LSL72" s="154"/>
      <c r="LSM72" s="154"/>
      <c r="LSN72" s="154"/>
      <c r="LSO72" s="154"/>
      <c r="LSP72" s="154"/>
      <c r="LSQ72" s="154"/>
      <c r="LSR72" s="154"/>
      <c r="LSS72" s="154"/>
      <c r="LST72" s="154"/>
      <c r="LSU72" s="154"/>
      <c r="LSV72" s="154"/>
      <c r="LSW72" s="154"/>
      <c r="LSX72" s="154"/>
      <c r="LSY72" s="154"/>
      <c r="LSZ72" s="154"/>
      <c r="LTA72" s="154"/>
      <c r="LTB72" s="154"/>
      <c r="LTC72" s="154"/>
      <c r="LTD72" s="154"/>
      <c r="LTE72" s="154"/>
      <c r="LTF72" s="154"/>
      <c r="LTG72" s="154"/>
      <c r="LTH72" s="154"/>
      <c r="LTI72" s="154"/>
      <c r="LTJ72" s="154"/>
      <c r="LTK72" s="154"/>
      <c r="LTL72" s="154"/>
      <c r="LTM72" s="154"/>
      <c r="LTN72" s="154"/>
      <c r="LTO72" s="154"/>
      <c r="LTP72" s="154"/>
      <c r="LTQ72" s="154"/>
      <c r="LTR72" s="154"/>
      <c r="LTS72" s="154"/>
      <c r="LTT72" s="154"/>
      <c r="LTU72" s="154"/>
      <c r="LTV72" s="154"/>
      <c r="LTW72" s="154"/>
      <c r="LTX72" s="154"/>
      <c r="LTY72" s="154"/>
      <c r="LTZ72" s="154"/>
      <c r="LUA72" s="154"/>
      <c r="LUB72" s="154"/>
      <c r="LUC72" s="154"/>
      <c r="LUD72" s="154"/>
      <c r="LUE72" s="154"/>
      <c r="LUF72" s="154"/>
      <c r="LUG72" s="154"/>
      <c r="LUH72" s="154"/>
      <c r="LUI72" s="154"/>
      <c r="LUJ72" s="154"/>
      <c r="LUK72" s="154"/>
      <c r="LUL72" s="154"/>
      <c r="LUM72" s="154"/>
      <c r="LUN72" s="154"/>
      <c r="LUO72" s="154"/>
      <c r="LUP72" s="154"/>
      <c r="LUQ72" s="154"/>
      <c r="LUR72" s="154"/>
      <c r="LUS72" s="154"/>
      <c r="LUT72" s="154"/>
      <c r="LUU72" s="154"/>
      <c r="LUV72" s="154"/>
      <c r="LUW72" s="154"/>
      <c r="LUX72" s="154"/>
      <c r="LUY72" s="154"/>
      <c r="LUZ72" s="154"/>
      <c r="LVA72" s="154"/>
      <c r="LVB72" s="154"/>
      <c r="LVC72" s="154"/>
      <c r="LVD72" s="154"/>
      <c r="LVE72" s="154"/>
      <c r="LVF72" s="154"/>
      <c r="LVG72" s="154"/>
      <c r="LVH72" s="154"/>
      <c r="LVI72" s="154"/>
      <c r="LVJ72" s="154"/>
      <c r="LVK72" s="154"/>
      <c r="LVL72" s="154"/>
      <c r="LVM72" s="154"/>
      <c r="LVN72" s="154"/>
      <c r="LVO72" s="154"/>
      <c r="LVP72" s="154"/>
      <c r="LVQ72" s="154"/>
      <c r="LVR72" s="154"/>
      <c r="LVS72" s="154"/>
      <c r="LVT72" s="154"/>
      <c r="LVU72" s="154"/>
      <c r="LVV72" s="154"/>
      <c r="LVW72" s="154"/>
      <c r="LVX72" s="154"/>
      <c r="LVY72" s="154"/>
      <c r="LVZ72" s="154"/>
      <c r="LWA72" s="154"/>
      <c r="LWB72" s="154"/>
      <c r="LWC72" s="154"/>
      <c r="LWD72" s="154"/>
      <c r="LWE72" s="154"/>
      <c r="LWF72" s="154"/>
      <c r="LWG72" s="154"/>
      <c r="LWH72" s="154"/>
      <c r="LWI72" s="154"/>
      <c r="LWJ72" s="154"/>
      <c r="LWK72" s="154"/>
      <c r="LWL72" s="154"/>
      <c r="LWM72" s="154"/>
      <c r="LWN72" s="154"/>
      <c r="LWO72" s="154"/>
      <c r="LWP72" s="154"/>
      <c r="LWQ72" s="154"/>
      <c r="LWR72" s="154"/>
      <c r="LWS72" s="154"/>
      <c r="LWT72" s="154"/>
      <c r="LWU72" s="154"/>
      <c r="LWV72" s="154"/>
      <c r="LWW72" s="154"/>
      <c r="LWX72" s="154"/>
      <c r="LWY72" s="154"/>
      <c r="LWZ72" s="154"/>
      <c r="LXA72" s="154"/>
      <c r="LXB72" s="154"/>
      <c r="LXC72" s="154"/>
      <c r="LXD72" s="154"/>
      <c r="LXE72" s="154"/>
      <c r="LXF72" s="154"/>
      <c r="LXG72" s="154"/>
      <c r="LXH72" s="154"/>
      <c r="LXI72" s="154"/>
      <c r="LXJ72" s="154"/>
      <c r="LXK72" s="154"/>
      <c r="LXL72" s="154"/>
      <c r="LXM72" s="154"/>
      <c r="LXN72" s="154"/>
      <c r="LXO72" s="154"/>
      <c r="LXP72" s="154"/>
      <c r="LXQ72" s="154"/>
      <c r="LXR72" s="154"/>
      <c r="LXS72" s="154"/>
      <c r="LXT72" s="154"/>
      <c r="LXU72" s="154"/>
      <c r="LXV72" s="154"/>
      <c r="LXW72" s="154"/>
      <c r="LXX72" s="154"/>
      <c r="LXY72" s="154"/>
      <c r="LXZ72" s="154"/>
      <c r="LYA72" s="154"/>
      <c r="LYB72" s="154"/>
      <c r="LYC72" s="154"/>
      <c r="LYD72" s="154"/>
      <c r="LYE72" s="154"/>
      <c r="LYF72" s="154"/>
      <c r="LYG72" s="154"/>
      <c r="LYH72" s="154"/>
      <c r="LYI72" s="154"/>
      <c r="LYJ72" s="154"/>
      <c r="LYK72" s="154"/>
      <c r="LYL72" s="154"/>
      <c r="LYM72" s="154"/>
      <c r="LYN72" s="154"/>
      <c r="LYO72" s="154"/>
      <c r="LYP72" s="154"/>
      <c r="LYQ72" s="154"/>
      <c r="LYR72" s="154"/>
      <c r="LYS72" s="154"/>
      <c r="LYT72" s="154"/>
      <c r="LYU72" s="154"/>
      <c r="LYV72" s="154"/>
      <c r="LYW72" s="154"/>
      <c r="LYX72" s="154"/>
      <c r="LYY72" s="154"/>
      <c r="LYZ72" s="154"/>
      <c r="LZA72" s="154"/>
      <c r="LZB72" s="154"/>
      <c r="LZC72" s="154"/>
      <c r="LZD72" s="154"/>
      <c r="LZE72" s="154"/>
      <c r="LZF72" s="154"/>
      <c r="LZG72" s="154"/>
      <c r="LZH72" s="154"/>
      <c r="LZI72" s="154"/>
      <c r="LZJ72" s="154"/>
      <c r="LZK72" s="154"/>
      <c r="LZL72" s="154"/>
      <c r="LZM72" s="154"/>
      <c r="LZN72" s="154"/>
      <c r="LZO72" s="154"/>
      <c r="LZP72" s="154"/>
      <c r="LZQ72" s="154"/>
      <c r="LZR72" s="154"/>
      <c r="LZS72" s="154"/>
      <c r="LZT72" s="154"/>
      <c r="LZU72" s="154"/>
      <c r="LZV72" s="154"/>
      <c r="LZW72" s="154"/>
      <c r="LZX72" s="154"/>
      <c r="LZY72" s="154"/>
      <c r="LZZ72" s="154"/>
      <c r="MAA72" s="154"/>
      <c r="MAB72" s="154"/>
      <c r="MAC72" s="154"/>
      <c r="MAD72" s="154"/>
      <c r="MAE72" s="154"/>
      <c r="MAF72" s="154"/>
      <c r="MAG72" s="154"/>
      <c r="MAH72" s="154"/>
      <c r="MAI72" s="154"/>
      <c r="MAJ72" s="154"/>
      <c r="MAK72" s="154"/>
      <c r="MAL72" s="154"/>
      <c r="MAM72" s="154"/>
      <c r="MAN72" s="154"/>
      <c r="MAO72" s="154"/>
      <c r="MAP72" s="154"/>
      <c r="MAQ72" s="154"/>
      <c r="MAR72" s="154"/>
      <c r="MAS72" s="154"/>
      <c r="MAT72" s="154"/>
      <c r="MAU72" s="154"/>
      <c r="MAV72" s="154"/>
      <c r="MAW72" s="154"/>
      <c r="MAX72" s="154"/>
      <c r="MAY72" s="154"/>
      <c r="MAZ72" s="154"/>
      <c r="MBA72" s="154"/>
      <c r="MBB72" s="154"/>
      <c r="MBC72" s="154"/>
      <c r="MBD72" s="154"/>
      <c r="MBE72" s="154"/>
      <c r="MBF72" s="154"/>
      <c r="MBG72" s="154"/>
      <c r="MBH72" s="154"/>
      <c r="MBI72" s="154"/>
      <c r="MBJ72" s="154"/>
      <c r="MBK72" s="154"/>
      <c r="MBL72" s="154"/>
      <c r="MBM72" s="154"/>
      <c r="MBN72" s="154"/>
      <c r="MBO72" s="154"/>
      <c r="MBP72" s="154"/>
      <c r="MBQ72" s="154"/>
      <c r="MBR72" s="154"/>
      <c r="MBS72" s="154"/>
      <c r="MBT72" s="154"/>
      <c r="MBU72" s="154"/>
      <c r="MBV72" s="154"/>
      <c r="MBW72" s="154"/>
      <c r="MBX72" s="154"/>
      <c r="MBY72" s="154"/>
      <c r="MBZ72" s="154"/>
      <c r="MCA72" s="154"/>
      <c r="MCB72" s="154"/>
      <c r="MCC72" s="154"/>
      <c r="MCD72" s="154"/>
      <c r="MCE72" s="154"/>
      <c r="MCF72" s="154"/>
      <c r="MCG72" s="154"/>
      <c r="MCH72" s="154"/>
      <c r="MCI72" s="154"/>
      <c r="MCJ72" s="154"/>
      <c r="MCK72" s="154"/>
      <c r="MCL72" s="154"/>
      <c r="MCM72" s="154"/>
      <c r="MCN72" s="154"/>
      <c r="MCO72" s="154"/>
      <c r="MCP72" s="154"/>
      <c r="MCQ72" s="154"/>
      <c r="MCR72" s="154"/>
      <c r="MCS72" s="154"/>
      <c r="MCT72" s="154"/>
      <c r="MCU72" s="154"/>
      <c r="MCV72" s="154"/>
      <c r="MCW72" s="154"/>
      <c r="MCX72" s="154"/>
      <c r="MCY72" s="154"/>
      <c r="MCZ72" s="154"/>
      <c r="MDA72" s="154"/>
      <c r="MDB72" s="154"/>
      <c r="MDC72" s="154"/>
      <c r="MDD72" s="154"/>
      <c r="MDE72" s="154"/>
      <c r="MDF72" s="154"/>
      <c r="MDG72" s="154"/>
      <c r="MDH72" s="154"/>
      <c r="MDI72" s="154"/>
      <c r="MDJ72" s="154"/>
      <c r="MDK72" s="154"/>
      <c r="MDL72" s="154"/>
      <c r="MDM72" s="154"/>
      <c r="MDN72" s="154"/>
      <c r="MDO72" s="154"/>
      <c r="MDP72" s="154"/>
      <c r="MDQ72" s="154"/>
      <c r="MDR72" s="154"/>
      <c r="MDS72" s="154"/>
      <c r="MDT72" s="154"/>
      <c r="MDU72" s="154"/>
      <c r="MDV72" s="154"/>
      <c r="MDW72" s="154"/>
      <c r="MDX72" s="154"/>
      <c r="MDY72" s="154"/>
      <c r="MDZ72" s="154"/>
      <c r="MEA72" s="154"/>
      <c r="MEB72" s="154"/>
      <c r="MEC72" s="154"/>
      <c r="MED72" s="154"/>
      <c r="MEE72" s="154"/>
      <c r="MEF72" s="154"/>
      <c r="MEG72" s="154"/>
      <c r="MEH72" s="154"/>
      <c r="MEI72" s="154"/>
      <c r="MEJ72" s="154"/>
      <c r="MEK72" s="154"/>
      <c r="MEL72" s="154"/>
      <c r="MEM72" s="154"/>
      <c r="MEN72" s="154"/>
      <c r="MEO72" s="154"/>
      <c r="MEP72" s="154"/>
      <c r="MEQ72" s="154"/>
      <c r="MER72" s="154"/>
      <c r="MES72" s="154"/>
      <c r="MET72" s="154"/>
      <c r="MEU72" s="154"/>
      <c r="MEV72" s="154"/>
      <c r="MEW72" s="154"/>
      <c r="MEX72" s="154"/>
      <c r="MEY72" s="154"/>
      <c r="MEZ72" s="154"/>
      <c r="MFA72" s="154"/>
      <c r="MFB72" s="154"/>
      <c r="MFC72" s="154"/>
      <c r="MFD72" s="154"/>
      <c r="MFE72" s="154"/>
      <c r="MFF72" s="154"/>
      <c r="MFG72" s="154"/>
      <c r="MFH72" s="154"/>
      <c r="MFI72" s="154"/>
      <c r="MFJ72" s="154"/>
      <c r="MFK72" s="154"/>
      <c r="MFL72" s="154"/>
      <c r="MFM72" s="154"/>
      <c r="MFN72" s="154"/>
      <c r="MFO72" s="154"/>
      <c r="MFP72" s="154"/>
      <c r="MFQ72" s="154"/>
      <c r="MFR72" s="154"/>
      <c r="MFS72" s="154"/>
      <c r="MFT72" s="154"/>
      <c r="MFU72" s="154"/>
      <c r="MFV72" s="154"/>
      <c r="MFW72" s="154"/>
      <c r="MFX72" s="154"/>
      <c r="MFY72" s="154"/>
      <c r="MFZ72" s="154"/>
      <c r="MGA72" s="154"/>
      <c r="MGB72" s="154"/>
      <c r="MGC72" s="154"/>
      <c r="MGD72" s="154"/>
      <c r="MGE72" s="154"/>
      <c r="MGF72" s="154"/>
      <c r="MGG72" s="154"/>
      <c r="MGH72" s="154"/>
      <c r="MGI72" s="154"/>
      <c r="MGJ72" s="154"/>
      <c r="MGK72" s="154"/>
      <c r="MGL72" s="154"/>
      <c r="MGM72" s="154"/>
      <c r="MGN72" s="154"/>
      <c r="MGO72" s="154"/>
      <c r="MGP72" s="154"/>
      <c r="MGQ72" s="154"/>
      <c r="MGR72" s="154"/>
      <c r="MGS72" s="154"/>
      <c r="MGT72" s="154"/>
      <c r="MGU72" s="154"/>
      <c r="MGV72" s="154"/>
      <c r="MGW72" s="154"/>
      <c r="MGX72" s="154"/>
      <c r="MGY72" s="154"/>
      <c r="MGZ72" s="154"/>
      <c r="MHA72" s="154"/>
      <c r="MHB72" s="154"/>
      <c r="MHC72" s="154"/>
      <c r="MHD72" s="154"/>
      <c r="MHE72" s="154"/>
      <c r="MHF72" s="154"/>
      <c r="MHG72" s="154"/>
      <c r="MHH72" s="154"/>
      <c r="MHI72" s="154"/>
      <c r="MHJ72" s="154"/>
      <c r="MHK72" s="154"/>
      <c r="MHL72" s="154"/>
      <c r="MHM72" s="154"/>
      <c r="MHN72" s="154"/>
      <c r="MHO72" s="154"/>
      <c r="MHP72" s="154"/>
      <c r="MHQ72" s="154"/>
      <c r="MHR72" s="154"/>
      <c r="MHS72" s="154"/>
      <c r="MHT72" s="154"/>
      <c r="MHU72" s="154"/>
      <c r="MHV72" s="154"/>
      <c r="MHW72" s="154"/>
      <c r="MHX72" s="154"/>
      <c r="MHY72" s="154"/>
      <c r="MHZ72" s="154"/>
      <c r="MIA72" s="154"/>
      <c r="MIB72" s="154"/>
      <c r="MIC72" s="154"/>
      <c r="MID72" s="154"/>
      <c r="MIE72" s="154"/>
      <c r="MIF72" s="154"/>
      <c r="MIG72" s="154"/>
      <c r="MIH72" s="154"/>
      <c r="MII72" s="154"/>
      <c r="MIJ72" s="154"/>
      <c r="MIK72" s="154"/>
      <c r="MIL72" s="154"/>
      <c r="MIM72" s="154"/>
      <c r="MIN72" s="154"/>
      <c r="MIO72" s="154"/>
      <c r="MIP72" s="154"/>
      <c r="MIQ72" s="154"/>
      <c r="MIR72" s="154"/>
      <c r="MIS72" s="154"/>
      <c r="MIT72" s="154"/>
      <c r="MIU72" s="154"/>
      <c r="MIV72" s="154"/>
      <c r="MIW72" s="154"/>
      <c r="MIX72" s="154"/>
      <c r="MIY72" s="154"/>
      <c r="MIZ72" s="154"/>
      <c r="MJA72" s="154"/>
      <c r="MJB72" s="154"/>
      <c r="MJC72" s="154"/>
      <c r="MJD72" s="154"/>
      <c r="MJE72" s="154"/>
      <c r="MJF72" s="154"/>
      <c r="MJG72" s="154"/>
      <c r="MJH72" s="154"/>
      <c r="MJI72" s="154"/>
      <c r="MJJ72" s="154"/>
      <c r="MJK72" s="154"/>
      <c r="MJL72" s="154"/>
      <c r="MJM72" s="154"/>
      <c r="MJN72" s="154"/>
      <c r="MJO72" s="154"/>
      <c r="MJP72" s="154"/>
      <c r="MJQ72" s="154"/>
      <c r="MJR72" s="154"/>
      <c r="MJS72" s="154"/>
      <c r="MJT72" s="154"/>
      <c r="MJU72" s="154"/>
      <c r="MJV72" s="154"/>
      <c r="MJW72" s="154"/>
      <c r="MJX72" s="154"/>
      <c r="MJY72" s="154"/>
      <c r="MJZ72" s="154"/>
      <c r="MKA72" s="154"/>
      <c r="MKB72" s="154"/>
      <c r="MKC72" s="154"/>
      <c r="MKD72" s="154"/>
      <c r="MKE72" s="154"/>
      <c r="MKF72" s="154"/>
      <c r="MKG72" s="154"/>
      <c r="MKH72" s="154"/>
      <c r="MKI72" s="154"/>
      <c r="MKJ72" s="154"/>
      <c r="MKK72" s="154"/>
      <c r="MKL72" s="154"/>
      <c r="MKM72" s="154"/>
      <c r="MKN72" s="154"/>
      <c r="MKO72" s="154"/>
      <c r="MKP72" s="154"/>
      <c r="MKQ72" s="154"/>
      <c r="MKR72" s="154"/>
      <c r="MKS72" s="154"/>
      <c r="MKT72" s="154"/>
      <c r="MKU72" s="154"/>
      <c r="MKV72" s="154"/>
      <c r="MKW72" s="154"/>
      <c r="MKX72" s="154"/>
      <c r="MKY72" s="154"/>
      <c r="MKZ72" s="154"/>
      <c r="MLA72" s="154"/>
      <c r="MLB72" s="154"/>
      <c r="MLC72" s="154"/>
      <c r="MLD72" s="154"/>
      <c r="MLE72" s="154"/>
      <c r="MLF72" s="154"/>
      <c r="MLG72" s="154"/>
      <c r="MLH72" s="154"/>
      <c r="MLI72" s="154"/>
      <c r="MLJ72" s="154"/>
      <c r="MLK72" s="154"/>
      <c r="MLL72" s="154"/>
      <c r="MLM72" s="154"/>
      <c r="MLN72" s="154"/>
      <c r="MLO72" s="154"/>
      <c r="MLP72" s="154"/>
      <c r="MLQ72" s="154"/>
      <c r="MLR72" s="154"/>
      <c r="MLS72" s="154"/>
      <c r="MLT72" s="154"/>
      <c r="MLU72" s="154"/>
      <c r="MLV72" s="154"/>
      <c r="MLW72" s="154"/>
      <c r="MLX72" s="154"/>
      <c r="MLY72" s="154"/>
      <c r="MLZ72" s="154"/>
      <c r="MMA72" s="154"/>
      <c r="MMB72" s="154"/>
      <c r="MMC72" s="154"/>
      <c r="MMD72" s="154"/>
      <c r="MME72" s="154"/>
      <c r="MMF72" s="154"/>
      <c r="MMG72" s="154"/>
      <c r="MMH72" s="154"/>
      <c r="MMI72" s="154"/>
      <c r="MMJ72" s="154"/>
      <c r="MMK72" s="154"/>
      <c r="MML72" s="154"/>
      <c r="MMM72" s="154"/>
      <c r="MMN72" s="154"/>
      <c r="MMO72" s="154"/>
      <c r="MMP72" s="154"/>
      <c r="MMQ72" s="154"/>
      <c r="MMR72" s="154"/>
      <c r="MMS72" s="154"/>
      <c r="MMT72" s="154"/>
      <c r="MMU72" s="154"/>
      <c r="MMV72" s="154"/>
      <c r="MMW72" s="154"/>
      <c r="MMX72" s="154"/>
      <c r="MMY72" s="154"/>
      <c r="MMZ72" s="154"/>
      <c r="MNA72" s="154"/>
      <c r="MNB72" s="154"/>
      <c r="MNC72" s="154"/>
      <c r="MND72" s="154"/>
      <c r="MNE72" s="154"/>
      <c r="MNF72" s="154"/>
      <c r="MNG72" s="154"/>
      <c r="MNH72" s="154"/>
      <c r="MNI72" s="154"/>
      <c r="MNJ72" s="154"/>
      <c r="MNK72" s="154"/>
      <c r="MNL72" s="154"/>
      <c r="MNM72" s="154"/>
      <c r="MNN72" s="154"/>
      <c r="MNO72" s="154"/>
      <c r="MNP72" s="154"/>
      <c r="MNQ72" s="154"/>
      <c r="MNR72" s="154"/>
      <c r="MNS72" s="154"/>
      <c r="MNT72" s="154"/>
      <c r="MNU72" s="154"/>
      <c r="MNV72" s="154"/>
      <c r="MNW72" s="154"/>
      <c r="MNX72" s="154"/>
      <c r="MNY72" s="154"/>
      <c r="MNZ72" s="154"/>
      <c r="MOA72" s="154"/>
      <c r="MOB72" s="154"/>
      <c r="MOC72" s="154"/>
      <c r="MOD72" s="154"/>
      <c r="MOE72" s="154"/>
      <c r="MOF72" s="154"/>
      <c r="MOG72" s="154"/>
      <c r="MOH72" s="154"/>
      <c r="MOI72" s="154"/>
      <c r="MOJ72" s="154"/>
      <c r="MOK72" s="154"/>
      <c r="MOL72" s="154"/>
      <c r="MOM72" s="154"/>
      <c r="MON72" s="154"/>
      <c r="MOO72" s="154"/>
      <c r="MOP72" s="154"/>
      <c r="MOQ72" s="154"/>
      <c r="MOR72" s="154"/>
      <c r="MOS72" s="154"/>
      <c r="MOT72" s="154"/>
      <c r="MOU72" s="154"/>
      <c r="MOV72" s="154"/>
      <c r="MOW72" s="154"/>
      <c r="MOX72" s="154"/>
      <c r="MOY72" s="154"/>
      <c r="MOZ72" s="154"/>
      <c r="MPA72" s="154"/>
      <c r="MPB72" s="154"/>
      <c r="MPC72" s="154"/>
      <c r="MPD72" s="154"/>
      <c r="MPE72" s="154"/>
      <c r="MPF72" s="154"/>
      <c r="MPG72" s="154"/>
      <c r="MPH72" s="154"/>
      <c r="MPI72" s="154"/>
      <c r="MPJ72" s="154"/>
      <c r="MPK72" s="154"/>
      <c r="MPL72" s="154"/>
      <c r="MPM72" s="154"/>
      <c r="MPN72" s="154"/>
      <c r="MPO72" s="154"/>
      <c r="MPP72" s="154"/>
      <c r="MPQ72" s="154"/>
      <c r="MPR72" s="154"/>
      <c r="MPS72" s="154"/>
      <c r="MPT72" s="154"/>
      <c r="MPU72" s="154"/>
      <c r="MPV72" s="154"/>
      <c r="MPW72" s="154"/>
      <c r="MPX72" s="154"/>
      <c r="MPY72" s="154"/>
      <c r="MPZ72" s="154"/>
      <c r="MQA72" s="154"/>
      <c r="MQB72" s="154"/>
      <c r="MQC72" s="154"/>
      <c r="MQD72" s="154"/>
      <c r="MQE72" s="154"/>
      <c r="MQF72" s="154"/>
      <c r="MQG72" s="154"/>
      <c r="MQH72" s="154"/>
      <c r="MQI72" s="154"/>
      <c r="MQJ72" s="154"/>
      <c r="MQK72" s="154"/>
      <c r="MQL72" s="154"/>
      <c r="MQM72" s="154"/>
      <c r="MQN72" s="154"/>
      <c r="MQO72" s="154"/>
      <c r="MQP72" s="154"/>
      <c r="MQQ72" s="154"/>
      <c r="MQR72" s="154"/>
      <c r="MQS72" s="154"/>
      <c r="MQT72" s="154"/>
      <c r="MQU72" s="154"/>
      <c r="MQV72" s="154"/>
      <c r="MQW72" s="154"/>
      <c r="MQX72" s="154"/>
      <c r="MQY72" s="154"/>
      <c r="MQZ72" s="154"/>
      <c r="MRA72" s="154"/>
      <c r="MRB72" s="154"/>
      <c r="MRC72" s="154"/>
      <c r="MRD72" s="154"/>
      <c r="MRE72" s="154"/>
      <c r="MRF72" s="154"/>
      <c r="MRG72" s="154"/>
      <c r="MRH72" s="154"/>
      <c r="MRI72" s="154"/>
      <c r="MRJ72" s="154"/>
      <c r="MRK72" s="154"/>
      <c r="MRL72" s="154"/>
      <c r="MRM72" s="154"/>
      <c r="MRN72" s="154"/>
      <c r="MRO72" s="154"/>
      <c r="MRP72" s="154"/>
      <c r="MRQ72" s="154"/>
      <c r="MRR72" s="154"/>
      <c r="MRS72" s="154"/>
      <c r="MRT72" s="154"/>
      <c r="MRU72" s="154"/>
      <c r="MRV72" s="154"/>
      <c r="MRW72" s="154"/>
      <c r="MRX72" s="154"/>
      <c r="MRY72" s="154"/>
      <c r="MRZ72" s="154"/>
      <c r="MSA72" s="154"/>
      <c r="MSB72" s="154"/>
      <c r="MSC72" s="154"/>
      <c r="MSD72" s="154"/>
      <c r="MSE72" s="154"/>
      <c r="MSF72" s="154"/>
      <c r="MSG72" s="154"/>
      <c r="MSH72" s="154"/>
      <c r="MSI72" s="154"/>
      <c r="MSJ72" s="154"/>
      <c r="MSK72" s="154"/>
      <c r="MSL72" s="154"/>
      <c r="MSM72" s="154"/>
      <c r="MSN72" s="154"/>
      <c r="MSO72" s="154"/>
      <c r="MSP72" s="154"/>
      <c r="MSQ72" s="154"/>
      <c r="MSR72" s="154"/>
      <c r="MSS72" s="154"/>
      <c r="MST72" s="154"/>
      <c r="MSU72" s="154"/>
      <c r="MSV72" s="154"/>
      <c r="MSW72" s="154"/>
      <c r="MSX72" s="154"/>
      <c r="MSY72" s="154"/>
      <c r="MSZ72" s="154"/>
      <c r="MTA72" s="154"/>
      <c r="MTB72" s="154"/>
      <c r="MTC72" s="154"/>
      <c r="MTD72" s="154"/>
      <c r="MTE72" s="154"/>
      <c r="MTF72" s="154"/>
      <c r="MTG72" s="154"/>
      <c r="MTH72" s="154"/>
      <c r="MTI72" s="154"/>
      <c r="MTJ72" s="154"/>
      <c r="MTK72" s="154"/>
      <c r="MTL72" s="154"/>
      <c r="MTM72" s="154"/>
      <c r="MTN72" s="154"/>
      <c r="MTO72" s="154"/>
      <c r="MTP72" s="154"/>
      <c r="MTQ72" s="154"/>
      <c r="MTR72" s="154"/>
      <c r="MTS72" s="154"/>
      <c r="MTT72" s="154"/>
      <c r="MTU72" s="154"/>
      <c r="MTV72" s="154"/>
      <c r="MTW72" s="154"/>
      <c r="MTX72" s="154"/>
      <c r="MTY72" s="154"/>
      <c r="MTZ72" s="154"/>
      <c r="MUA72" s="154"/>
      <c r="MUB72" s="154"/>
      <c r="MUC72" s="154"/>
      <c r="MUD72" s="154"/>
      <c r="MUE72" s="154"/>
      <c r="MUF72" s="154"/>
      <c r="MUG72" s="154"/>
      <c r="MUH72" s="154"/>
      <c r="MUI72" s="154"/>
      <c r="MUJ72" s="154"/>
      <c r="MUK72" s="154"/>
      <c r="MUL72" s="154"/>
      <c r="MUM72" s="154"/>
      <c r="MUN72" s="154"/>
      <c r="MUO72" s="154"/>
      <c r="MUP72" s="154"/>
      <c r="MUQ72" s="154"/>
      <c r="MUR72" s="154"/>
      <c r="MUS72" s="154"/>
      <c r="MUT72" s="154"/>
      <c r="MUU72" s="154"/>
      <c r="MUV72" s="154"/>
      <c r="MUW72" s="154"/>
      <c r="MUX72" s="154"/>
      <c r="MUY72" s="154"/>
      <c r="MUZ72" s="154"/>
      <c r="MVA72" s="154"/>
      <c r="MVB72" s="154"/>
      <c r="MVC72" s="154"/>
      <c r="MVD72" s="154"/>
      <c r="MVE72" s="154"/>
      <c r="MVF72" s="154"/>
      <c r="MVG72" s="154"/>
      <c r="MVH72" s="154"/>
      <c r="MVI72" s="154"/>
      <c r="MVJ72" s="154"/>
      <c r="MVK72" s="154"/>
      <c r="MVL72" s="154"/>
      <c r="MVM72" s="154"/>
      <c r="MVN72" s="154"/>
      <c r="MVO72" s="154"/>
      <c r="MVP72" s="154"/>
      <c r="MVQ72" s="154"/>
      <c r="MVR72" s="154"/>
      <c r="MVS72" s="154"/>
      <c r="MVT72" s="154"/>
      <c r="MVU72" s="154"/>
      <c r="MVV72" s="154"/>
      <c r="MVW72" s="154"/>
      <c r="MVX72" s="154"/>
      <c r="MVY72" s="154"/>
      <c r="MVZ72" s="154"/>
      <c r="MWA72" s="154"/>
      <c r="MWB72" s="154"/>
      <c r="MWC72" s="154"/>
      <c r="MWD72" s="154"/>
      <c r="MWE72" s="154"/>
      <c r="MWF72" s="154"/>
      <c r="MWG72" s="154"/>
      <c r="MWH72" s="154"/>
      <c r="MWI72" s="154"/>
      <c r="MWJ72" s="154"/>
      <c r="MWK72" s="154"/>
      <c r="MWL72" s="154"/>
      <c r="MWM72" s="154"/>
      <c r="MWN72" s="154"/>
      <c r="MWO72" s="154"/>
      <c r="MWP72" s="154"/>
      <c r="MWQ72" s="154"/>
      <c r="MWR72" s="154"/>
      <c r="MWS72" s="154"/>
      <c r="MWT72" s="154"/>
      <c r="MWU72" s="154"/>
      <c r="MWV72" s="154"/>
      <c r="MWW72" s="154"/>
      <c r="MWX72" s="154"/>
      <c r="MWY72" s="154"/>
      <c r="MWZ72" s="154"/>
      <c r="MXA72" s="154"/>
      <c r="MXB72" s="154"/>
      <c r="MXC72" s="154"/>
      <c r="MXD72" s="154"/>
      <c r="MXE72" s="154"/>
      <c r="MXF72" s="154"/>
      <c r="MXG72" s="154"/>
      <c r="MXH72" s="154"/>
      <c r="MXI72" s="154"/>
      <c r="MXJ72" s="154"/>
      <c r="MXK72" s="154"/>
      <c r="MXL72" s="154"/>
      <c r="MXM72" s="154"/>
      <c r="MXN72" s="154"/>
      <c r="MXO72" s="154"/>
      <c r="MXP72" s="154"/>
      <c r="MXQ72" s="154"/>
      <c r="MXR72" s="154"/>
      <c r="MXS72" s="154"/>
      <c r="MXT72" s="154"/>
      <c r="MXU72" s="154"/>
      <c r="MXV72" s="154"/>
      <c r="MXW72" s="154"/>
      <c r="MXX72" s="154"/>
      <c r="MXY72" s="154"/>
      <c r="MXZ72" s="154"/>
      <c r="MYA72" s="154"/>
      <c r="MYB72" s="154"/>
      <c r="MYC72" s="154"/>
      <c r="MYD72" s="154"/>
      <c r="MYE72" s="154"/>
      <c r="MYF72" s="154"/>
      <c r="MYG72" s="154"/>
      <c r="MYH72" s="154"/>
      <c r="MYI72" s="154"/>
      <c r="MYJ72" s="154"/>
      <c r="MYK72" s="154"/>
      <c r="MYL72" s="154"/>
      <c r="MYM72" s="154"/>
      <c r="MYN72" s="154"/>
      <c r="MYO72" s="154"/>
      <c r="MYP72" s="154"/>
      <c r="MYQ72" s="154"/>
      <c r="MYR72" s="154"/>
      <c r="MYS72" s="154"/>
      <c r="MYT72" s="154"/>
      <c r="MYU72" s="154"/>
      <c r="MYV72" s="154"/>
      <c r="MYW72" s="154"/>
      <c r="MYX72" s="154"/>
      <c r="MYY72" s="154"/>
      <c r="MYZ72" s="154"/>
      <c r="MZA72" s="154"/>
      <c r="MZB72" s="154"/>
      <c r="MZC72" s="154"/>
      <c r="MZD72" s="154"/>
      <c r="MZE72" s="154"/>
      <c r="MZF72" s="154"/>
      <c r="MZG72" s="154"/>
      <c r="MZH72" s="154"/>
      <c r="MZI72" s="154"/>
      <c r="MZJ72" s="154"/>
      <c r="MZK72" s="154"/>
      <c r="MZL72" s="154"/>
      <c r="MZM72" s="154"/>
      <c r="MZN72" s="154"/>
      <c r="MZO72" s="154"/>
      <c r="MZP72" s="154"/>
      <c r="MZQ72" s="154"/>
      <c r="MZR72" s="154"/>
      <c r="MZS72" s="154"/>
      <c r="MZT72" s="154"/>
      <c r="MZU72" s="154"/>
      <c r="MZV72" s="154"/>
      <c r="MZW72" s="154"/>
      <c r="MZX72" s="154"/>
      <c r="MZY72" s="154"/>
      <c r="MZZ72" s="154"/>
      <c r="NAA72" s="154"/>
      <c r="NAB72" s="154"/>
      <c r="NAC72" s="154"/>
      <c r="NAD72" s="154"/>
      <c r="NAE72" s="154"/>
      <c r="NAF72" s="154"/>
      <c r="NAG72" s="154"/>
      <c r="NAH72" s="154"/>
      <c r="NAI72" s="154"/>
      <c r="NAJ72" s="154"/>
      <c r="NAK72" s="154"/>
      <c r="NAL72" s="154"/>
      <c r="NAM72" s="154"/>
      <c r="NAN72" s="154"/>
      <c r="NAO72" s="154"/>
      <c r="NAP72" s="154"/>
      <c r="NAQ72" s="154"/>
      <c r="NAR72" s="154"/>
      <c r="NAS72" s="154"/>
      <c r="NAT72" s="154"/>
      <c r="NAU72" s="154"/>
      <c r="NAV72" s="154"/>
      <c r="NAW72" s="154"/>
      <c r="NAX72" s="154"/>
      <c r="NAY72" s="154"/>
      <c r="NAZ72" s="154"/>
      <c r="NBA72" s="154"/>
      <c r="NBB72" s="154"/>
      <c r="NBC72" s="154"/>
      <c r="NBD72" s="154"/>
      <c r="NBE72" s="154"/>
      <c r="NBF72" s="154"/>
      <c r="NBG72" s="154"/>
      <c r="NBH72" s="154"/>
      <c r="NBI72" s="154"/>
      <c r="NBJ72" s="154"/>
      <c r="NBK72" s="154"/>
      <c r="NBL72" s="154"/>
      <c r="NBM72" s="154"/>
      <c r="NBN72" s="154"/>
      <c r="NBO72" s="154"/>
      <c r="NBP72" s="154"/>
      <c r="NBQ72" s="154"/>
      <c r="NBR72" s="154"/>
      <c r="NBS72" s="154"/>
      <c r="NBT72" s="154"/>
      <c r="NBU72" s="154"/>
      <c r="NBV72" s="154"/>
      <c r="NBW72" s="154"/>
      <c r="NBX72" s="154"/>
      <c r="NBY72" s="154"/>
      <c r="NBZ72" s="154"/>
      <c r="NCA72" s="154"/>
      <c r="NCB72" s="154"/>
      <c r="NCC72" s="154"/>
      <c r="NCD72" s="154"/>
      <c r="NCE72" s="154"/>
      <c r="NCF72" s="154"/>
      <c r="NCG72" s="154"/>
      <c r="NCH72" s="154"/>
      <c r="NCI72" s="154"/>
      <c r="NCJ72" s="154"/>
      <c r="NCK72" s="154"/>
      <c r="NCL72" s="154"/>
      <c r="NCM72" s="154"/>
      <c r="NCN72" s="154"/>
      <c r="NCO72" s="154"/>
      <c r="NCP72" s="154"/>
      <c r="NCQ72" s="154"/>
      <c r="NCR72" s="154"/>
      <c r="NCS72" s="154"/>
      <c r="NCT72" s="154"/>
      <c r="NCU72" s="154"/>
      <c r="NCV72" s="154"/>
      <c r="NCW72" s="154"/>
      <c r="NCX72" s="154"/>
      <c r="NCY72" s="154"/>
      <c r="NCZ72" s="154"/>
      <c r="NDA72" s="154"/>
      <c r="NDB72" s="154"/>
      <c r="NDC72" s="154"/>
      <c r="NDD72" s="154"/>
      <c r="NDE72" s="154"/>
      <c r="NDF72" s="154"/>
      <c r="NDG72" s="154"/>
      <c r="NDH72" s="154"/>
      <c r="NDI72" s="154"/>
      <c r="NDJ72" s="154"/>
      <c r="NDK72" s="154"/>
      <c r="NDL72" s="154"/>
      <c r="NDM72" s="154"/>
      <c r="NDN72" s="154"/>
      <c r="NDO72" s="154"/>
      <c r="NDP72" s="154"/>
      <c r="NDQ72" s="154"/>
      <c r="NDR72" s="154"/>
      <c r="NDS72" s="154"/>
      <c r="NDT72" s="154"/>
      <c r="NDU72" s="154"/>
      <c r="NDV72" s="154"/>
      <c r="NDW72" s="154"/>
      <c r="NDX72" s="154"/>
      <c r="NDY72" s="154"/>
      <c r="NDZ72" s="154"/>
      <c r="NEA72" s="154"/>
      <c r="NEB72" s="154"/>
      <c r="NEC72" s="154"/>
      <c r="NED72" s="154"/>
      <c r="NEE72" s="154"/>
      <c r="NEF72" s="154"/>
      <c r="NEG72" s="154"/>
      <c r="NEH72" s="154"/>
      <c r="NEI72" s="154"/>
      <c r="NEJ72" s="154"/>
      <c r="NEK72" s="154"/>
      <c r="NEL72" s="154"/>
      <c r="NEM72" s="154"/>
      <c r="NEN72" s="154"/>
      <c r="NEO72" s="154"/>
      <c r="NEP72" s="154"/>
      <c r="NEQ72" s="154"/>
      <c r="NER72" s="154"/>
      <c r="NES72" s="154"/>
      <c r="NET72" s="154"/>
      <c r="NEU72" s="154"/>
      <c r="NEV72" s="154"/>
      <c r="NEW72" s="154"/>
      <c r="NEX72" s="154"/>
      <c r="NEY72" s="154"/>
      <c r="NEZ72" s="154"/>
      <c r="NFA72" s="154"/>
      <c r="NFB72" s="154"/>
      <c r="NFC72" s="154"/>
      <c r="NFD72" s="154"/>
      <c r="NFE72" s="154"/>
      <c r="NFF72" s="154"/>
      <c r="NFG72" s="154"/>
      <c r="NFH72" s="154"/>
      <c r="NFI72" s="154"/>
      <c r="NFJ72" s="154"/>
      <c r="NFK72" s="154"/>
      <c r="NFL72" s="154"/>
      <c r="NFM72" s="154"/>
      <c r="NFN72" s="154"/>
      <c r="NFO72" s="154"/>
      <c r="NFP72" s="154"/>
      <c r="NFQ72" s="154"/>
      <c r="NFR72" s="154"/>
      <c r="NFS72" s="154"/>
      <c r="NFT72" s="154"/>
      <c r="NFU72" s="154"/>
      <c r="NFV72" s="154"/>
      <c r="NFW72" s="154"/>
      <c r="NFX72" s="154"/>
      <c r="NFY72" s="154"/>
      <c r="NFZ72" s="154"/>
      <c r="NGA72" s="154"/>
      <c r="NGB72" s="154"/>
      <c r="NGC72" s="154"/>
      <c r="NGD72" s="154"/>
      <c r="NGE72" s="154"/>
      <c r="NGF72" s="154"/>
      <c r="NGG72" s="154"/>
      <c r="NGH72" s="154"/>
      <c r="NGI72" s="154"/>
      <c r="NGJ72" s="154"/>
      <c r="NGK72" s="154"/>
      <c r="NGL72" s="154"/>
      <c r="NGM72" s="154"/>
      <c r="NGN72" s="154"/>
      <c r="NGO72" s="154"/>
      <c r="NGP72" s="154"/>
      <c r="NGQ72" s="154"/>
      <c r="NGR72" s="154"/>
      <c r="NGS72" s="154"/>
      <c r="NGT72" s="154"/>
      <c r="NGU72" s="154"/>
      <c r="NGV72" s="154"/>
      <c r="NGW72" s="154"/>
      <c r="NGX72" s="154"/>
      <c r="NGY72" s="154"/>
      <c r="NGZ72" s="154"/>
      <c r="NHA72" s="154"/>
      <c r="NHB72" s="154"/>
      <c r="NHC72" s="154"/>
      <c r="NHD72" s="154"/>
      <c r="NHE72" s="154"/>
      <c r="NHF72" s="154"/>
      <c r="NHG72" s="154"/>
      <c r="NHH72" s="154"/>
      <c r="NHI72" s="154"/>
      <c r="NHJ72" s="154"/>
      <c r="NHK72" s="154"/>
      <c r="NHL72" s="154"/>
      <c r="NHM72" s="154"/>
      <c r="NHN72" s="154"/>
      <c r="NHO72" s="154"/>
      <c r="NHP72" s="154"/>
      <c r="NHQ72" s="154"/>
      <c r="NHR72" s="154"/>
      <c r="NHS72" s="154"/>
      <c r="NHT72" s="154"/>
      <c r="NHU72" s="154"/>
      <c r="NHV72" s="154"/>
      <c r="NHW72" s="154"/>
      <c r="NHX72" s="154"/>
      <c r="NHY72" s="154"/>
      <c r="NHZ72" s="154"/>
      <c r="NIA72" s="154"/>
      <c r="NIB72" s="154"/>
      <c r="NIC72" s="154"/>
      <c r="NID72" s="154"/>
      <c r="NIE72" s="154"/>
      <c r="NIF72" s="154"/>
      <c r="NIG72" s="154"/>
      <c r="NIH72" s="154"/>
      <c r="NII72" s="154"/>
      <c r="NIJ72" s="154"/>
      <c r="NIK72" s="154"/>
      <c r="NIL72" s="154"/>
      <c r="NIM72" s="154"/>
      <c r="NIN72" s="154"/>
      <c r="NIO72" s="154"/>
      <c r="NIP72" s="154"/>
      <c r="NIQ72" s="154"/>
      <c r="NIR72" s="154"/>
      <c r="NIS72" s="154"/>
      <c r="NIT72" s="154"/>
      <c r="NIU72" s="154"/>
      <c r="NIV72" s="154"/>
      <c r="NIW72" s="154"/>
      <c r="NIX72" s="154"/>
      <c r="NIY72" s="154"/>
      <c r="NIZ72" s="154"/>
      <c r="NJA72" s="154"/>
      <c r="NJB72" s="154"/>
      <c r="NJC72" s="154"/>
      <c r="NJD72" s="154"/>
      <c r="NJE72" s="154"/>
      <c r="NJF72" s="154"/>
      <c r="NJG72" s="154"/>
      <c r="NJH72" s="154"/>
      <c r="NJI72" s="154"/>
      <c r="NJJ72" s="154"/>
      <c r="NJK72" s="154"/>
      <c r="NJL72" s="154"/>
      <c r="NJM72" s="154"/>
      <c r="NJN72" s="154"/>
      <c r="NJO72" s="154"/>
      <c r="NJP72" s="154"/>
      <c r="NJQ72" s="154"/>
      <c r="NJR72" s="154"/>
      <c r="NJS72" s="154"/>
      <c r="NJT72" s="154"/>
      <c r="NJU72" s="154"/>
      <c r="NJV72" s="154"/>
      <c r="NJW72" s="154"/>
      <c r="NJX72" s="154"/>
      <c r="NJY72" s="154"/>
      <c r="NJZ72" s="154"/>
      <c r="NKA72" s="154"/>
      <c r="NKB72" s="154"/>
      <c r="NKC72" s="154"/>
      <c r="NKD72" s="154"/>
      <c r="NKE72" s="154"/>
      <c r="NKF72" s="154"/>
      <c r="NKG72" s="154"/>
      <c r="NKH72" s="154"/>
      <c r="NKI72" s="154"/>
      <c r="NKJ72" s="154"/>
      <c r="NKK72" s="154"/>
      <c r="NKL72" s="154"/>
      <c r="NKM72" s="154"/>
      <c r="NKN72" s="154"/>
      <c r="NKO72" s="154"/>
      <c r="NKP72" s="154"/>
      <c r="NKQ72" s="154"/>
      <c r="NKR72" s="154"/>
      <c r="NKS72" s="154"/>
      <c r="NKT72" s="154"/>
      <c r="NKU72" s="154"/>
      <c r="NKV72" s="154"/>
      <c r="NKW72" s="154"/>
      <c r="NKX72" s="154"/>
      <c r="NKY72" s="154"/>
      <c r="NKZ72" s="154"/>
      <c r="NLA72" s="154"/>
      <c r="NLB72" s="154"/>
      <c r="NLC72" s="154"/>
      <c r="NLD72" s="154"/>
      <c r="NLE72" s="154"/>
      <c r="NLF72" s="154"/>
      <c r="NLG72" s="154"/>
      <c r="NLH72" s="154"/>
      <c r="NLI72" s="154"/>
      <c r="NLJ72" s="154"/>
      <c r="NLK72" s="154"/>
      <c r="NLL72" s="154"/>
      <c r="NLM72" s="154"/>
      <c r="NLN72" s="154"/>
      <c r="NLO72" s="154"/>
      <c r="NLP72" s="154"/>
      <c r="NLQ72" s="154"/>
      <c r="NLR72" s="154"/>
      <c r="NLS72" s="154"/>
      <c r="NLT72" s="154"/>
      <c r="NLU72" s="154"/>
      <c r="NLV72" s="154"/>
      <c r="NLW72" s="154"/>
      <c r="NLX72" s="154"/>
      <c r="NLY72" s="154"/>
      <c r="NLZ72" s="154"/>
      <c r="NMA72" s="154"/>
      <c r="NMB72" s="154"/>
      <c r="NMC72" s="154"/>
      <c r="NMD72" s="154"/>
      <c r="NME72" s="154"/>
      <c r="NMF72" s="154"/>
      <c r="NMG72" s="154"/>
      <c r="NMH72" s="154"/>
      <c r="NMI72" s="154"/>
      <c r="NMJ72" s="154"/>
      <c r="NMK72" s="154"/>
      <c r="NML72" s="154"/>
      <c r="NMM72" s="154"/>
      <c r="NMN72" s="154"/>
      <c r="NMO72" s="154"/>
      <c r="NMP72" s="154"/>
      <c r="NMQ72" s="154"/>
      <c r="NMR72" s="154"/>
      <c r="NMS72" s="154"/>
      <c r="NMT72" s="154"/>
      <c r="NMU72" s="154"/>
      <c r="NMV72" s="154"/>
      <c r="NMW72" s="154"/>
      <c r="NMX72" s="154"/>
      <c r="NMY72" s="154"/>
      <c r="NMZ72" s="154"/>
      <c r="NNA72" s="154"/>
      <c r="NNB72" s="154"/>
      <c r="NNC72" s="154"/>
      <c r="NND72" s="154"/>
      <c r="NNE72" s="154"/>
      <c r="NNF72" s="154"/>
      <c r="NNG72" s="154"/>
      <c r="NNH72" s="154"/>
      <c r="NNI72" s="154"/>
      <c r="NNJ72" s="154"/>
      <c r="NNK72" s="154"/>
      <c r="NNL72" s="154"/>
      <c r="NNM72" s="154"/>
      <c r="NNN72" s="154"/>
      <c r="NNO72" s="154"/>
      <c r="NNP72" s="154"/>
      <c r="NNQ72" s="154"/>
      <c r="NNR72" s="154"/>
      <c r="NNS72" s="154"/>
      <c r="NNT72" s="154"/>
      <c r="NNU72" s="154"/>
      <c r="NNV72" s="154"/>
      <c r="NNW72" s="154"/>
      <c r="NNX72" s="154"/>
      <c r="NNY72" s="154"/>
      <c r="NNZ72" s="154"/>
      <c r="NOA72" s="154"/>
      <c r="NOB72" s="154"/>
      <c r="NOC72" s="154"/>
      <c r="NOD72" s="154"/>
      <c r="NOE72" s="154"/>
      <c r="NOF72" s="154"/>
      <c r="NOG72" s="154"/>
      <c r="NOH72" s="154"/>
      <c r="NOI72" s="154"/>
      <c r="NOJ72" s="154"/>
      <c r="NOK72" s="154"/>
      <c r="NOL72" s="154"/>
      <c r="NOM72" s="154"/>
      <c r="NON72" s="154"/>
      <c r="NOO72" s="154"/>
      <c r="NOP72" s="154"/>
      <c r="NOQ72" s="154"/>
      <c r="NOR72" s="154"/>
      <c r="NOS72" s="154"/>
      <c r="NOT72" s="154"/>
      <c r="NOU72" s="154"/>
      <c r="NOV72" s="154"/>
      <c r="NOW72" s="154"/>
      <c r="NOX72" s="154"/>
      <c r="NOY72" s="154"/>
      <c r="NOZ72" s="154"/>
      <c r="NPA72" s="154"/>
      <c r="NPB72" s="154"/>
      <c r="NPC72" s="154"/>
      <c r="NPD72" s="154"/>
      <c r="NPE72" s="154"/>
      <c r="NPF72" s="154"/>
      <c r="NPG72" s="154"/>
      <c r="NPH72" s="154"/>
      <c r="NPI72" s="154"/>
      <c r="NPJ72" s="154"/>
      <c r="NPK72" s="154"/>
      <c r="NPL72" s="154"/>
      <c r="NPM72" s="154"/>
      <c r="NPN72" s="154"/>
      <c r="NPO72" s="154"/>
      <c r="NPP72" s="154"/>
      <c r="NPQ72" s="154"/>
      <c r="NPR72" s="154"/>
      <c r="NPS72" s="154"/>
      <c r="NPT72" s="154"/>
      <c r="NPU72" s="154"/>
      <c r="NPV72" s="154"/>
      <c r="NPW72" s="154"/>
      <c r="NPX72" s="154"/>
      <c r="NPY72" s="154"/>
      <c r="NPZ72" s="154"/>
      <c r="NQA72" s="154"/>
      <c r="NQB72" s="154"/>
      <c r="NQC72" s="154"/>
      <c r="NQD72" s="154"/>
      <c r="NQE72" s="154"/>
      <c r="NQF72" s="154"/>
      <c r="NQG72" s="154"/>
      <c r="NQH72" s="154"/>
      <c r="NQI72" s="154"/>
      <c r="NQJ72" s="154"/>
      <c r="NQK72" s="154"/>
      <c r="NQL72" s="154"/>
      <c r="NQM72" s="154"/>
      <c r="NQN72" s="154"/>
      <c r="NQO72" s="154"/>
      <c r="NQP72" s="154"/>
      <c r="NQQ72" s="154"/>
      <c r="NQR72" s="154"/>
      <c r="NQS72" s="154"/>
      <c r="NQT72" s="154"/>
      <c r="NQU72" s="154"/>
      <c r="NQV72" s="154"/>
      <c r="NQW72" s="154"/>
      <c r="NQX72" s="154"/>
      <c r="NQY72" s="154"/>
      <c r="NQZ72" s="154"/>
      <c r="NRA72" s="154"/>
      <c r="NRB72" s="154"/>
      <c r="NRC72" s="154"/>
      <c r="NRD72" s="154"/>
      <c r="NRE72" s="154"/>
      <c r="NRF72" s="154"/>
      <c r="NRG72" s="154"/>
      <c r="NRH72" s="154"/>
      <c r="NRI72" s="154"/>
      <c r="NRJ72" s="154"/>
      <c r="NRK72" s="154"/>
      <c r="NRL72" s="154"/>
      <c r="NRM72" s="154"/>
      <c r="NRN72" s="154"/>
      <c r="NRO72" s="154"/>
      <c r="NRP72" s="154"/>
      <c r="NRQ72" s="154"/>
      <c r="NRR72" s="154"/>
      <c r="NRS72" s="154"/>
      <c r="NRT72" s="154"/>
      <c r="NRU72" s="154"/>
      <c r="NRV72" s="154"/>
      <c r="NRW72" s="154"/>
      <c r="NRX72" s="154"/>
      <c r="NRY72" s="154"/>
      <c r="NRZ72" s="154"/>
      <c r="NSA72" s="154"/>
      <c r="NSB72" s="154"/>
      <c r="NSC72" s="154"/>
      <c r="NSD72" s="154"/>
      <c r="NSE72" s="154"/>
      <c r="NSF72" s="154"/>
      <c r="NSG72" s="154"/>
      <c r="NSH72" s="154"/>
      <c r="NSI72" s="154"/>
      <c r="NSJ72" s="154"/>
      <c r="NSK72" s="154"/>
      <c r="NSL72" s="154"/>
      <c r="NSM72" s="154"/>
      <c r="NSN72" s="154"/>
      <c r="NSO72" s="154"/>
      <c r="NSP72" s="154"/>
      <c r="NSQ72" s="154"/>
      <c r="NSR72" s="154"/>
      <c r="NSS72" s="154"/>
      <c r="NST72" s="154"/>
      <c r="NSU72" s="154"/>
      <c r="NSV72" s="154"/>
      <c r="NSW72" s="154"/>
      <c r="NSX72" s="154"/>
      <c r="NSY72" s="154"/>
      <c r="NSZ72" s="154"/>
      <c r="NTA72" s="154"/>
      <c r="NTB72" s="154"/>
      <c r="NTC72" s="154"/>
      <c r="NTD72" s="154"/>
      <c r="NTE72" s="154"/>
      <c r="NTF72" s="154"/>
      <c r="NTG72" s="154"/>
      <c r="NTH72" s="154"/>
      <c r="NTI72" s="154"/>
      <c r="NTJ72" s="154"/>
      <c r="NTK72" s="154"/>
      <c r="NTL72" s="154"/>
      <c r="NTM72" s="154"/>
      <c r="NTN72" s="154"/>
      <c r="NTO72" s="154"/>
      <c r="NTP72" s="154"/>
      <c r="NTQ72" s="154"/>
      <c r="NTR72" s="154"/>
      <c r="NTS72" s="154"/>
      <c r="NTT72" s="154"/>
      <c r="NTU72" s="154"/>
      <c r="NTV72" s="154"/>
      <c r="NTW72" s="154"/>
      <c r="NTX72" s="154"/>
      <c r="NTY72" s="154"/>
      <c r="NTZ72" s="154"/>
      <c r="NUA72" s="154"/>
      <c r="NUB72" s="154"/>
      <c r="NUC72" s="154"/>
      <c r="NUD72" s="154"/>
      <c r="NUE72" s="154"/>
      <c r="NUF72" s="154"/>
      <c r="NUG72" s="154"/>
      <c r="NUH72" s="154"/>
      <c r="NUI72" s="154"/>
      <c r="NUJ72" s="154"/>
      <c r="NUK72" s="154"/>
      <c r="NUL72" s="154"/>
      <c r="NUM72" s="154"/>
      <c r="NUN72" s="154"/>
      <c r="NUO72" s="154"/>
      <c r="NUP72" s="154"/>
      <c r="NUQ72" s="154"/>
      <c r="NUR72" s="154"/>
      <c r="NUS72" s="154"/>
      <c r="NUT72" s="154"/>
      <c r="NUU72" s="154"/>
      <c r="NUV72" s="154"/>
      <c r="NUW72" s="154"/>
      <c r="NUX72" s="154"/>
      <c r="NUY72" s="154"/>
      <c r="NUZ72" s="154"/>
      <c r="NVA72" s="154"/>
      <c r="NVB72" s="154"/>
      <c r="NVC72" s="154"/>
      <c r="NVD72" s="154"/>
      <c r="NVE72" s="154"/>
      <c r="NVF72" s="154"/>
      <c r="NVG72" s="154"/>
      <c r="NVH72" s="154"/>
      <c r="NVI72" s="154"/>
      <c r="NVJ72" s="154"/>
      <c r="NVK72" s="154"/>
      <c r="NVL72" s="154"/>
      <c r="NVM72" s="154"/>
      <c r="NVN72" s="154"/>
      <c r="NVO72" s="154"/>
      <c r="NVP72" s="154"/>
      <c r="NVQ72" s="154"/>
      <c r="NVR72" s="154"/>
      <c r="NVS72" s="154"/>
      <c r="NVT72" s="154"/>
      <c r="NVU72" s="154"/>
      <c r="NVV72" s="154"/>
      <c r="NVW72" s="154"/>
      <c r="NVX72" s="154"/>
      <c r="NVY72" s="154"/>
      <c r="NVZ72" s="154"/>
      <c r="NWA72" s="154"/>
      <c r="NWB72" s="154"/>
      <c r="NWC72" s="154"/>
      <c r="NWD72" s="154"/>
      <c r="NWE72" s="154"/>
      <c r="NWF72" s="154"/>
      <c r="NWG72" s="154"/>
      <c r="NWH72" s="154"/>
      <c r="NWI72" s="154"/>
      <c r="NWJ72" s="154"/>
      <c r="NWK72" s="154"/>
      <c r="NWL72" s="154"/>
      <c r="NWM72" s="154"/>
      <c r="NWN72" s="154"/>
      <c r="NWO72" s="154"/>
      <c r="NWP72" s="154"/>
      <c r="NWQ72" s="154"/>
      <c r="NWR72" s="154"/>
      <c r="NWS72" s="154"/>
      <c r="NWT72" s="154"/>
      <c r="NWU72" s="154"/>
      <c r="NWV72" s="154"/>
      <c r="NWW72" s="154"/>
      <c r="NWX72" s="154"/>
      <c r="NWY72" s="154"/>
      <c r="NWZ72" s="154"/>
      <c r="NXA72" s="154"/>
      <c r="NXB72" s="154"/>
      <c r="NXC72" s="154"/>
      <c r="NXD72" s="154"/>
      <c r="NXE72" s="154"/>
      <c r="NXF72" s="154"/>
      <c r="NXG72" s="154"/>
      <c r="NXH72" s="154"/>
      <c r="NXI72" s="154"/>
      <c r="NXJ72" s="154"/>
      <c r="NXK72" s="154"/>
      <c r="NXL72" s="154"/>
      <c r="NXM72" s="154"/>
      <c r="NXN72" s="154"/>
      <c r="NXO72" s="154"/>
      <c r="NXP72" s="154"/>
      <c r="NXQ72" s="154"/>
      <c r="NXR72" s="154"/>
      <c r="NXS72" s="154"/>
      <c r="NXT72" s="154"/>
      <c r="NXU72" s="154"/>
      <c r="NXV72" s="154"/>
      <c r="NXW72" s="154"/>
      <c r="NXX72" s="154"/>
      <c r="NXY72" s="154"/>
      <c r="NXZ72" s="154"/>
      <c r="NYA72" s="154"/>
      <c r="NYB72" s="154"/>
      <c r="NYC72" s="154"/>
      <c r="NYD72" s="154"/>
      <c r="NYE72" s="154"/>
      <c r="NYF72" s="154"/>
      <c r="NYG72" s="154"/>
      <c r="NYH72" s="154"/>
      <c r="NYI72" s="154"/>
      <c r="NYJ72" s="154"/>
      <c r="NYK72" s="154"/>
      <c r="NYL72" s="154"/>
      <c r="NYM72" s="154"/>
      <c r="NYN72" s="154"/>
      <c r="NYO72" s="154"/>
      <c r="NYP72" s="154"/>
      <c r="NYQ72" s="154"/>
      <c r="NYR72" s="154"/>
      <c r="NYS72" s="154"/>
      <c r="NYT72" s="154"/>
      <c r="NYU72" s="154"/>
      <c r="NYV72" s="154"/>
      <c r="NYW72" s="154"/>
      <c r="NYX72" s="154"/>
      <c r="NYY72" s="154"/>
      <c r="NYZ72" s="154"/>
      <c r="NZA72" s="154"/>
      <c r="NZB72" s="154"/>
      <c r="NZC72" s="154"/>
      <c r="NZD72" s="154"/>
      <c r="NZE72" s="154"/>
      <c r="NZF72" s="154"/>
      <c r="NZG72" s="154"/>
      <c r="NZH72" s="154"/>
      <c r="NZI72" s="154"/>
      <c r="NZJ72" s="154"/>
      <c r="NZK72" s="154"/>
      <c r="NZL72" s="154"/>
      <c r="NZM72" s="154"/>
      <c r="NZN72" s="154"/>
      <c r="NZO72" s="154"/>
      <c r="NZP72" s="154"/>
      <c r="NZQ72" s="154"/>
      <c r="NZR72" s="154"/>
      <c r="NZS72" s="154"/>
      <c r="NZT72" s="154"/>
      <c r="NZU72" s="154"/>
      <c r="NZV72" s="154"/>
      <c r="NZW72" s="154"/>
      <c r="NZX72" s="154"/>
      <c r="NZY72" s="154"/>
      <c r="NZZ72" s="154"/>
      <c r="OAA72" s="154"/>
      <c r="OAB72" s="154"/>
      <c r="OAC72" s="154"/>
      <c r="OAD72" s="154"/>
      <c r="OAE72" s="154"/>
      <c r="OAF72" s="154"/>
      <c r="OAG72" s="154"/>
      <c r="OAH72" s="154"/>
      <c r="OAI72" s="154"/>
      <c r="OAJ72" s="154"/>
      <c r="OAK72" s="154"/>
      <c r="OAL72" s="154"/>
      <c r="OAM72" s="154"/>
      <c r="OAN72" s="154"/>
      <c r="OAO72" s="154"/>
      <c r="OAP72" s="154"/>
      <c r="OAQ72" s="154"/>
      <c r="OAR72" s="154"/>
      <c r="OAS72" s="154"/>
      <c r="OAT72" s="154"/>
      <c r="OAU72" s="154"/>
      <c r="OAV72" s="154"/>
      <c r="OAW72" s="154"/>
      <c r="OAX72" s="154"/>
      <c r="OAY72" s="154"/>
      <c r="OAZ72" s="154"/>
      <c r="OBA72" s="154"/>
      <c r="OBB72" s="154"/>
      <c r="OBC72" s="154"/>
      <c r="OBD72" s="154"/>
      <c r="OBE72" s="154"/>
      <c r="OBF72" s="154"/>
      <c r="OBG72" s="154"/>
      <c r="OBH72" s="154"/>
      <c r="OBI72" s="154"/>
      <c r="OBJ72" s="154"/>
      <c r="OBK72" s="154"/>
      <c r="OBL72" s="154"/>
      <c r="OBM72" s="154"/>
      <c r="OBN72" s="154"/>
      <c r="OBO72" s="154"/>
      <c r="OBP72" s="154"/>
      <c r="OBQ72" s="154"/>
      <c r="OBR72" s="154"/>
      <c r="OBS72" s="154"/>
      <c r="OBT72" s="154"/>
      <c r="OBU72" s="154"/>
      <c r="OBV72" s="154"/>
      <c r="OBW72" s="154"/>
      <c r="OBX72" s="154"/>
      <c r="OBY72" s="154"/>
      <c r="OBZ72" s="154"/>
      <c r="OCA72" s="154"/>
      <c r="OCB72" s="154"/>
      <c r="OCC72" s="154"/>
      <c r="OCD72" s="154"/>
      <c r="OCE72" s="154"/>
      <c r="OCF72" s="154"/>
      <c r="OCG72" s="154"/>
      <c r="OCH72" s="154"/>
      <c r="OCI72" s="154"/>
      <c r="OCJ72" s="154"/>
      <c r="OCK72" s="154"/>
      <c r="OCL72" s="154"/>
      <c r="OCM72" s="154"/>
      <c r="OCN72" s="154"/>
      <c r="OCO72" s="154"/>
      <c r="OCP72" s="154"/>
      <c r="OCQ72" s="154"/>
      <c r="OCR72" s="154"/>
      <c r="OCS72" s="154"/>
      <c r="OCT72" s="154"/>
      <c r="OCU72" s="154"/>
      <c r="OCV72" s="154"/>
      <c r="OCW72" s="154"/>
      <c r="OCX72" s="154"/>
      <c r="OCY72" s="154"/>
      <c r="OCZ72" s="154"/>
      <c r="ODA72" s="154"/>
      <c r="ODB72" s="154"/>
      <c r="ODC72" s="154"/>
      <c r="ODD72" s="154"/>
      <c r="ODE72" s="154"/>
      <c r="ODF72" s="154"/>
      <c r="ODG72" s="154"/>
      <c r="ODH72" s="154"/>
      <c r="ODI72" s="154"/>
      <c r="ODJ72" s="154"/>
      <c r="ODK72" s="154"/>
      <c r="ODL72" s="154"/>
      <c r="ODM72" s="154"/>
      <c r="ODN72" s="154"/>
      <c r="ODO72" s="154"/>
      <c r="ODP72" s="154"/>
      <c r="ODQ72" s="154"/>
      <c r="ODR72" s="154"/>
      <c r="ODS72" s="154"/>
      <c r="ODT72" s="154"/>
      <c r="ODU72" s="154"/>
      <c r="ODV72" s="154"/>
      <c r="ODW72" s="154"/>
      <c r="ODX72" s="154"/>
      <c r="ODY72" s="154"/>
      <c r="ODZ72" s="154"/>
      <c r="OEA72" s="154"/>
      <c r="OEB72" s="154"/>
      <c r="OEC72" s="154"/>
      <c r="OED72" s="154"/>
      <c r="OEE72" s="154"/>
      <c r="OEF72" s="154"/>
      <c r="OEG72" s="154"/>
      <c r="OEH72" s="154"/>
      <c r="OEI72" s="154"/>
      <c r="OEJ72" s="154"/>
      <c r="OEK72" s="154"/>
      <c r="OEL72" s="154"/>
      <c r="OEM72" s="154"/>
      <c r="OEN72" s="154"/>
      <c r="OEO72" s="154"/>
      <c r="OEP72" s="154"/>
      <c r="OEQ72" s="154"/>
      <c r="OER72" s="154"/>
      <c r="OES72" s="154"/>
      <c r="OET72" s="154"/>
      <c r="OEU72" s="154"/>
      <c r="OEV72" s="154"/>
      <c r="OEW72" s="154"/>
      <c r="OEX72" s="154"/>
      <c r="OEY72" s="154"/>
      <c r="OEZ72" s="154"/>
      <c r="OFA72" s="154"/>
      <c r="OFB72" s="154"/>
      <c r="OFC72" s="154"/>
      <c r="OFD72" s="154"/>
      <c r="OFE72" s="154"/>
      <c r="OFF72" s="154"/>
      <c r="OFG72" s="154"/>
      <c r="OFH72" s="154"/>
      <c r="OFI72" s="154"/>
      <c r="OFJ72" s="154"/>
      <c r="OFK72" s="154"/>
      <c r="OFL72" s="154"/>
      <c r="OFM72" s="154"/>
      <c r="OFN72" s="154"/>
      <c r="OFO72" s="154"/>
      <c r="OFP72" s="154"/>
      <c r="OFQ72" s="154"/>
      <c r="OFR72" s="154"/>
      <c r="OFS72" s="154"/>
      <c r="OFT72" s="154"/>
      <c r="OFU72" s="154"/>
      <c r="OFV72" s="154"/>
      <c r="OFW72" s="154"/>
      <c r="OFX72" s="154"/>
      <c r="OFY72" s="154"/>
      <c r="OFZ72" s="154"/>
      <c r="OGA72" s="154"/>
      <c r="OGB72" s="154"/>
      <c r="OGC72" s="154"/>
      <c r="OGD72" s="154"/>
      <c r="OGE72" s="154"/>
      <c r="OGF72" s="154"/>
      <c r="OGG72" s="154"/>
      <c r="OGH72" s="154"/>
      <c r="OGI72" s="154"/>
      <c r="OGJ72" s="154"/>
      <c r="OGK72" s="154"/>
      <c r="OGL72" s="154"/>
      <c r="OGM72" s="154"/>
      <c r="OGN72" s="154"/>
      <c r="OGO72" s="154"/>
      <c r="OGP72" s="154"/>
      <c r="OGQ72" s="154"/>
      <c r="OGR72" s="154"/>
      <c r="OGS72" s="154"/>
      <c r="OGT72" s="154"/>
      <c r="OGU72" s="154"/>
      <c r="OGV72" s="154"/>
      <c r="OGW72" s="154"/>
      <c r="OGX72" s="154"/>
      <c r="OGY72" s="154"/>
      <c r="OGZ72" s="154"/>
      <c r="OHA72" s="154"/>
      <c r="OHB72" s="154"/>
      <c r="OHC72" s="154"/>
      <c r="OHD72" s="154"/>
      <c r="OHE72" s="154"/>
      <c r="OHF72" s="154"/>
      <c r="OHG72" s="154"/>
      <c r="OHH72" s="154"/>
      <c r="OHI72" s="154"/>
      <c r="OHJ72" s="154"/>
      <c r="OHK72" s="154"/>
      <c r="OHL72" s="154"/>
      <c r="OHM72" s="154"/>
      <c r="OHN72" s="154"/>
      <c r="OHO72" s="154"/>
      <c r="OHP72" s="154"/>
      <c r="OHQ72" s="154"/>
      <c r="OHR72" s="154"/>
      <c r="OHS72" s="154"/>
      <c r="OHT72" s="154"/>
      <c r="OHU72" s="154"/>
      <c r="OHV72" s="154"/>
      <c r="OHW72" s="154"/>
      <c r="OHX72" s="154"/>
      <c r="OHY72" s="154"/>
      <c r="OHZ72" s="154"/>
      <c r="OIA72" s="154"/>
      <c r="OIB72" s="154"/>
      <c r="OIC72" s="154"/>
      <c r="OID72" s="154"/>
      <c r="OIE72" s="154"/>
      <c r="OIF72" s="154"/>
      <c r="OIG72" s="154"/>
      <c r="OIH72" s="154"/>
      <c r="OII72" s="154"/>
      <c r="OIJ72" s="154"/>
      <c r="OIK72" s="154"/>
      <c r="OIL72" s="154"/>
      <c r="OIM72" s="154"/>
      <c r="OIN72" s="154"/>
      <c r="OIO72" s="154"/>
      <c r="OIP72" s="154"/>
      <c r="OIQ72" s="154"/>
      <c r="OIR72" s="154"/>
      <c r="OIS72" s="154"/>
      <c r="OIT72" s="154"/>
      <c r="OIU72" s="154"/>
      <c r="OIV72" s="154"/>
      <c r="OIW72" s="154"/>
      <c r="OIX72" s="154"/>
      <c r="OIY72" s="154"/>
      <c r="OIZ72" s="154"/>
      <c r="OJA72" s="154"/>
      <c r="OJB72" s="154"/>
      <c r="OJC72" s="154"/>
      <c r="OJD72" s="154"/>
      <c r="OJE72" s="154"/>
      <c r="OJF72" s="154"/>
      <c r="OJG72" s="154"/>
      <c r="OJH72" s="154"/>
      <c r="OJI72" s="154"/>
      <c r="OJJ72" s="154"/>
      <c r="OJK72" s="154"/>
      <c r="OJL72" s="154"/>
      <c r="OJM72" s="154"/>
      <c r="OJN72" s="154"/>
      <c r="OJO72" s="154"/>
      <c r="OJP72" s="154"/>
      <c r="OJQ72" s="154"/>
      <c r="OJR72" s="154"/>
      <c r="OJS72" s="154"/>
      <c r="OJT72" s="154"/>
      <c r="OJU72" s="154"/>
      <c r="OJV72" s="154"/>
      <c r="OJW72" s="154"/>
      <c r="OJX72" s="154"/>
      <c r="OJY72" s="154"/>
      <c r="OJZ72" s="154"/>
      <c r="OKA72" s="154"/>
      <c r="OKB72" s="154"/>
      <c r="OKC72" s="154"/>
      <c r="OKD72" s="154"/>
      <c r="OKE72" s="154"/>
      <c r="OKF72" s="154"/>
      <c r="OKG72" s="154"/>
      <c r="OKH72" s="154"/>
      <c r="OKI72" s="154"/>
      <c r="OKJ72" s="154"/>
      <c r="OKK72" s="154"/>
      <c r="OKL72" s="154"/>
      <c r="OKM72" s="154"/>
      <c r="OKN72" s="154"/>
      <c r="OKO72" s="154"/>
      <c r="OKP72" s="154"/>
      <c r="OKQ72" s="154"/>
      <c r="OKR72" s="154"/>
      <c r="OKS72" s="154"/>
      <c r="OKT72" s="154"/>
      <c r="OKU72" s="154"/>
      <c r="OKV72" s="154"/>
      <c r="OKW72" s="154"/>
      <c r="OKX72" s="154"/>
      <c r="OKY72" s="154"/>
      <c r="OKZ72" s="154"/>
      <c r="OLA72" s="154"/>
      <c r="OLB72" s="154"/>
      <c r="OLC72" s="154"/>
      <c r="OLD72" s="154"/>
      <c r="OLE72" s="154"/>
      <c r="OLF72" s="154"/>
      <c r="OLG72" s="154"/>
      <c r="OLH72" s="154"/>
      <c r="OLI72" s="154"/>
      <c r="OLJ72" s="154"/>
      <c r="OLK72" s="154"/>
      <c r="OLL72" s="154"/>
      <c r="OLM72" s="154"/>
      <c r="OLN72" s="154"/>
      <c r="OLO72" s="154"/>
      <c r="OLP72" s="154"/>
      <c r="OLQ72" s="154"/>
      <c r="OLR72" s="154"/>
      <c r="OLS72" s="154"/>
      <c r="OLT72" s="154"/>
      <c r="OLU72" s="154"/>
      <c r="OLV72" s="154"/>
      <c r="OLW72" s="154"/>
      <c r="OLX72" s="154"/>
      <c r="OLY72" s="154"/>
      <c r="OLZ72" s="154"/>
      <c r="OMA72" s="154"/>
      <c r="OMB72" s="154"/>
      <c r="OMC72" s="154"/>
      <c r="OMD72" s="154"/>
      <c r="OME72" s="154"/>
      <c r="OMF72" s="154"/>
      <c r="OMG72" s="154"/>
      <c r="OMH72" s="154"/>
      <c r="OMI72" s="154"/>
      <c r="OMJ72" s="154"/>
      <c r="OMK72" s="154"/>
      <c r="OML72" s="154"/>
      <c r="OMM72" s="154"/>
      <c r="OMN72" s="154"/>
      <c r="OMO72" s="154"/>
      <c r="OMP72" s="154"/>
      <c r="OMQ72" s="154"/>
      <c r="OMR72" s="154"/>
      <c r="OMS72" s="154"/>
      <c r="OMT72" s="154"/>
      <c r="OMU72" s="154"/>
      <c r="OMV72" s="154"/>
      <c r="OMW72" s="154"/>
      <c r="OMX72" s="154"/>
      <c r="OMY72" s="154"/>
      <c r="OMZ72" s="154"/>
      <c r="ONA72" s="154"/>
      <c r="ONB72" s="154"/>
      <c r="ONC72" s="154"/>
      <c r="OND72" s="154"/>
      <c r="ONE72" s="154"/>
      <c r="ONF72" s="154"/>
      <c r="ONG72" s="154"/>
      <c r="ONH72" s="154"/>
      <c r="ONI72" s="154"/>
      <c r="ONJ72" s="154"/>
      <c r="ONK72" s="154"/>
      <c r="ONL72" s="154"/>
      <c r="ONM72" s="154"/>
      <c r="ONN72" s="154"/>
      <c r="ONO72" s="154"/>
      <c r="ONP72" s="154"/>
      <c r="ONQ72" s="154"/>
      <c r="ONR72" s="154"/>
      <c r="ONS72" s="154"/>
      <c r="ONT72" s="154"/>
      <c r="ONU72" s="154"/>
      <c r="ONV72" s="154"/>
      <c r="ONW72" s="154"/>
      <c r="ONX72" s="154"/>
      <c r="ONY72" s="154"/>
      <c r="ONZ72" s="154"/>
      <c r="OOA72" s="154"/>
      <c r="OOB72" s="154"/>
      <c r="OOC72" s="154"/>
      <c r="OOD72" s="154"/>
      <c r="OOE72" s="154"/>
      <c r="OOF72" s="154"/>
      <c r="OOG72" s="154"/>
      <c r="OOH72" s="154"/>
      <c r="OOI72" s="154"/>
      <c r="OOJ72" s="154"/>
      <c r="OOK72" s="154"/>
      <c r="OOL72" s="154"/>
      <c r="OOM72" s="154"/>
      <c r="OON72" s="154"/>
      <c r="OOO72" s="154"/>
      <c r="OOP72" s="154"/>
      <c r="OOQ72" s="154"/>
      <c r="OOR72" s="154"/>
      <c r="OOS72" s="154"/>
      <c r="OOT72" s="154"/>
      <c r="OOU72" s="154"/>
      <c r="OOV72" s="154"/>
      <c r="OOW72" s="154"/>
      <c r="OOX72" s="154"/>
      <c r="OOY72" s="154"/>
      <c r="OOZ72" s="154"/>
      <c r="OPA72" s="154"/>
      <c r="OPB72" s="154"/>
      <c r="OPC72" s="154"/>
      <c r="OPD72" s="154"/>
      <c r="OPE72" s="154"/>
      <c r="OPF72" s="154"/>
      <c r="OPG72" s="154"/>
      <c r="OPH72" s="154"/>
      <c r="OPI72" s="154"/>
      <c r="OPJ72" s="154"/>
      <c r="OPK72" s="154"/>
      <c r="OPL72" s="154"/>
      <c r="OPM72" s="154"/>
      <c r="OPN72" s="154"/>
      <c r="OPO72" s="154"/>
      <c r="OPP72" s="154"/>
      <c r="OPQ72" s="154"/>
      <c r="OPR72" s="154"/>
      <c r="OPS72" s="154"/>
      <c r="OPT72" s="154"/>
      <c r="OPU72" s="154"/>
      <c r="OPV72" s="154"/>
      <c r="OPW72" s="154"/>
      <c r="OPX72" s="154"/>
      <c r="OPY72" s="154"/>
      <c r="OPZ72" s="154"/>
      <c r="OQA72" s="154"/>
      <c r="OQB72" s="154"/>
      <c r="OQC72" s="154"/>
      <c r="OQD72" s="154"/>
      <c r="OQE72" s="154"/>
      <c r="OQF72" s="154"/>
      <c r="OQG72" s="154"/>
      <c r="OQH72" s="154"/>
      <c r="OQI72" s="154"/>
      <c r="OQJ72" s="154"/>
      <c r="OQK72" s="154"/>
      <c r="OQL72" s="154"/>
      <c r="OQM72" s="154"/>
      <c r="OQN72" s="154"/>
      <c r="OQO72" s="154"/>
      <c r="OQP72" s="154"/>
      <c r="OQQ72" s="154"/>
      <c r="OQR72" s="154"/>
      <c r="OQS72" s="154"/>
      <c r="OQT72" s="154"/>
      <c r="OQU72" s="154"/>
      <c r="OQV72" s="154"/>
      <c r="OQW72" s="154"/>
      <c r="OQX72" s="154"/>
      <c r="OQY72" s="154"/>
      <c r="OQZ72" s="154"/>
      <c r="ORA72" s="154"/>
      <c r="ORB72" s="154"/>
      <c r="ORC72" s="154"/>
      <c r="ORD72" s="154"/>
      <c r="ORE72" s="154"/>
      <c r="ORF72" s="154"/>
      <c r="ORG72" s="154"/>
      <c r="ORH72" s="154"/>
      <c r="ORI72" s="154"/>
      <c r="ORJ72" s="154"/>
      <c r="ORK72" s="154"/>
      <c r="ORL72" s="154"/>
      <c r="ORM72" s="154"/>
      <c r="ORN72" s="154"/>
      <c r="ORO72" s="154"/>
      <c r="ORP72" s="154"/>
      <c r="ORQ72" s="154"/>
      <c r="ORR72" s="154"/>
      <c r="ORS72" s="154"/>
      <c r="ORT72" s="154"/>
      <c r="ORU72" s="154"/>
      <c r="ORV72" s="154"/>
      <c r="ORW72" s="154"/>
      <c r="ORX72" s="154"/>
      <c r="ORY72" s="154"/>
      <c r="ORZ72" s="154"/>
      <c r="OSA72" s="154"/>
      <c r="OSB72" s="154"/>
      <c r="OSC72" s="154"/>
      <c r="OSD72" s="154"/>
      <c r="OSE72" s="154"/>
      <c r="OSF72" s="154"/>
      <c r="OSG72" s="154"/>
      <c r="OSH72" s="154"/>
      <c r="OSI72" s="154"/>
      <c r="OSJ72" s="154"/>
      <c r="OSK72" s="154"/>
      <c r="OSL72" s="154"/>
      <c r="OSM72" s="154"/>
      <c r="OSN72" s="154"/>
      <c r="OSO72" s="154"/>
      <c r="OSP72" s="154"/>
      <c r="OSQ72" s="154"/>
      <c r="OSR72" s="154"/>
      <c r="OSS72" s="154"/>
      <c r="OST72" s="154"/>
      <c r="OSU72" s="154"/>
      <c r="OSV72" s="154"/>
      <c r="OSW72" s="154"/>
      <c r="OSX72" s="154"/>
      <c r="OSY72" s="154"/>
      <c r="OSZ72" s="154"/>
      <c r="OTA72" s="154"/>
      <c r="OTB72" s="154"/>
      <c r="OTC72" s="154"/>
      <c r="OTD72" s="154"/>
      <c r="OTE72" s="154"/>
      <c r="OTF72" s="154"/>
      <c r="OTG72" s="154"/>
      <c r="OTH72" s="154"/>
      <c r="OTI72" s="154"/>
      <c r="OTJ72" s="154"/>
      <c r="OTK72" s="154"/>
      <c r="OTL72" s="154"/>
      <c r="OTM72" s="154"/>
      <c r="OTN72" s="154"/>
      <c r="OTO72" s="154"/>
      <c r="OTP72" s="154"/>
      <c r="OTQ72" s="154"/>
      <c r="OTR72" s="154"/>
      <c r="OTS72" s="154"/>
      <c r="OTT72" s="154"/>
      <c r="OTU72" s="154"/>
      <c r="OTV72" s="154"/>
      <c r="OTW72" s="154"/>
      <c r="OTX72" s="154"/>
      <c r="OTY72" s="154"/>
      <c r="OTZ72" s="154"/>
      <c r="OUA72" s="154"/>
      <c r="OUB72" s="154"/>
      <c r="OUC72" s="154"/>
      <c r="OUD72" s="154"/>
      <c r="OUE72" s="154"/>
      <c r="OUF72" s="154"/>
      <c r="OUG72" s="154"/>
      <c r="OUH72" s="154"/>
      <c r="OUI72" s="154"/>
      <c r="OUJ72" s="154"/>
      <c r="OUK72" s="154"/>
      <c r="OUL72" s="154"/>
      <c r="OUM72" s="154"/>
      <c r="OUN72" s="154"/>
      <c r="OUO72" s="154"/>
      <c r="OUP72" s="154"/>
      <c r="OUQ72" s="154"/>
      <c r="OUR72" s="154"/>
      <c r="OUS72" s="154"/>
      <c r="OUT72" s="154"/>
      <c r="OUU72" s="154"/>
      <c r="OUV72" s="154"/>
      <c r="OUW72" s="154"/>
      <c r="OUX72" s="154"/>
      <c r="OUY72" s="154"/>
      <c r="OUZ72" s="154"/>
      <c r="OVA72" s="154"/>
      <c r="OVB72" s="154"/>
      <c r="OVC72" s="154"/>
      <c r="OVD72" s="154"/>
      <c r="OVE72" s="154"/>
      <c r="OVF72" s="154"/>
      <c r="OVG72" s="154"/>
      <c r="OVH72" s="154"/>
      <c r="OVI72" s="154"/>
      <c r="OVJ72" s="154"/>
      <c r="OVK72" s="154"/>
      <c r="OVL72" s="154"/>
      <c r="OVM72" s="154"/>
      <c r="OVN72" s="154"/>
      <c r="OVO72" s="154"/>
      <c r="OVP72" s="154"/>
      <c r="OVQ72" s="154"/>
      <c r="OVR72" s="154"/>
      <c r="OVS72" s="154"/>
      <c r="OVT72" s="154"/>
      <c r="OVU72" s="154"/>
      <c r="OVV72" s="154"/>
      <c r="OVW72" s="154"/>
      <c r="OVX72" s="154"/>
      <c r="OVY72" s="154"/>
      <c r="OVZ72" s="154"/>
      <c r="OWA72" s="154"/>
      <c r="OWB72" s="154"/>
      <c r="OWC72" s="154"/>
      <c r="OWD72" s="154"/>
      <c r="OWE72" s="154"/>
      <c r="OWF72" s="154"/>
      <c r="OWG72" s="154"/>
      <c r="OWH72" s="154"/>
      <c r="OWI72" s="154"/>
      <c r="OWJ72" s="154"/>
      <c r="OWK72" s="154"/>
      <c r="OWL72" s="154"/>
      <c r="OWM72" s="154"/>
      <c r="OWN72" s="154"/>
      <c r="OWO72" s="154"/>
      <c r="OWP72" s="154"/>
      <c r="OWQ72" s="154"/>
      <c r="OWR72" s="154"/>
      <c r="OWS72" s="154"/>
      <c r="OWT72" s="154"/>
      <c r="OWU72" s="154"/>
      <c r="OWV72" s="154"/>
      <c r="OWW72" s="154"/>
      <c r="OWX72" s="154"/>
      <c r="OWY72" s="154"/>
      <c r="OWZ72" s="154"/>
      <c r="OXA72" s="154"/>
      <c r="OXB72" s="154"/>
      <c r="OXC72" s="154"/>
      <c r="OXD72" s="154"/>
      <c r="OXE72" s="154"/>
      <c r="OXF72" s="154"/>
      <c r="OXG72" s="154"/>
      <c r="OXH72" s="154"/>
      <c r="OXI72" s="154"/>
      <c r="OXJ72" s="154"/>
      <c r="OXK72" s="154"/>
      <c r="OXL72" s="154"/>
      <c r="OXM72" s="154"/>
      <c r="OXN72" s="154"/>
      <c r="OXO72" s="154"/>
      <c r="OXP72" s="154"/>
      <c r="OXQ72" s="154"/>
      <c r="OXR72" s="154"/>
      <c r="OXS72" s="154"/>
      <c r="OXT72" s="154"/>
      <c r="OXU72" s="154"/>
      <c r="OXV72" s="154"/>
      <c r="OXW72" s="154"/>
      <c r="OXX72" s="154"/>
      <c r="OXY72" s="154"/>
      <c r="OXZ72" s="154"/>
      <c r="OYA72" s="154"/>
      <c r="OYB72" s="154"/>
      <c r="OYC72" s="154"/>
      <c r="OYD72" s="154"/>
      <c r="OYE72" s="154"/>
      <c r="OYF72" s="154"/>
      <c r="OYG72" s="154"/>
      <c r="OYH72" s="154"/>
      <c r="OYI72" s="154"/>
      <c r="OYJ72" s="154"/>
      <c r="OYK72" s="154"/>
      <c r="OYL72" s="154"/>
      <c r="OYM72" s="154"/>
      <c r="OYN72" s="154"/>
      <c r="OYO72" s="154"/>
      <c r="OYP72" s="154"/>
      <c r="OYQ72" s="154"/>
      <c r="OYR72" s="154"/>
      <c r="OYS72" s="154"/>
      <c r="OYT72" s="154"/>
      <c r="OYU72" s="154"/>
      <c r="OYV72" s="154"/>
      <c r="OYW72" s="154"/>
      <c r="OYX72" s="154"/>
      <c r="OYY72" s="154"/>
      <c r="OYZ72" s="154"/>
      <c r="OZA72" s="154"/>
      <c r="OZB72" s="154"/>
      <c r="OZC72" s="154"/>
      <c r="OZD72" s="154"/>
      <c r="OZE72" s="154"/>
      <c r="OZF72" s="154"/>
      <c r="OZG72" s="154"/>
      <c r="OZH72" s="154"/>
      <c r="OZI72" s="154"/>
      <c r="OZJ72" s="154"/>
      <c r="OZK72" s="154"/>
      <c r="OZL72" s="154"/>
      <c r="OZM72" s="154"/>
      <c r="OZN72" s="154"/>
      <c r="OZO72" s="154"/>
      <c r="OZP72" s="154"/>
      <c r="OZQ72" s="154"/>
      <c r="OZR72" s="154"/>
      <c r="OZS72" s="154"/>
      <c r="OZT72" s="154"/>
      <c r="OZU72" s="154"/>
      <c r="OZV72" s="154"/>
      <c r="OZW72" s="154"/>
      <c r="OZX72" s="154"/>
      <c r="OZY72" s="154"/>
      <c r="OZZ72" s="154"/>
      <c r="PAA72" s="154"/>
      <c r="PAB72" s="154"/>
      <c r="PAC72" s="154"/>
      <c r="PAD72" s="154"/>
      <c r="PAE72" s="154"/>
      <c r="PAF72" s="154"/>
      <c r="PAG72" s="154"/>
      <c r="PAH72" s="154"/>
      <c r="PAI72" s="154"/>
      <c r="PAJ72" s="154"/>
      <c r="PAK72" s="154"/>
      <c r="PAL72" s="154"/>
      <c r="PAM72" s="154"/>
      <c r="PAN72" s="154"/>
      <c r="PAO72" s="154"/>
      <c r="PAP72" s="154"/>
      <c r="PAQ72" s="154"/>
      <c r="PAR72" s="154"/>
      <c r="PAS72" s="154"/>
      <c r="PAT72" s="154"/>
      <c r="PAU72" s="154"/>
      <c r="PAV72" s="154"/>
      <c r="PAW72" s="154"/>
      <c r="PAX72" s="154"/>
      <c r="PAY72" s="154"/>
      <c r="PAZ72" s="154"/>
      <c r="PBA72" s="154"/>
      <c r="PBB72" s="154"/>
      <c r="PBC72" s="154"/>
      <c r="PBD72" s="154"/>
      <c r="PBE72" s="154"/>
      <c r="PBF72" s="154"/>
      <c r="PBG72" s="154"/>
      <c r="PBH72" s="154"/>
      <c r="PBI72" s="154"/>
      <c r="PBJ72" s="154"/>
      <c r="PBK72" s="154"/>
      <c r="PBL72" s="154"/>
      <c r="PBM72" s="154"/>
      <c r="PBN72" s="154"/>
      <c r="PBO72" s="154"/>
      <c r="PBP72" s="154"/>
      <c r="PBQ72" s="154"/>
      <c r="PBR72" s="154"/>
      <c r="PBS72" s="154"/>
      <c r="PBT72" s="154"/>
      <c r="PBU72" s="154"/>
      <c r="PBV72" s="154"/>
      <c r="PBW72" s="154"/>
      <c r="PBX72" s="154"/>
      <c r="PBY72" s="154"/>
      <c r="PBZ72" s="154"/>
      <c r="PCA72" s="154"/>
      <c r="PCB72" s="154"/>
      <c r="PCC72" s="154"/>
      <c r="PCD72" s="154"/>
      <c r="PCE72" s="154"/>
      <c r="PCF72" s="154"/>
      <c r="PCG72" s="154"/>
      <c r="PCH72" s="154"/>
      <c r="PCI72" s="154"/>
      <c r="PCJ72" s="154"/>
      <c r="PCK72" s="154"/>
      <c r="PCL72" s="154"/>
      <c r="PCM72" s="154"/>
      <c r="PCN72" s="154"/>
      <c r="PCO72" s="154"/>
      <c r="PCP72" s="154"/>
      <c r="PCQ72" s="154"/>
      <c r="PCR72" s="154"/>
      <c r="PCS72" s="154"/>
      <c r="PCT72" s="154"/>
      <c r="PCU72" s="154"/>
      <c r="PCV72" s="154"/>
      <c r="PCW72" s="154"/>
      <c r="PCX72" s="154"/>
      <c r="PCY72" s="154"/>
      <c r="PCZ72" s="154"/>
      <c r="PDA72" s="154"/>
      <c r="PDB72" s="154"/>
      <c r="PDC72" s="154"/>
      <c r="PDD72" s="154"/>
      <c r="PDE72" s="154"/>
      <c r="PDF72" s="154"/>
      <c r="PDG72" s="154"/>
      <c r="PDH72" s="154"/>
      <c r="PDI72" s="154"/>
      <c r="PDJ72" s="154"/>
      <c r="PDK72" s="154"/>
      <c r="PDL72" s="154"/>
      <c r="PDM72" s="154"/>
      <c r="PDN72" s="154"/>
      <c r="PDO72" s="154"/>
      <c r="PDP72" s="154"/>
      <c r="PDQ72" s="154"/>
      <c r="PDR72" s="154"/>
      <c r="PDS72" s="154"/>
      <c r="PDT72" s="154"/>
      <c r="PDU72" s="154"/>
      <c r="PDV72" s="154"/>
      <c r="PDW72" s="154"/>
      <c r="PDX72" s="154"/>
      <c r="PDY72" s="154"/>
      <c r="PDZ72" s="154"/>
      <c r="PEA72" s="154"/>
      <c r="PEB72" s="154"/>
      <c r="PEC72" s="154"/>
      <c r="PED72" s="154"/>
      <c r="PEE72" s="154"/>
      <c r="PEF72" s="154"/>
      <c r="PEG72" s="154"/>
      <c r="PEH72" s="154"/>
      <c r="PEI72" s="154"/>
      <c r="PEJ72" s="154"/>
      <c r="PEK72" s="154"/>
      <c r="PEL72" s="154"/>
      <c r="PEM72" s="154"/>
      <c r="PEN72" s="154"/>
      <c r="PEO72" s="154"/>
      <c r="PEP72" s="154"/>
      <c r="PEQ72" s="154"/>
      <c r="PER72" s="154"/>
      <c r="PES72" s="154"/>
      <c r="PET72" s="154"/>
      <c r="PEU72" s="154"/>
      <c r="PEV72" s="154"/>
      <c r="PEW72" s="154"/>
      <c r="PEX72" s="154"/>
      <c r="PEY72" s="154"/>
      <c r="PEZ72" s="154"/>
      <c r="PFA72" s="154"/>
      <c r="PFB72" s="154"/>
      <c r="PFC72" s="154"/>
      <c r="PFD72" s="154"/>
      <c r="PFE72" s="154"/>
      <c r="PFF72" s="154"/>
      <c r="PFG72" s="154"/>
      <c r="PFH72" s="154"/>
      <c r="PFI72" s="154"/>
      <c r="PFJ72" s="154"/>
      <c r="PFK72" s="154"/>
      <c r="PFL72" s="154"/>
      <c r="PFM72" s="154"/>
      <c r="PFN72" s="154"/>
      <c r="PFO72" s="154"/>
      <c r="PFP72" s="154"/>
      <c r="PFQ72" s="154"/>
      <c r="PFR72" s="154"/>
      <c r="PFS72" s="154"/>
      <c r="PFT72" s="154"/>
      <c r="PFU72" s="154"/>
      <c r="PFV72" s="154"/>
      <c r="PFW72" s="154"/>
      <c r="PFX72" s="154"/>
      <c r="PFY72" s="154"/>
      <c r="PFZ72" s="154"/>
      <c r="PGA72" s="154"/>
      <c r="PGB72" s="154"/>
      <c r="PGC72" s="154"/>
      <c r="PGD72" s="154"/>
      <c r="PGE72" s="154"/>
      <c r="PGF72" s="154"/>
      <c r="PGG72" s="154"/>
      <c r="PGH72" s="154"/>
      <c r="PGI72" s="154"/>
      <c r="PGJ72" s="154"/>
      <c r="PGK72" s="154"/>
      <c r="PGL72" s="154"/>
      <c r="PGM72" s="154"/>
      <c r="PGN72" s="154"/>
      <c r="PGO72" s="154"/>
      <c r="PGP72" s="154"/>
      <c r="PGQ72" s="154"/>
      <c r="PGR72" s="154"/>
      <c r="PGS72" s="154"/>
      <c r="PGT72" s="154"/>
      <c r="PGU72" s="154"/>
      <c r="PGV72" s="154"/>
      <c r="PGW72" s="154"/>
      <c r="PGX72" s="154"/>
      <c r="PGY72" s="154"/>
      <c r="PGZ72" s="154"/>
      <c r="PHA72" s="154"/>
      <c r="PHB72" s="154"/>
      <c r="PHC72" s="154"/>
      <c r="PHD72" s="154"/>
      <c r="PHE72" s="154"/>
      <c r="PHF72" s="154"/>
      <c r="PHG72" s="154"/>
      <c r="PHH72" s="154"/>
      <c r="PHI72" s="154"/>
      <c r="PHJ72" s="154"/>
      <c r="PHK72" s="154"/>
      <c r="PHL72" s="154"/>
      <c r="PHM72" s="154"/>
      <c r="PHN72" s="154"/>
      <c r="PHO72" s="154"/>
      <c r="PHP72" s="154"/>
      <c r="PHQ72" s="154"/>
      <c r="PHR72" s="154"/>
      <c r="PHS72" s="154"/>
      <c r="PHT72" s="154"/>
      <c r="PHU72" s="154"/>
      <c r="PHV72" s="154"/>
      <c r="PHW72" s="154"/>
      <c r="PHX72" s="154"/>
      <c r="PHY72" s="154"/>
      <c r="PHZ72" s="154"/>
      <c r="PIA72" s="154"/>
      <c r="PIB72" s="154"/>
      <c r="PIC72" s="154"/>
      <c r="PID72" s="154"/>
      <c r="PIE72" s="154"/>
      <c r="PIF72" s="154"/>
      <c r="PIG72" s="154"/>
      <c r="PIH72" s="154"/>
      <c r="PII72" s="154"/>
      <c r="PIJ72" s="154"/>
      <c r="PIK72" s="154"/>
      <c r="PIL72" s="154"/>
      <c r="PIM72" s="154"/>
      <c r="PIN72" s="154"/>
      <c r="PIO72" s="154"/>
      <c r="PIP72" s="154"/>
      <c r="PIQ72" s="154"/>
      <c r="PIR72" s="154"/>
      <c r="PIS72" s="154"/>
      <c r="PIT72" s="154"/>
      <c r="PIU72" s="154"/>
      <c r="PIV72" s="154"/>
      <c r="PIW72" s="154"/>
      <c r="PIX72" s="154"/>
      <c r="PIY72" s="154"/>
      <c r="PIZ72" s="154"/>
      <c r="PJA72" s="154"/>
      <c r="PJB72" s="154"/>
      <c r="PJC72" s="154"/>
      <c r="PJD72" s="154"/>
      <c r="PJE72" s="154"/>
      <c r="PJF72" s="154"/>
      <c r="PJG72" s="154"/>
      <c r="PJH72" s="154"/>
      <c r="PJI72" s="154"/>
      <c r="PJJ72" s="154"/>
      <c r="PJK72" s="154"/>
      <c r="PJL72" s="154"/>
      <c r="PJM72" s="154"/>
      <c r="PJN72" s="154"/>
      <c r="PJO72" s="154"/>
      <c r="PJP72" s="154"/>
      <c r="PJQ72" s="154"/>
      <c r="PJR72" s="154"/>
      <c r="PJS72" s="154"/>
      <c r="PJT72" s="154"/>
      <c r="PJU72" s="154"/>
      <c r="PJV72" s="154"/>
      <c r="PJW72" s="154"/>
      <c r="PJX72" s="154"/>
      <c r="PJY72" s="154"/>
      <c r="PJZ72" s="154"/>
      <c r="PKA72" s="154"/>
      <c r="PKB72" s="154"/>
      <c r="PKC72" s="154"/>
      <c r="PKD72" s="154"/>
      <c r="PKE72" s="154"/>
      <c r="PKF72" s="154"/>
      <c r="PKG72" s="154"/>
      <c r="PKH72" s="154"/>
      <c r="PKI72" s="154"/>
      <c r="PKJ72" s="154"/>
      <c r="PKK72" s="154"/>
      <c r="PKL72" s="154"/>
      <c r="PKM72" s="154"/>
      <c r="PKN72" s="154"/>
      <c r="PKO72" s="154"/>
      <c r="PKP72" s="154"/>
      <c r="PKQ72" s="154"/>
      <c r="PKR72" s="154"/>
      <c r="PKS72" s="154"/>
      <c r="PKT72" s="154"/>
      <c r="PKU72" s="154"/>
      <c r="PKV72" s="154"/>
      <c r="PKW72" s="154"/>
      <c r="PKX72" s="154"/>
      <c r="PKY72" s="154"/>
      <c r="PKZ72" s="154"/>
      <c r="PLA72" s="154"/>
      <c r="PLB72" s="154"/>
      <c r="PLC72" s="154"/>
      <c r="PLD72" s="154"/>
      <c r="PLE72" s="154"/>
      <c r="PLF72" s="154"/>
      <c r="PLG72" s="154"/>
      <c r="PLH72" s="154"/>
      <c r="PLI72" s="154"/>
      <c r="PLJ72" s="154"/>
      <c r="PLK72" s="154"/>
      <c r="PLL72" s="154"/>
      <c r="PLM72" s="154"/>
      <c r="PLN72" s="154"/>
      <c r="PLO72" s="154"/>
      <c r="PLP72" s="154"/>
      <c r="PLQ72" s="154"/>
      <c r="PLR72" s="154"/>
      <c r="PLS72" s="154"/>
      <c r="PLT72" s="154"/>
      <c r="PLU72" s="154"/>
      <c r="PLV72" s="154"/>
      <c r="PLW72" s="154"/>
      <c r="PLX72" s="154"/>
      <c r="PLY72" s="154"/>
      <c r="PLZ72" s="154"/>
      <c r="PMA72" s="154"/>
      <c r="PMB72" s="154"/>
      <c r="PMC72" s="154"/>
      <c r="PMD72" s="154"/>
      <c r="PME72" s="154"/>
      <c r="PMF72" s="154"/>
      <c r="PMG72" s="154"/>
      <c r="PMH72" s="154"/>
      <c r="PMI72" s="154"/>
      <c r="PMJ72" s="154"/>
      <c r="PMK72" s="154"/>
      <c r="PML72" s="154"/>
      <c r="PMM72" s="154"/>
      <c r="PMN72" s="154"/>
      <c r="PMO72" s="154"/>
      <c r="PMP72" s="154"/>
      <c r="PMQ72" s="154"/>
      <c r="PMR72" s="154"/>
      <c r="PMS72" s="154"/>
      <c r="PMT72" s="154"/>
      <c r="PMU72" s="154"/>
      <c r="PMV72" s="154"/>
      <c r="PMW72" s="154"/>
      <c r="PMX72" s="154"/>
      <c r="PMY72" s="154"/>
      <c r="PMZ72" s="154"/>
      <c r="PNA72" s="154"/>
      <c r="PNB72" s="154"/>
      <c r="PNC72" s="154"/>
      <c r="PND72" s="154"/>
      <c r="PNE72" s="154"/>
      <c r="PNF72" s="154"/>
      <c r="PNG72" s="154"/>
      <c r="PNH72" s="154"/>
      <c r="PNI72" s="154"/>
      <c r="PNJ72" s="154"/>
      <c r="PNK72" s="154"/>
      <c r="PNL72" s="154"/>
      <c r="PNM72" s="154"/>
      <c r="PNN72" s="154"/>
      <c r="PNO72" s="154"/>
      <c r="PNP72" s="154"/>
      <c r="PNQ72" s="154"/>
      <c r="PNR72" s="154"/>
      <c r="PNS72" s="154"/>
      <c r="PNT72" s="154"/>
      <c r="PNU72" s="154"/>
      <c r="PNV72" s="154"/>
      <c r="PNW72" s="154"/>
      <c r="PNX72" s="154"/>
      <c r="PNY72" s="154"/>
      <c r="PNZ72" s="154"/>
      <c r="POA72" s="154"/>
      <c r="POB72" s="154"/>
      <c r="POC72" s="154"/>
      <c r="POD72" s="154"/>
      <c r="POE72" s="154"/>
      <c r="POF72" s="154"/>
      <c r="POG72" s="154"/>
      <c r="POH72" s="154"/>
      <c r="POI72" s="154"/>
      <c r="POJ72" s="154"/>
      <c r="POK72" s="154"/>
      <c r="POL72" s="154"/>
      <c r="POM72" s="154"/>
      <c r="PON72" s="154"/>
      <c r="POO72" s="154"/>
      <c r="POP72" s="154"/>
      <c r="POQ72" s="154"/>
      <c r="POR72" s="154"/>
      <c r="POS72" s="154"/>
      <c r="POT72" s="154"/>
      <c r="POU72" s="154"/>
      <c r="POV72" s="154"/>
      <c r="POW72" s="154"/>
      <c r="POX72" s="154"/>
      <c r="POY72" s="154"/>
      <c r="POZ72" s="154"/>
      <c r="PPA72" s="154"/>
      <c r="PPB72" s="154"/>
      <c r="PPC72" s="154"/>
      <c r="PPD72" s="154"/>
      <c r="PPE72" s="154"/>
      <c r="PPF72" s="154"/>
      <c r="PPG72" s="154"/>
      <c r="PPH72" s="154"/>
      <c r="PPI72" s="154"/>
      <c r="PPJ72" s="154"/>
      <c r="PPK72" s="154"/>
      <c r="PPL72" s="154"/>
      <c r="PPM72" s="154"/>
      <c r="PPN72" s="154"/>
      <c r="PPO72" s="154"/>
      <c r="PPP72" s="154"/>
      <c r="PPQ72" s="154"/>
      <c r="PPR72" s="154"/>
      <c r="PPS72" s="154"/>
      <c r="PPT72" s="154"/>
      <c r="PPU72" s="154"/>
      <c r="PPV72" s="154"/>
      <c r="PPW72" s="154"/>
      <c r="PPX72" s="154"/>
      <c r="PPY72" s="154"/>
      <c r="PPZ72" s="154"/>
      <c r="PQA72" s="154"/>
      <c r="PQB72" s="154"/>
      <c r="PQC72" s="154"/>
      <c r="PQD72" s="154"/>
      <c r="PQE72" s="154"/>
      <c r="PQF72" s="154"/>
      <c r="PQG72" s="154"/>
      <c r="PQH72" s="154"/>
      <c r="PQI72" s="154"/>
      <c r="PQJ72" s="154"/>
      <c r="PQK72" s="154"/>
      <c r="PQL72" s="154"/>
      <c r="PQM72" s="154"/>
      <c r="PQN72" s="154"/>
      <c r="PQO72" s="154"/>
      <c r="PQP72" s="154"/>
      <c r="PQQ72" s="154"/>
      <c r="PQR72" s="154"/>
      <c r="PQS72" s="154"/>
      <c r="PQT72" s="154"/>
      <c r="PQU72" s="154"/>
      <c r="PQV72" s="154"/>
      <c r="PQW72" s="154"/>
      <c r="PQX72" s="154"/>
      <c r="PQY72" s="154"/>
      <c r="PQZ72" s="154"/>
      <c r="PRA72" s="154"/>
      <c r="PRB72" s="154"/>
      <c r="PRC72" s="154"/>
      <c r="PRD72" s="154"/>
      <c r="PRE72" s="154"/>
      <c r="PRF72" s="154"/>
      <c r="PRG72" s="154"/>
      <c r="PRH72" s="154"/>
      <c r="PRI72" s="154"/>
      <c r="PRJ72" s="154"/>
      <c r="PRK72" s="154"/>
      <c r="PRL72" s="154"/>
      <c r="PRM72" s="154"/>
      <c r="PRN72" s="154"/>
      <c r="PRO72" s="154"/>
      <c r="PRP72" s="154"/>
      <c r="PRQ72" s="154"/>
      <c r="PRR72" s="154"/>
      <c r="PRS72" s="154"/>
      <c r="PRT72" s="154"/>
      <c r="PRU72" s="154"/>
      <c r="PRV72" s="154"/>
      <c r="PRW72" s="154"/>
      <c r="PRX72" s="154"/>
      <c r="PRY72" s="154"/>
      <c r="PRZ72" s="154"/>
      <c r="PSA72" s="154"/>
      <c r="PSB72" s="154"/>
      <c r="PSC72" s="154"/>
      <c r="PSD72" s="154"/>
      <c r="PSE72" s="154"/>
      <c r="PSF72" s="154"/>
      <c r="PSG72" s="154"/>
      <c r="PSH72" s="154"/>
      <c r="PSI72" s="154"/>
      <c r="PSJ72" s="154"/>
      <c r="PSK72" s="154"/>
      <c r="PSL72" s="154"/>
      <c r="PSM72" s="154"/>
      <c r="PSN72" s="154"/>
      <c r="PSO72" s="154"/>
      <c r="PSP72" s="154"/>
      <c r="PSQ72" s="154"/>
      <c r="PSR72" s="154"/>
      <c r="PSS72" s="154"/>
      <c r="PST72" s="154"/>
      <c r="PSU72" s="154"/>
      <c r="PSV72" s="154"/>
      <c r="PSW72" s="154"/>
      <c r="PSX72" s="154"/>
      <c r="PSY72" s="154"/>
      <c r="PSZ72" s="154"/>
      <c r="PTA72" s="154"/>
      <c r="PTB72" s="154"/>
      <c r="PTC72" s="154"/>
      <c r="PTD72" s="154"/>
      <c r="PTE72" s="154"/>
      <c r="PTF72" s="154"/>
      <c r="PTG72" s="154"/>
      <c r="PTH72" s="154"/>
      <c r="PTI72" s="154"/>
      <c r="PTJ72" s="154"/>
      <c r="PTK72" s="154"/>
      <c r="PTL72" s="154"/>
      <c r="PTM72" s="154"/>
      <c r="PTN72" s="154"/>
      <c r="PTO72" s="154"/>
      <c r="PTP72" s="154"/>
      <c r="PTQ72" s="154"/>
      <c r="PTR72" s="154"/>
      <c r="PTS72" s="154"/>
      <c r="PTT72" s="154"/>
      <c r="PTU72" s="154"/>
      <c r="PTV72" s="154"/>
      <c r="PTW72" s="154"/>
      <c r="PTX72" s="154"/>
      <c r="PTY72" s="154"/>
      <c r="PTZ72" s="154"/>
      <c r="PUA72" s="154"/>
      <c r="PUB72" s="154"/>
      <c r="PUC72" s="154"/>
      <c r="PUD72" s="154"/>
      <c r="PUE72" s="154"/>
      <c r="PUF72" s="154"/>
      <c r="PUG72" s="154"/>
      <c r="PUH72" s="154"/>
      <c r="PUI72" s="154"/>
      <c r="PUJ72" s="154"/>
      <c r="PUK72" s="154"/>
      <c r="PUL72" s="154"/>
      <c r="PUM72" s="154"/>
      <c r="PUN72" s="154"/>
      <c r="PUO72" s="154"/>
      <c r="PUP72" s="154"/>
      <c r="PUQ72" s="154"/>
      <c r="PUR72" s="154"/>
      <c r="PUS72" s="154"/>
      <c r="PUT72" s="154"/>
      <c r="PUU72" s="154"/>
      <c r="PUV72" s="154"/>
      <c r="PUW72" s="154"/>
      <c r="PUX72" s="154"/>
      <c r="PUY72" s="154"/>
      <c r="PUZ72" s="154"/>
      <c r="PVA72" s="154"/>
      <c r="PVB72" s="154"/>
      <c r="PVC72" s="154"/>
      <c r="PVD72" s="154"/>
      <c r="PVE72" s="154"/>
      <c r="PVF72" s="154"/>
      <c r="PVG72" s="154"/>
      <c r="PVH72" s="154"/>
      <c r="PVI72" s="154"/>
      <c r="PVJ72" s="154"/>
      <c r="PVK72" s="154"/>
      <c r="PVL72" s="154"/>
      <c r="PVM72" s="154"/>
      <c r="PVN72" s="154"/>
      <c r="PVO72" s="154"/>
      <c r="PVP72" s="154"/>
      <c r="PVQ72" s="154"/>
      <c r="PVR72" s="154"/>
      <c r="PVS72" s="154"/>
      <c r="PVT72" s="154"/>
      <c r="PVU72" s="154"/>
      <c r="PVV72" s="154"/>
      <c r="PVW72" s="154"/>
      <c r="PVX72" s="154"/>
      <c r="PVY72" s="154"/>
      <c r="PVZ72" s="154"/>
      <c r="PWA72" s="154"/>
      <c r="PWB72" s="154"/>
      <c r="PWC72" s="154"/>
      <c r="PWD72" s="154"/>
      <c r="PWE72" s="154"/>
      <c r="PWF72" s="154"/>
      <c r="PWG72" s="154"/>
      <c r="PWH72" s="154"/>
      <c r="PWI72" s="154"/>
      <c r="PWJ72" s="154"/>
      <c r="PWK72" s="154"/>
      <c r="PWL72" s="154"/>
      <c r="PWM72" s="154"/>
      <c r="PWN72" s="154"/>
      <c r="PWO72" s="154"/>
      <c r="PWP72" s="154"/>
      <c r="PWQ72" s="154"/>
      <c r="PWR72" s="154"/>
      <c r="PWS72" s="154"/>
      <c r="PWT72" s="154"/>
      <c r="PWU72" s="154"/>
      <c r="PWV72" s="154"/>
      <c r="PWW72" s="154"/>
      <c r="PWX72" s="154"/>
      <c r="PWY72" s="154"/>
      <c r="PWZ72" s="154"/>
      <c r="PXA72" s="154"/>
      <c r="PXB72" s="154"/>
      <c r="PXC72" s="154"/>
      <c r="PXD72" s="154"/>
      <c r="PXE72" s="154"/>
      <c r="PXF72" s="154"/>
      <c r="PXG72" s="154"/>
      <c r="PXH72" s="154"/>
      <c r="PXI72" s="154"/>
      <c r="PXJ72" s="154"/>
      <c r="PXK72" s="154"/>
      <c r="PXL72" s="154"/>
      <c r="PXM72" s="154"/>
      <c r="PXN72" s="154"/>
      <c r="PXO72" s="154"/>
      <c r="PXP72" s="154"/>
      <c r="PXQ72" s="154"/>
      <c r="PXR72" s="154"/>
      <c r="PXS72" s="154"/>
      <c r="PXT72" s="154"/>
      <c r="PXU72" s="154"/>
      <c r="PXV72" s="154"/>
      <c r="PXW72" s="154"/>
      <c r="PXX72" s="154"/>
      <c r="PXY72" s="154"/>
      <c r="PXZ72" s="154"/>
      <c r="PYA72" s="154"/>
      <c r="PYB72" s="154"/>
      <c r="PYC72" s="154"/>
      <c r="PYD72" s="154"/>
      <c r="PYE72" s="154"/>
      <c r="PYF72" s="154"/>
      <c r="PYG72" s="154"/>
      <c r="PYH72" s="154"/>
      <c r="PYI72" s="154"/>
      <c r="PYJ72" s="154"/>
      <c r="PYK72" s="154"/>
      <c r="PYL72" s="154"/>
      <c r="PYM72" s="154"/>
      <c r="PYN72" s="154"/>
      <c r="PYO72" s="154"/>
      <c r="PYP72" s="154"/>
      <c r="PYQ72" s="154"/>
      <c r="PYR72" s="154"/>
      <c r="PYS72" s="154"/>
      <c r="PYT72" s="154"/>
      <c r="PYU72" s="154"/>
      <c r="PYV72" s="154"/>
      <c r="PYW72" s="154"/>
      <c r="PYX72" s="154"/>
      <c r="PYY72" s="154"/>
      <c r="PYZ72" s="154"/>
      <c r="PZA72" s="154"/>
      <c r="PZB72" s="154"/>
      <c r="PZC72" s="154"/>
      <c r="PZD72" s="154"/>
      <c r="PZE72" s="154"/>
      <c r="PZF72" s="154"/>
      <c r="PZG72" s="154"/>
      <c r="PZH72" s="154"/>
      <c r="PZI72" s="154"/>
      <c r="PZJ72" s="154"/>
      <c r="PZK72" s="154"/>
      <c r="PZL72" s="154"/>
      <c r="PZM72" s="154"/>
      <c r="PZN72" s="154"/>
      <c r="PZO72" s="154"/>
      <c r="PZP72" s="154"/>
      <c r="PZQ72" s="154"/>
      <c r="PZR72" s="154"/>
      <c r="PZS72" s="154"/>
      <c r="PZT72" s="154"/>
      <c r="PZU72" s="154"/>
      <c r="PZV72" s="154"/>
      <c r="PZW72" s="154"/>
      <c r="PZX72" s="154"/>
      <c r="PZY72" s="154"/>
      <c r="PZZ72" s="154"/>
      <c r="QAA72" s="154"/>
      <c r="QAB72" s="154"/>
      <c r="QAC72" s="154"/>
      <c r="QAD72" s="154"/>
      <c r="QAE72" s="154"/>
      <c r="QAF72" s="154"/>
      <c r="QAG72" s="154"/>
      <c r="QAH72" s="154"/>
      <c r="QAI72" s="154"/>
      <c r="QAJ72" s="154"/>
      <c r="QAK72" s="154"/>
      <c r="QAL72" s="154"/>
      <c r="QAM72" s="154"/>
      <c r="QAN72" s="154"/>
      <c r="QAO72" s="154"/>
      <c r="QAP72" s="154"/>
      <c r="QAQ72" s="154"/>
      <c r="QAR72" s="154"/>
      <c r="QAS72" s="154"/>
      <c r="QAT72" s="154"/>
      <c r="QAU72" s="154"/>
      <c r="QAV72" s="154"/>
      <c r="QAW72" s="154"/>
      <c r="QAX72" s="154"/>
      <c r="QAY72" s="154"/>
      <c r="QAZ72" s="154"/>
      <c r="QBA72" s="154"/>
      <c r="QBB72" s="154"/>
      <c r="QBC72" s="154"/>
      <c r="QBD72" s="154"/>
      <c r="QBE72" s="154"/>
      <c r="QBF72" s="154"/>
      <c r="QBG72" s="154"/>
      <c r="QBH72" s="154"/>
      <c r="QBI72" s="154"/>
      <c r="QBJ72" s="154"/>
      <c r="QBK72" s="154"/>
      <c r="QBL72" s="154"/>
      <c r="QBM72" s="154"/>
      <c r="QBN72" s="154"/>
      <c r="QBO72" s="154"/>
      <c r="QBP72" s="154"/>
      <c r="QBQ72" s="154"/>
      <c r="QBR72" s="154"/>
      <c r="QBS72" s="154"/>
      <c r="QBT72" s="154"/>
      <c r="QBU72" s="154"/>
      <c r="QBV72" s="154"/>
      <c r="QBW72" s="154"/>
      <c r="QBX72" s="154"/>
      <c r="QBY72" s="154"/>
      <c r="QBZ72" s="154"/>
      <c r="QCA72" s="154"/>
      <c r="QCB72" s="154"/>
      <c r="QCC72" s="154"/>
      <c r="QCD72" s="154"/>
      <c r="QCE72" s="154"/>
      <c r="QCF72" s="154"/>
      <c r="QCG72" s="154"/>
      <c r="QCH72" s="154"/>
      <c r="QCI72" s="154"/>
      <c r="QCJ72" s="154"/>
      <c r="QCK72" s="154"/>
      <c r="QCL72" s="154"/>
      <c r="QCM72" s="154"/>
      <c r="QCN72" s="154"/>
      <c r="QCO72" s="154"/>
      <c r="QCP72" s="154"/>
      <c r="QCQ72" s="154"/>
      <c r="QCR72" s="154"/>
      <c r="QCS72" s="154"/>
      <c r="QCT72" s="154"/>
      <c r="QCU72" s="154"/>
      <c r="QCV72" s="154"/>
      <c r="QCW72" s="154"/>
      <c r="QCX72" s="154"/>
      <c r="QCY72" s="154"/>
      <c r="QCZ72" s="154"/>
      <c r="QDA72" s="154"/>
      <c r="QDB72" s="154"/>
      <c r="QDC72" s="154"/>
      <c r="QDD72" s="154"/>
      <c r="QDE72" s="154"/>
      <c r="QDF72" s="154"/>
      <c r="QDG72" s="154"/>
      <c r="QDH72" s="154"/>
      <c r="QDI72" s="154"/>
      <c r="QDJ72" s="154"/>
      <c r="QDK72" s="154"/>
      <c r="QDL72" s="154"/>
      <c r="QDM72" s="154"/>
      <c r="QDN72" s="154"/>
      <c r="QDO72" s="154"/>
      <c r="QDP72" s="154"/>
      <c r="QDQ72" s="154"/>
      <c r="QDR72" s="154"/>
      <c r="QDS72" s="154"/>
      <c r="QDT72" s="154"/>
      <c r="QDU72" s="154"/>
      <c r="QDV72" s="154"/>
      <c r="QDW72" s="154"/>
      <c r="QDX72" s="154"/>
      <c r="QDY72" s="154"/>
      <c r="QDZ72" s="154"/>
      <c r="QEA72" s="154"/>
      <c r="QEB72" s="154"/>
      <c r="QEC72" s="154"/>
      <c r="QED72" s="154"/>
      <c r="QEE72" s="154"/>
      <c r="QEF72" s="154"/>
      <c r="QEG72" s="154"/>
      <c r="QEH72" s="154"/>
      <c r="QEI72" s="154"/>
      <c r="QEJ72" s="154"/>
      <c r="QEK72" s="154"/>
      <c r="QEL72" s="154"/>
      <c r="QEM72" s="154"/>
      <c r="QEN72" s="154"/>
      <c r="QEO72" s="154"/>
      <c r="QEP72" s="154"/>
      <c r="QEQ72" s="154"/>
      <c r="QER72" s="154"/>
      <c r="QES72" s="154"/>
      <c r="QET72" s="154"/>
      <c r="QEU72" s="154"/>
      <c r="QEV72" s="154"/>
      <c r="QEW72" s="154"/>
      <c r="QEX72" s="154"/>
      <c r="QEY72" s="154"/>
      <c r="QEZ72" s="154"/>
      <c r="QFA72" s="154"/>
      <c r="QFB72" s="154"/>
      <c r="QFC72" s="154"/>
      <c r="QFD72" s="154"/>
      <c r="QFE72" s="154"/>
      <c r="QFF72" s="154"/>
      <c r="QFG72" s="154"/>
      <c r="QFH72" s="154"/>
      <c r="QFI72" s="154"/>
      <c r="QFJ72" s="154"/>
      <c r="QFK72" s="154"/>
      <c r="QFL72" s="154"/>
      <c r="QFM72" s="154"/>
      <c r="QFN72" s="154"/>
      <c r="QFO72" s="154"/>
      <c r="QFP72" s="154"/>
      <c r="QFQ72" s="154"/>
      <c r="QFR72" s="154"/>
      <c r="QFS72" s="154"/>
      <c r="QFT72" s="154"/>
      <c r="QFU72" s="154"/>
      <c r="QFV72" s="154"/>
      <c r="QFW72" s="154"/>
      <c r="QFX72" s="154"/>
      <c r="QFY72" s="154"/>
      <c r="QFZ72" s="154"/>
      <c r="QGA72" s="154"/>
      <c r="QGB72" s="154"/>
      <c r="QGC72" s="154"/>
      <c r="QGD72" s="154"/>
      <c r="QGE72" s="154"/>
      <c r="QGF72" s="154"/>
      <c r="QGG72" s="154"/>
      <c r="QGH72" s="154"/>
      <c r="QGI72" s="154"/>
      <c r="QGJ72" s="154"/>
      <c r="QGK72" s="154"/>
      <c r="QGL72" s="154"/>
      <c r="QGM72" s="154"/>
      <c r="QGN72" s="154"/>
      <c r="QGO72" s="154"/>
      <c r="QGP72" s="154"/>
      <c r="QGQ72" s="154"/>
      <c r="QGR72" s="154"/>
      <c r="QGS72" s="154"/>
      <c r="QGT72" s="154"/>
      <c r="QGU72" s="154"/>
      <c r="QGV72" s="154"/>
      <c r="QGW72" s="154"/>
      <c r="QGX72" s="154"/>
      <c r="QGY72" s="154"/>
      <c r="QGZ72" s="154"/>
      <c r="QHA72" s="154"/>
      <c r="QHB72" s="154"/>
      <c r="QHC72" s="154"/>
      <c r="QHD72" s="154"/>
      <c r="QHE72" s="154"/>
      <c r="QHF72" s="154"/>
      <c r="QHG72" s="154"/>
      <c r="QHH72" s="154"/>
      <c r="QHI72" s="154"/>
      <c r="QHJ72" s="154"/>
      <c r="QHK72" s="154"/>
      <c r="QHL72" s="154"/>
      <c r="QHM72" s="154"/>
      <c r="QHN72" s="154"/>
      <c r="QHO72" s="154"/>
      <c r="QHP72" s="154"/>
      <c r="QHQ72" s="154"/>
      <c r="QHR72" s="154"/>
      <c r="QHS72" s="154"/>
      <c r="QHT72" s="154"/>
      <c r="QHU72" s="154"/>
      <c r="QHV72" s="154"/>
      <c r="QHW72" s="154"/>
      <c r="QHX72" s="154"/>
      <c r="QHY72" s="154"/>
      <c r="QHZ72" s="154"/>
      <c r="QIA72" s="154"/>
      <c r="QIB72" s="154"/>
      <c r="QIC72" s="154"/>
      <c r="QID72" s="154"/>
      <c r="QIE72" s="154"/>
      <c r="QIF72" s="154"/>
      <c r="QIG72" s="154"/>
      <c r="QIH72" s="154"/>
      <c r="QII72" s="154"/>
      <c r="QIJ72" s="154"/>
      <c r="QIK72" s="154"/>
      <c r="QIL72" s="154"/>
      <c r="QIM72" s="154"/>
      <c r="QIN72" s="154"/>
      <c r="QIO72" s="154"/>
      <c r="QIP72" s="154"/>
      <c r="QIQ72" s="154"/>
      <c r="QIR72" s="154"/>
      <c r="QIS72" s="154"/>
      <c r="QIT72" s="154"/>
      <c r="QIU72" s="154"/>
      <c r="QIV72" s="154"/>
      <c r="QIW72" s="154"/>
      <c r="QIX72" s="154"/>
      <c r="QIY72" s="154"/>
      <c r="QIZ72" s="154"/>
      <c r="QJA72" s="154"/>
      <c r="QJB72" s="154"/>
      <c r="QJC72" s="154"/>
      <c r="QJD72" s="154"/>
      <c r="QJE72" s="154"/>
      <c r="QJF72" s="154"/>
      <c r="QJG72" s="154"/>
      <c r="QJH72" s="154"/>
      <c r="QJI72" s="154"/>
      <c r="QJJ72" s="154"/>
      <c r="QJK72" s="154"/>
      <c r="QJL72" s="154"/>
      <c r="QJM72" s="154"/>
      <c r="QJN72" s="154"/>
      <c r="QJO72" s="154"/>
      <c r="QJP72" s="154"/>
      <c r="QJQ72" s="154"/>
      <c r="QJR72" s="154"/>
      <c r="QJS72" s="154"/>
      <c r="QJT72" s="154"/>
      <c r="QJU72" s="154"/>
      <c r="QJV72" s="154"/>
      <c r="QJW72" s="154"/>
      <c r="QJX72" s="154"/>
      <c r="QJY72" s="154"/>
      <c r="QJZ72" s="154"/>
      <c r="QKA72" s="154"/>
      <c r="QKB72" s="154"/>
      <c r="QKC72" s="154"/>
      <c r="QKD72" s="154"/>
      <c r="QKE72" s="154"/>
      <c r="QKF72" s="154"/>
      <c r="QKG72" s="154"/>
      <c r="QKH72" s="154"/>
      <c r="QKI72" s="154"/>
      <c r="QKJ72" s="154"/>
      <c r="QKK72" s="154"/>
      <c r="QKL72" s="154"/>
      <c r="QKM72" s="154"/>
      <c r="QKN72" s="154"/>
      <c r="QKO72" s="154"/>
      <c r="QKP72" s="154"/>
      <c r="QKQ72" s="154"/>
      <c r="QKR72" s="154"/>
      <c r="QKS72" s="154"/>
      <c r="QKT72" s="154"/>
      <c r="QKU72" s="154"/>
      <c r="QKV72" s="154"/>
      <c r="QKW72" s="154"/>
      <c r="QKX72" s="154"/>
      <c r="QKY72" s="154"/>
      <c r="QKZ72" s="154"/>
      <c r="QLA72" s="154"/>
      <c r="QLB72" s="154"/>
      <c r="QLC72" s="154"/>
      <c r="QLD72" s="154"/>
      <c r="QLE72" s="154"/>
      <c r="QLF72" s="154"/>
      <c r="QLG72" s="154"/>
      <c r="QLH72" s="154"/>
      <c r="QLI72" s="154"/>
      <c r="QLJ72" s="154"/>
      <c r="QLK72" s="154"/>
      <c r="QLL72" s="154"/>
      <c r="QLM72" s="154"/>
      <c r="QLN72" s="154"/>
      <c r="QLO72" s="154"/>
      <c r="QLP72" s="154"/>
      <c r="QLQ72" s="154"/>
      <c r="QLR72" s="154"/>
      <c r="QLS72" s="154"/>
      <c r="QLT72" s="154"/>
      <c r="QLU72" s="154"/>
      <c r="QLV72" s="154"/>
      <c r="QLW72" s="154"/>
      <c r="QLX72" s="154"/>
      <c r="QLY72" s="154"/>
      <c r="QLZ72" s="154"/>
      <c r="QMA72" s="154"/>
      <c r="QMB72" s="154"/>
      <c r="QMC72" s="154"/>
      <c r="QMD72" s="154"/>
      <c r="QME72" s="154"/>
      <c r="QMF72" s="154"/>
      <c r="QMG72" s="154"/>
      <c r="QMH72" s="154"/>
      <c r="QMI72" s="154"/>
      <c r="QMJ72" s="154"/>
      <c r="QMK72" s="154"/>
      <c r="QML72" s="154"/>
      <c r="QMM72" s="154"/>
      <c r="QMN72" s="154"/>
      <c r="QMO72" s="154"/>
      <c r="QMP72" s="154"/>
      <c r="QMQ72" s="154"/>
      <c r="QMR72" s="154"/>
      <c r="QMS72" s="154"/>
      <c r="QMT72" s="154"/>
      <c r="QMU72" s="154"/>
      <c r="QMV72" s="154"/>
      <c r="QMW72" s="154"/>
      <c r="QMX72" s="154"/>
      <c r="QMY72" s="154"/>
      <c r="QMZ72" s="154"/>
      <c r="QNA72" s="154"/>
      <c r="QNB72" s="154"/>
      <c r="QNC72" s="154"/>
      <c r="QND72" s="154"/>
      <c r="QNE72" s="154"/>
      <c r="QNF72" s="154"/>
      <c r="QNG72" s="154"/>
      <c r="QNH72" s="154"/>
      <c r="QNI72" s="154"/>
      <c r="QNJ72" s="154"/>
      <c r="QNK72" s="154"/>
      <c r="QNL72" s="154"/>
      <c r="QNM72" s="154"/>
      <c r="QNN72" s="154"/>
      <c r="QNO72" s="154"/>
      <c r="QNP72" s="154"/>
      <c r="QNQ72" s="154"/>
      <c r="QNR72" s="154"/>
      <c r="QNS72" s="154"/>
      <c r="QNT72" s="154"/>
      <c r="QNU72" s="154"/>
      <c r="QNV72" s="154"/>
      <c r="QNW72" s="154"/>
      <c r="QNX72" s="154"/>
      <c r="QNY72" s="154"/>
      <c r="QNZ72" s="154"/>
      <c r="QOA72" s="154"/>
      <c r="QOB72" s="154"/>
      <c r="QOC72" s="154"/>
      <c r="QOD72" s="154"/>
      <c r="QOE72" s="154"/>
      <c r="QOF72" s="154"/>
      <c r="QOG72" s="154"/>
      <c r="QOH72" s="154"/>
      <c r="QOI72" s="154"/>
      <c r="QOJ72" s="154"/>
      <c r="QOK72" s="154"/>
      <c r="QOL72" s="154"/>
      <c r="QOM72" s="154"/>
      <c r="QON72" s="154"/>
      <c r="QOO72" s="154"/>
      <c r="QOP72" s="154"/>
      <c r="QOQ72" s="154"/>
      <c r="QOR72" s="154"/>
      <c r="QOS72" s="154"/>
      <c r="QOT72" s="154"/>
      <c r="QOU72" s="154"/>
      <c r="QOV72" s="154"/>
      <c r="QOW72" s="154"/>
      <c r="QOX72" s="154"/>
      <c r="QOY72" s="154"/>
      <c r="QOZ72" s="154"/>
      <c r="QPA72" s="154"/>
      <c r="QPB72" s="154"/>
      <c r="QPC72" s="154"/>
      <c r="QPD72" s="154"/>
      <c r="QPE72" s="154"/>
      <c r="QPF72" s="154"/>
      <c r="QPG72" s="154"/>
      <c r="QPH72" s="154"/>
      <c r="QPI72" s="154"/>
      <c r="QPJ72" s="154"/>
      <c r="QPK72" s="154"/>
      <c r="QPL72" s="154"/>
      <c r="QPM72" s="154"/>
      <c r="QPN72" s="154"/>
      <c r="QPO72" s="154"/>
      <c r="QPP72" s="154"/>
      <c r="QPQ72" s="154"/>
      <c r="QPR72" s="154"/>
      <c r="QPS72" s="154"/>
      <c r="QPT72" s="154"/>
      <c r="QPU72" s="154"/>
      <c r="QPV72" s="154"/>
      <c r="QPW72" s="154"/>
      <c r="QPX72" s="154"/>
      <c r="QPY72" s="154"/>
      <c r="QPZ72" s="154"/>
      <c r="QQA72" s="154"/>
      <c r="QQB72" s="154"/>
      <c r="QQC72" s="154"/>
      <c r="QQD72" s="154"/>
      <c r="QQE72" s="154"/>
      <c r="QQF72" s="154"/>
      <c r="QQG72" s="154"/>
      <c r="QQH72" s="154"/>
      <c r="QQI72" s="154"/>
      <c r="QQJ72" s="154"/>
      <c r="QQK72" s="154"/>
      <c r="QQL72" s="154"/>
      <c r="QQM72" s="154"/>
      <c r="QQN72" s="154"/>
      <c r="QQO72" s="154"/>
      <c r="QQP72" s="154"/>
      <c r="QQQ72" s="154"/>
      <c r="QQR72" s="154"/>
      <c r="QQS72" s="154"/>
      <c r="QQT72" s="154"/>
      <c r="QQU72" s="154"/>
      <c r="QQV72" s="154"/>
      <c r="QQW72" s="154"/>
      <c r="QQX72" s="154"/>
      <c r="QQY72" s="154"/>
      <c r="QQZ72" s="154"/>
      <c r="QRA72" s="154"/>
      <c r="QRB72" s="154"/>
      <c r="QRC72" s="154"/>
      <c r="QRD72" s="154"/>
      <c r="QRE72" s="154"/>
      <c r="QRF72" s="154"/>
      <c r="QRG72" s="154"/>
      <c r="QRH72" s="154"/>
      <c r="QRI72" s="154"/>
      <c r="QRJ72" s="154"/>
      <c r="QRK72" s="154"/>
      <c r="QRL72" s="154"/>
      <c r="QRM72" s="154"/>
      <c r="QRN72" s="154"/>
      <c r="QRO72" s="154"/>
      <c r="QRP72" s="154"/>
      <c r="QRQ72" s="154"/>
      <c r="QRR72" s="154"/>
      <c r="QRS72" s="154"/>
      <c r="QRT72" s="154"/>
      <c r="QRU72" s="154"/>
      <c r="QRV72" s="154"/>
      <c r="QRW72" s="154"/>
      <c r="QRX72" s="154"/>
      <c r="QRY72" s="154"/>
      <c r="QRZ72" s="154"/>
      <c r="QSA72" s="154"/>
      <c r="QSB72" s="154"/>
      <c r="QSC72" s="154"/>
      <c r="QSD72" s="154"/>
      <c r="QSE72" s="154"/>
      <c r="QSF72" s="154"/>
      <c r="QSG72" s="154"/>
      <c r="QSH72" s="154"/>
      <c r="QSI72" s="154"/>
      <c r="QSJ72" s="154"/>
      <c r="QSK72" s="154"/>
      <c r="QSL72" s="154"/>
      <c r="QSM72" s="154"/>
      <c r="QSN72" s="154"/>
      <c r="QSO72" s="154"/>
      <c r="QSP72" s="154"/>
      <c r="QSQ72" s="154"/>
      <c r="QSR72" s="154"/>
      <c r="QSS72" s="154"/>
      <c r="QST72" s="154"/>
      <c r="QSU72" s="154"/>
      <c r="QSV72" s="154"/>
      <c r="QSW72" s="154"/>
      <c r="QSX72" s="154"/>
      <c r="QSY72" s="154"/>
      <c r="QSZ72" s="154"/>
      <c r="QTA72" s="154"/>
      <c r="QTB72" s="154"/>
      <c r="QTC72" s="154"/>
      <c r="QTD72" s="154"/>
      <c r="QTE72" s="154"/>
      <c r="QTF72" s="154"/>
      <c r="QTG72" s="154"/>
      <c r="QTH72" s="154"/>
      <c r="QTI72" s="154"/>
      <c r="QTJ72" s="154"/>
      <c r="QTK72" s="154"/>
      <c r="QTL72" s="154"/>
      <c r="QTM72" s="154"/>
      <c r="QTN72" s="154"/>
      <c r="QTO72" s="154"/>
      <c r="QTP72" s="154"/>
      <c r="QTQ72" s="154"/>
      <c r="QTR72" s="154"/>
      <c r="QTS72" s="154"/>
      <c r="QTT72" s="154"/>
      <c r="QTU72" s="154"/>
      <c r="QTV72" s="154"/>
      <c r="QTW72" s="154"/>
      <c r="QTX72" s="154"/>
      <c r="QTY72" s="154"/>
      <c r="QTZ72" s="154"/>
      <c r="QUA72" s="154"/>
      <c r="QUB72" s="154"/>
      <c r="QUC72" s="154"/>
      <c r="QUD72" s="154"/>
      <c r="QUE72" s="154"/>
      <c r="QUF72" s="154"/>
      <c r="QUG72" s="154"/>
      <c r="QUH72" s="154"/>
      <c r="QUI72" s="154"/>
      <c r="QUJ72" s="154"/>
      <c r="QUK72" s="154"/>
      <c r="QUL72" s="154"/>
      <c r="QUM72" s="154"/>
      <c r="QUN72" s="154"/>
      <c r="QUO72" s="154"/>
      <c r="QUP72" s="154"/>
      <c r="QUQ72" s="154"/>
      <c r="QUR72" s="154"/>
      <c r="QUS72" s="154"/>
      <c r="QUT72" s="154"/>
      <c r="QUU72" s="154"/>
      <c r="QUV72" s="154"/>
      <c r="QUW72" s="154"/>
      <c r="QUX72" s="154"/>
      <c r="QUY72" s="154"/>
      <c r="QUZ72" s="154"/>
      <c r="QVA72" s="154"/>
      <c r="QVB72" s="154"/>
      <c r="QVC72" s="154"/>
      <c r="QVD72" s="154"/>
      <c r="QVE72" s="154"/>
      <c r="QVF72" s="154"/>
      <c r="QVG72" s="154"/>
      <c r="QVH72" s="154"/>
      <c r="QVI72" s="154"/>
      <c r="QVJ72" s="154"/>
      <c r="QVK72" s="154"/>
      <c r="QVL72" s="154"/>
      <c r="QVM72" s="154"/>
      <c r="QVN72" s="154"/>
      <c r="QVO72" s="154"/>
      <c r="QVP72" s="154"/>
      <c r="QVQ72" s="154"/>
      <c r="QVR72" s="154"/>
      <c r="QVS72" s="154"/>
      <c r="QVT72" s="154"/>
      <c r="QVU72" s="154"/>
      <c r="QVV72" s="154"/>
      <c r="QVW72" s="154"/>
      <c r="QVX72" s="154"/>
      <c r="QVY72" s="154"/>
      <c r="QVZ72" s="154"/>
      <c r="QWA72" s="154"/>
      <c r="QWB72" s="154"/>
      <c r="QWC72" s="154"/>
      <c r="QWD72" s="154"/>
      <c r="QWE72" s="154"/>
      <c r="QWF72" s="154"/>
      <c r="QWG72" s="154"/>
      <c r="QWH72" s="154"/>
      <c r="QWI72" s="154"/>
      <c r="QWJ72" s="154"/>
      <c r="QWK72" s="154"/>
      <c r="QWL72" s="154"/>
      <c r="QWM72" s="154"/>
      <c r="QWN72" s="154"/>
      <c r="QWO72" s="154"/>
      <c r="QWP72" s="154"/>
      <c r="QWQ72" s="154"/>
      <c r="QWR72" s="154"/>
      <c r="QWS72" s="154"/>
      <c r="QWT72" s="154"/>
      <c r="QWU72" s="154"/>
      <c r="QWV72" s="154"/>
      <c r="QWW72" s="154"/>
      <c r="QWX72" s="154"/>
      <c r="QWY72" s="154"/>
      <c r="QWZ72" s="154"/>
      <c r="QXA72" s="154"/>
      <c r="QXB72" s="154"/>
      <c r="QXC72" s="154"/>
      <c r="QXD72" s="154"/>
      <c r="QXE72" s="154"/>
      <c r="QXF72" s="154"/>
      <c r="QXG72" s="154"/>
      <c r="QXH72" s="154"/>
      <c r="QXI72" s="154"/>
      <c r="QXJ72" s="154"/>
      <c r="QXK72" s="154"/>
      <c r="QXL72" s="154"/>
      <c r="QXM72" s="154"/>
      <c r="QXN72" s="154"/>
      <c r="QXO72" s="154"/>
      <c r="QXP72" s="154"/>
      <c r="QXQ72" s="154"/>
      <c r="QXR72" s="154"/>
      <c r="QXS72" s="154"/>
      <c r="QXT72" s="154"/>
      <c r="QXU72" s="154"/>
      <c r="QXV72" s="154"/>
      <c r="QXW72" s="154"/>
      <c r="QXX72" s="154"/>
      <c r="QXY72" s="154"/>
      <c r="QXZ72" s="154"/>
      <c r="QYA72" s="154"/>
      <c r="QYB72" s="154"/>
      <c r="QYC72" s="154"/>
      <c r="QYD72" s="154"/>
      <c r="QYE72" s="154"/>
      <c r="QYF72" s="154"/>
      <c r="QYG72" s="154"/>
      <c r="QYH72" s="154"/>
      <c r="QYI72" s="154"/>
      <c r="QYJ72" s="154"/>
      <c r="QYK72" s="154"/>
      <c r="QYL72" s="154"/>
      <c r="QYM72" s="154"/>
      <c r="QYN72" s="154"/>
      <c r="QYO72" s="154"/>
      <c r="QYP72" s="154"/>
      <c r="QYQ72" s="154"/>
      <c r="QYR72" s="154"/>
      <c r="QYS72" s="154"/>
      <c r="QYT72" s="154"/>
      <c r="QYU72" s="154"/>
      <c r="QYV72" s="154"/>
      <c r="QYW72" s="154"/>
      <c r="QYX72" s="154"/>
      <c r="QYY72" s="154"/>
      <c r="QYZ72" s="154"/>
      <c r="QZA72" s="154"/>
      <c r="QZB72" s="154"/>
      <c r="QZC72" s="154"/>
      <c r="QZD72" s="154"/>
      <c r="QZE72" s="154"/>
      <c r="QZF72" s="154"/>
      <c r="QZG72" s="154"/>
      <c r="QZH72" s="154"/>
      <c r="QZI72" s="154"/>
      <c r="QZJ72" s="154"/>
      <c r="QZK72" s="154"/>
      <c r="QZL72" s="154"/>
      <c r="QZM72" s="154"/>
      <c r="QZN72" s="154"/>
      <c r="QZO72" s="154"/>
      <c r="QZP72" s="154"/>
      <c r="QZQ72" s="154"/>
      <c r="QZR72" s="154"/>
      <c r="QZS72" s="154"/>
      <c r="QZT72" s="154"/>
      <c r="QZU72" s="154"/>
      <c r="QZV72" s="154"/>
      <c r="QZW72" s="154"/>
      <c r="QZX72" s="154"/>
      <c r="QZY72" s="154"/>
      <c r="QZZ72" s="154"/>
      <c r="RAA72" s="154"/>
      <c r="RAB72" s="154"/>
      <c r="RAC72" s="154"/>
      <c r="RAD72" s="154"/>
      <c r="RAE72" s="154"/>
      <c r="RAF72" s="154"/>
      <c r="RAG72" s="154"/>
      <c r="RAH72" s="154"/>
      <c r="RAI72" s="154"/>
      <c r="RAJ72" s="154"/>
      <c r="RAK72" s="154"/>
      <c r="RAL72" s="154"/>
      <c r="RAM72" s="154"/>
      <c r="RAN72" s="154"/>
      <c r="RAO72" s="154"/>
      <c r="RAP72" s="154"/>
      <c r="RAQ72" s="154"/>
      <c r="RAR72" s="154"/>
      <c r="RAS72" s="154"/>
      <c r="RAT72" s="154"/>
      <c r="RAU72" s="154"/>
      <c r="RAV72" s="154"/>
      <c r="RAW72" s="154"/>
      <c r="RAX72" s="154"/>
      <c r="RAY72" s="154"/>
      <c r="RAZ72" s="154"/>
      <c r="RBA72" s="154"/>
      <c r="RBB72" s="154"/>
      <c r="RBC72" s="154"/>
      <c r="RBD72" s="154"/>
      <c r="RBE72" s="154"/>
      <c r="RBF72" s="154"/>
      <c r="RBG72" s="154"/>
      <c r="RBH72" s="154"/>
      <c r="RBI72" s="154"/>
      <c r="RBJ72" s="154"/>
      <c r="RBK72" s="154"/>
      <c r="RBL72" s="154"/>
      <c r="RBM72" s="154"/>
      <c r="RBN72" s="154"/>
      <c r="RBO72" s="154"/>
      <c r="RBP72" s="154"/>
      <c r="RBQ72" s="154"/>
      <c r="RBR72" s="154"/>
      <c r="RBS72" s="154"/>
      <c r="RBT72" s="154"/>
      <c r="RBU72" s="154"/>
      <c r="RBV72" s="154"/>
      <c r="RBW72" s="154"/>
      <c r="RBX72" s="154"/>
      <c r="RBY72" s="154"/>
      <c r="RBZ72" s="154"/>
      <c r="RCA72" s="154"/>
      <c r="RCB72" s="154"/>
      <c r="RCC72" s="154"/>
      <c r="RCD72" s="154"/>
      <c r="RCE72" s="154"/>
      <c r="RCF72" s="154"/>
      <c r="RCG72" s="154"/>
      <c r="RCH72" s="154"/>
      <c r="RCI72" s="154"/>
      <c r="RCJ72" s="154"/>
      <c r="RCK72" s="154"/>
      <c r="RCL72" s="154"/>
      <c r="RCM72" s="154"/>
      <c r="RCN72" s="154"/>
      <c r="RCO72" s="154"/>
      <c r="RCP72" s="154"/>
      <c r="RCQ72" s="154"/>
      <c r="RCR72" s="154"/>
      <c r="RCS72" s="154"/>
      <c r="RCT72" s="154"/>
      <c r="RCU72" s="154"/>
      <c r="RCV72" s="154"/>
      <c r="RCW72" s="154"/>
      <c r="RCX72" s="154"/>
      <c r="RCY72" s="154"/>
      <c r="RCZ72" s="154"/>
      <c r="RDA72" s="154"/>
      <c r="RDB72" s="154"/>
      <c r="RDC72" s="154"/>
      <c r="RDD72" s="154"/>
      <c r="RDE72" s="154"/>
      <c r="RDF72" s="154"/>
      <c r="RDG72" s="154"/>
      <c r="RDH72" s="154"/>
      <c r="RDI72" s="154"/>
      <c r="RDJ72" s="154"/>
      <c r="RDK72" s="154"/>
      <c r="RDL72" s="154"/>
      <c r="RDM72" s="154"/>
      <c r="RDN72" s="154"/>
      <c r="RDO72" s="154"/>
      <c r="RDP72" s="154"/>
      <c r="RDQ72" s="154"/>
      <c r="RDR72" s="154"/>
      <c r="RDS72" s="154"/>
      <c r="RDT72" s="154"/>
      <c r="RDU72" s="154"/>
      <c r="RDV72" s="154"/>
      <c r="RDW72" s="154"/>
      <c r="RDX72" s="154"/>
      <c r="RDY72" s="154"/>
      <c r="RDZ72" s="154"/>
      <c r="REA72" s="154"/>
      <c r="REB72" s="154"/>
      <c r="REC72" s="154"/>
      <c r="RED72" s="154"/>
      <c r="REE72" s="154"/>
      <c r="REF72" s="154"/>
      <c r="REG72" s="154"/>
      <c r="REH72" s="154"/>
      <c r="REI72" s="154"/>
      <c r="REJ72" s="154"/>
      <c r="REK72" s="154"/>
      <c r="REL72" s="154"/>
      <c r="REM72" s="154"/>
      <c r="REN72" s="154"/>
      <c r="REO72" s="154"/>
      <c r="REP72" s="154"/>
      <c r="REQ72" s="154"/>
      <c r="RER72" s="154"/>
      <c r="RES72" s="154"/>
      <c r="RET72" s="154"/>
      <c r="REU72" s="154"/>
      <c r="REV72" s="154"/>
      <c r="REW72" s="154"/>
      <c r="REX72" s="154"/>
      <c r="REY72" s="154"/>
      <c r="REZ72" s="154"/>
      <c r="RFA72" s="154"/>
      <c r="RFB72" s="154"/>
      <c r="RFC72" s="154"/>
      <c r="RFD72" s="154"/>
      <c r="RFE72" s="154"/>
      <c r="RFF72" s="154"/>
      <c r="RFG72" s="154"/>
      <c r="RFH72" s="154"/>
      <c r="RFI72" s="154"/>
      <c r="RFJ72" s="154"/>
      <c r="RFK72" s="154"/>
      <c r="RFL72" s="154"/>
      <c r="RFM72" s="154"/>
      <c r="RFN72" s="154"/>
      <c r="RFO72" s="154"/>
      <c r="RFP72" s="154"/>
      <c r="RFQ72" s="154"/>
      <c r="RFR72" s="154"/>
      <c r="RFS72" s="154"/>
      <c r="RFT72" s="154"/>
      <c r="RFU72" s="154"/>
      <c r="RFV72" s="154"/>
      <c r="RFW72" s="154"/>
      <c r="RFX72" s="154"/>
      <c r="RFY72" s="154"/>
      <c r="RFZ72" s="154"/>
      <c r="RGA72" s="154"/>
      <c r="RGB72" s="154"/>
      <c r="RGC72" s="154"/>
      <c r="RGD72" s="154"/>
      <c r="RGE72" s="154"/>
      <c r="RGF72" s="154"/>
      <c r="RGG72" s="154"/>
      <c r="RGH72" s="154"/>
      <c r="RGI72" s="154"/>
      <c r="RGJ72" s="154"/>
      <c r="RGK72" s="154"/>
      <c r="RGL72" s="154"/>
      <c r="RGM72" s="154"/>
      <c r="RGN72" s="154"/>
      <c r="RGO72" s="154"/>
      <c r="RGP72" s="154"/>
      <c r="RGQ72" s="154"/>
      <c r="RGR72" s="154"/>
      <c r="RGS72" s="154"/>
      <c r="RGT72" s="154"/>
      <c r="RGU72" s="154"/>
      <c r="RGV72" s="154"/>
      <c r="RGW72" s="154"/>
      <c r="RGX72" s="154"/>
      <c r="RGY72" s="154"/>
      <c r="RGZ72" s="154"/>
      <c r="RHA72" s="154"/>
      <c r="RHB72" s="154"/>
      <c r="RHC72" s="154"/>
      <c r="RHD72" s="154"/>
      <c r="RHE72" s="154"/>
      <c r="RHF72" s="154"/>
      <c r="RHG72" s="154"/>
      <c r="RHH72" s="154"/>
      <c r="RHI72" s="154"/>
      <c r="RHJ72" s="154"/>
      <c r="RHK72" s="154"/>
      <c r="RHL72" s="154"/>
      <c r="RHM72" s="154"/>
      <c r="RHN72" s="154"/>
      <c r="RHO72" s="154"/>
      <c r="RHP72" s="154"/>
      <c r="RHQ72" s="154"/>
      <c r="RHR72" s="154"/>
      <c r="RHS72" s="154"/>
      <c r="RHT72" s="154"/>
      <c r="RHU72" s="154"/>
      <c r="RHV72" s="154"/>
      <c r="RHW72" s="154"/>
      <c r="RHX72" s="154"/>
      <c r="RHY72" s="154"/>
      <c r="RHZ72" s="154"/>
      <c r="RIA72" s="154"/>
      <c r="RIB72" s="154"/>
      <c r="RIC72" s="154"/>
      <c r="RID72" s="154"/>
      <c r="RIE72" s="154"/>
      <c r="RIF72" s="154"/>
      <c r="RIG72" s="154"/>
      <c r="RIH72" s="154"/>
      <c r="RII72" s="154"/>
      <c r="RIJ72" s="154"/>
      <c r="RIK72" s="154"/>
      <c r="RIL72" s="154"/>
      <c r="RIM72" s="154"/>
      <c r="RIN72" s="154"/>
      <c r="RIO72" s="154"/>
      <c r="RIP72" s="154"/>
      <c r="RIQ72" s="154"/>
      <c r="RIR72" s="154"/>
      <c r="RIS72" s="154"/>
      <c r="RIT72" s="154"/>
      <c r="RIU72" s="154"/>
      <c r="RIV72" s="154"/>
      <c r="RIW72" s="154"/>
      <c r="RIX72" s="154"/>
      <c r="RIY72" s="154"/>
      <c r="RIZ72" s="154"/>
      <c r="RJA72" s="154"/>
      <c r="RJB72" s="154"/>
      <c r="RJC72" s="154"/>
      <c r="RJD72" s="154"/>
      <c r="RJE72" s="154"/>
      <c r="RJF72" s="154"/>
      <c r="RJG72" s="154"/>
      <c r="RJH72" s="154"/>
      <c r="RJI72" s="154"/>
      <c r="RJJ72" s="154"/>
      <c r="RJK72" s="154"/>
      <c r="RJL72" s="154"/>
      <c r="RJM72" s="154"/>
      <c r="RJN72" s="154"/>
      <c r="RJO72" s="154"/>
      <c r="RJP72" s="154"/>
      <c r="RJQ72" s="154"/>
      <c r="RJR72" s="154"/>
      <c r="RJS72" s="154"/>
      <c r="RJT72" s="154"/>
      <c r="RJU72" s="154"/>
      <c r="RJV72" s="154"/>
      <c r="RJW72" s="154"/>
      <c r="RJX72" s="154"/>
      <c r="RJY72" s="154"/>
      <c r="RJZ72" s="154"/>
      <c r="RKA72" s="154"/>
      <c r="RKB72" s="154"/>
      <c r="RKC72" s="154"/>
      <c r="RKD72" s="154"/>
      <c r="RKE72" s="154"/>
      <c r="RKF72" s="154"/>
      <c r="RKG72" s="154"/>
      <c r="RKH72" s="154"/>
      <c r="RKI72" s="154"/>
      <c r="RKJ72" s="154"/>
      <c r="RKK72" s="154"/>
      <c r="RKL72" s="154"/>
      <c r="RKM72" s="154"/>
      <c r="RKN72" s="154"/>
      <c r="RKO72" s="154"/>
      <c r="RKP72" s="154"/>
      <c r="RKQ72" s="154"/>
      <c r="RKR72" s="154"/>
      <c r="RKS72" s="154"/>
      <c r="RKT72" s="154"/>
      <c r="RKU72" s="154"/>
      <c r="RKV72" s="154"/>
      <c r="RKW72" s="154"/>
      <c r="RKX72" s="154"/>
      <c r="RKY72" s="154"/>
      <c r="RKZ72" s="154"/>
      <c r="RLA72" s="154"/>
      <c r="RLB72" s="154"/>
      <c r="RLC72" s="154"/>
      <c r="RLD72" s="154"/>
      <c r="RLE72" s="154"/>
      <c r="RLF72" s="154"/>
      <c r="RLG72" s="154"/>
      <c r="RLH72" s="154"/>
      <c r="RLI72" s="154"/>
      <c r="RLJ72" s="154"/>
      <c r="RLK72" s="154"/>
      <c r="RLL72" s="154"/>
      <c r="RLM72" s="154"/>
      <c r="RLN72" s="154"/>
      <c r="RLO72" s="154"/>
      <c r="RLP72" s="154"/>
      <c r="RLQ72" s="154"/>
      <c r="RLR72" s="154"/>
      <c r="RLS72" s="154"/>
      <c r="RLT72" s="154"/>
      <c r="RLU72" s="154"/>
      <c r="RLV72" s="154"/>
      <c r="RLW72" s="154"/>
      <c r="RLX72" s="154"/>
      <c r="RLY72" s="154"/>
      <c r="RLZ72" s="154"/>
      <c r="RMA72" s="154"/>
      <c r="RMB72" s="154"/>
      <c r="RMC72" s="154"/>
      <c r="RMD72" s="154"/>
      <c r="RME72" s="154"/>
      <c r="RMF72" s="154"/>
      <c r="RMG72" s="154"/>
      <c r="RMH72" s="154"/>
      <c r="RMI72" s="154"/>
      <c r="RMJ72" s="154"/>
      <c r="RMK72" s="154"/>
      <c r="RML72" s="154"/>
      <c r="RMM72" s="154"/>
      <c r="RMN72" s="154"/>
      <c r="RMO72" s="154"/>
      <c r="RMP72" s="154"/>
      <c r="RMQ72" s="154"/>
      <c r="RMR72" s="154"/>
      <c r="RMS72" s="154"/>
      <c r="RMT72" s="154"/>
      <c r="RMU72" s="154"/>
      <c r="RMV72" s="154"/>
      <c r="RMW72" s="154"/>
      <c r="RMX72" s="154"/>
      <c r="RMY72" s="154"/>
      <c r="RMZ72" s="154"/>
      <c r="RNA72" s="154"/>
      <c r="RNB72" s="154"/>
      <c r="RNC72" s="154"/>
      <c r="RND72" s="154"/>
      <c r="RNE72" s="154"/>
      <c r="RNF72" s="154"/>
      <c r="RNG72" s="154"/>
      <c r="RNH72" s="154"/>
      <c r="RNI72" s="154"/>
      <c r="RNJ72" s="154"/>
      <c r="RNK72" s="154"/>
      <c r="RNL72" s="154"/>
      <c r="RNM72" s="154"/>
      <c r="RNN72" s="154"/>
      <c r="RNO72" s="154"/>
      <c r="RNP72" s="154"/>
      <c r="RNQ72" s="154"/>
      <c r="RNR72" s="154"/>
      <c r="RNS72" s="154"/>
      <c r="RNT72" s="154"/>
      <c r="RNU72" s="154"/>
      <c r="RNV72" s="154"/>
      <c r="RNW72" s="154"/>
      <c r="RNX72" s="154"/>
      <c r="RNY72" s="154"/>
      <c r="RNZ72" s="154"/>
      <c r="ROA72" s="154"/>
      <c r="ROB72" s="154"/>
      <c r="ROC72" s="154"/>
      <c r="ROD72" s="154"/>
      <c r="ROE72" s="154"/>
      <c r="ROF72" s="154"/>
      <c r="ROG72" s="154"/>
      <c r="ROH72" s="154"/>
      <c r="ROI72" s="154"/>
      <c r="ROJ72" s="154"/>
      <c r="ROK72" s="154"/>
      <c r="ROL72" s="154"/>
      <c r="ROM72" s="154"/>
      <c r="RON72" s="154"/>
      <c r="ROO72" s="154"/>
      <c r="ROP72" s="154"/>
      <c r="ROQ72" s="154"/>
      <c r="ROR72" s="154"/>
      <c r="ROS72" s="154"/>
      <c r="ROT72" s="154"/>
      <c r="ROU72" s="154"/>
      <c r="ROV72" s="154"/>
      <c r="ROW72" s="154"/>
      <c r="ROX72" s="154"/>
      <c r="ROY72" s="154"/>
      <c r="ROZ72" s="154"/>
      <c r="RPA72" s="154"/>
      <c r="RPB72" s="154"/>
      <c r="RPC72" s="154"/>
      <c r="RPD72" s="154"/>
      <c r="RPE72" s="154"/>
      <c r="RPF72" s="154"/>
      <c r="RPG72" s="154"/>
      <c r="RPH72" s="154"/>
      <c r="RPI72" s="154"/>
      <c r="RPJ72" s="154"/>
      <c r="RPK72" s="154"/>
      <c r="RPL72" s="154"/>
      <c r="RPM72" s="154"/>
      <c r="RPN72" s="154"/>
      <c r="RPO72" s="154"/>
      <c r="RPP72" s="154"/>
      <c r="RPQ72" s="154"/>
      <c r="RPR72" s="154"/>
      <c r="RPS72" s="154"/>
      <c r="RPT72" s="154"/>
      <c r="RPU72" s="154"/>
      <c r="RPV72" s="154"/>
      <c r="RPW72" s="154"/>
      <c r="RPX72" s="154"/>
      <c r="RPY72" s="154"/>
      <c r="RPZ72" s="154"/>
      <c r="RQA72" s="154"/>
      <c r="RQB72" s="154"/>
      <c r="RQC72" s="154"/>
      <c r="RQD72" s="154"/>
      <c r="RQE72" s="154"/>
      <c r="RQF72" s="154"/>
      <c r="RQG72" s="154"/>
      <c r="RQH72" s="154"/>
      <c r="RQI72" s="154"/>
      <c r="RQJ72" s="154"/>
      <c r="RQK72" s="154"/>
      <c r="RQL72" s="154"/>
      <c r="RQM72" s="154"/>
      <c r="RQN72" s="154"/>
      <c r="RQO72" s="154"/>
      <c r="RQP72" s="154"/>
      <c r="RQQ72" s="154"/>
      <c r="RQR72" s="154"/>
      <c r="RQS72" s="154"/>
      <c r="RQT72" s="154"/>
      <c r="RQU72" s="154"/>
      <c r="RQV72" s="154"/>
      <c r="RQW72" s="154"/>
      <c r="RQX72" s="154"/>
      <c r="RQY72" s="154"/>
      <c r="RQZ72" s="154"/>
      <c r="RRA72" s="154"/>
      <c r="RRB72" s="154"/>
      <c r="RRC72" s="154"/>
      <c r="RRD72" s="154"/>
      <c r="RRE72" s="154"/>
      <c r="RRF72" s="154"/>
      <c r="RRG72" s="154"/>
      <c r="RRH72" s="154"/>
      <c r="RRI72" s="154"/>
      <c r="RRJ72" s="154"/>
      <c r="RRK72" s="154"/>
      <c r="RRL72" s="154"/>
      <c r="RRM72" s="154"/>
      <c r="RRN72" s="154"/>
      <c r="RRO72" s="154"/>
      <c r="RRP72" s="154"/>
      <c r="RRQ72" s="154"/>
      <c r="RRR72" s="154"/>
      <c r="RRS72" s="154"/>
      <c r="RRT72" s="154"/>
      <c r="RRU72" s="154"/>
      <c r="RRV72" s="154"/>
      <c r="RRW72" s="154"/>
      <c r="RRX72" s="154"/>
      <c r="RRY72" s="154"/>
      <c r="RRZ72" s="154"/>
      <c r="RSA72" s="154"/>
      <c r="RSB72" s="154"/>
      <c r="RSC72" s="154"/>
      <c r="RSD72" s="154"/>
      <c r="RSE72" s="154"/>
      <c r="RSF72" s="154"/>
      <c r="RSG72" s="154"/>
      <c r="RSH72" s="154"/>
      <c r="RSI72" s="154"/>
      <c r="RSJ72" s="154"/>
      <c r="RSK72" s="154"/>
      <c r="RSL72" s="154"/>
      <c r="RSM72" s="154"/>
      <c r="RSN72" s="154"/>
      <c r="RSO72" s="154"/>
      <c r="RSP72" s="154"/>
      <c r="RSQ72" s="154"/>
      <c r="RSR72" s="154"/>
      <c r="RSS72" s="154"/>
      <c r="RST72" s="154"/>
      <c r="RSU72" s="154"/>
      <c r="RSV72" s="154"/>
      <c r="RSW72" s="154"/>
      <c r="RSX72" s="154"/>
      <c r="RSY72" s="154"/>
      <c r="RSZ72" s="154"/>
      <c r="RTA72" s="154"/>
      <c r="RTB72" s="154"/>
      <c r="RTC72" s="154"/>
      <c r="RTD72" s="154"/>
      <c r="RTE72" s="154"/>
      <c r="RTF72" s="154"/>
      <c r="RTG72" s="154"/>
      <c r="RTH72" s="154"/>
      <c r="RTI72" s="154"/>
      <c r="RTJ72" s="154"/>
      <c r="RTK72" s="154"/>
      <c r="RTL72" s="154"/>
      <c r="RTM72" s="154"/>
      <c r="RTN72" s="154"/>
      <c r="RTO72" s="154"/>
      <c r="RTP72" s="154"/>
      <c r="RTQ72" s="154"/>
      <c r="RTR72" s="154"/>
      <c r="RTS72" s="154"/>
      <c r="RTT72" s="154"/>
      <c r="RTU72" s="154"/>
      <c r="RTV72" s="154"/>
      <c r="RTW72" s="154"/>
      <c r="RTX72" s="154"/>
      <c r="RTY72" s="154"/>
      <c r="RTZ72" s="154"/>
      <c r="RUA72" s="154"/>
      <c r="RUB72" s="154"/>
      <c r="RUC72" s="154"/>
      <c r="RUD72" s="154"/>
      <c r="RUE72" s="154"/>
      <c r="RUF72" s="154"/>
      <c r="RUG72" s="154"/>
      <c r="RUH72" s="154"/>
      <c r="RUI72" s="154"/>
      <c r="RUJ72" s="154"/>
      <c r="RUK72" s="154"/>
      <c r="RUL72" s="154"/>
      <c r="RUM72" s="154"/>
      <c r="RUN72" s="154"/>
      <c r="RUO72" s="154"/>
      <c r="RUP72" s="154"/>
      <c r="RUQ72" s="154"/>
      <c r="RUR72" s="154"/>
      <c r="RUS72" s="154"/>
      <c r="RUT72" s="154"/>
      <c r="RUU72" s="154"/>
      <c r="RUV72" s="154"/>
      <c r="RUW72" s="154"/>
      <c r="RUX72" s="154"/>
      <c r="RUY72" s="154"/>
      <c r="RUZ72" s="154"/>
      <c r="RVA72" s="154"/>
      <c r="RVB72" s="154"/>
      <c r="RVC72" s="154"/>
      <c r="RVD72" s="154"/>
      <c r="RVE72" s="154"/>
      <c r="RVF72" s="154"/>
      <c r="RVG72" s="154"/>
      <c r="RVH72" s="154"/>
      <c r="RVI72" s="154"/>
      <c r="RVJ72" s="154"/>
      <c r="RVK72" s="154"/>
      <c r="RVL72" s="154"/>
      <c r="RVM72" s="154"/>
      <c r="RVN72" s="154"/>
      <c r="RVO72" s="154"/>
      <c r="RVP72" s="154"/>
      <c r="RVQ72" s="154"/>
      <c r="RVR72" s="154"/>
      <c r="RVS72" s="154"/>
      <c r="RVT72" s="154"/>
      <c r="RVU72" s="154"/>
      <c r="RVV72" s="154"/>
      <c r="RVW72" s="154"/>
      <c r="RVX72" s="154"/>
      <c r="RVY72" s="154"/>
      <c r="RVZ72" s="154"/>
      <c r="RWA72" s="154"/>
      <c r="RWB72" s="154"/>
      <c r="RWC72" s="154"/>
      <c r="RWD72" s="154"/>
      <c r="RWE72" s="154"/>
      <c r="RWF72" s="154"/>
      <c r="RWG72" s="154"/>
      <c r="RWH72" s="154"/>
      <c r="RWI72" s="154"/>
      <c r="RWJ72" s="154"/>
      <c r="RWK72" s="154"/>
      <c r="RWL72" s="154"/>
      <c r="RWM72" s="154"/>
      <c r="RWN72" s="154"/>
      <c r="RWO72" s="154"/>
      <c r="RWP72" s="154"/>
      <c r="RWQ72" s="154"/>
      <c r="RWR72" s="154"/>
      <c r="RWS72" s="154"/>
      <c r="RWT72" s="154"/>
      <c r="RWU72" s="154"/>
      <c r="RWV72" s="154"/>
      <c r="RWW72" s="154"/>
      <c r="RWX72" s="154"/>
      <c r="RWY72" s="154"/>
      <c r="RWZ72" s="154"/>
      <c r="RXA72" s="154"/>
      <c r="RXB72" s="154"/>
      <c r="RXC72" s="154"/>
      <c r="RXD72" s="154"/>
      <c r="RXE72" s="154"/>
      <c r="RXF72" s="154"/>
      <c r="RXG72" s="154"/>
      <c r="RXH72" s="154"/>
      <c r="RXI72" s="154"/>
      <c r="RXJ72" s="154"/>
      <c r="RXK72" s="154"/>
      <c r="RXL72" s="154"/>
      <c r="RXM72" s="154"/>
      <c r="RXN72" s="154"/>
      <c r="RXO72" s="154"/>
      <c r="RXP72" s="154"/>
      <c r="RXQ72" s="154"/>
      <c r="RXR72" s="154"/>
      <c r="RXS72" s="154"/>
      <c r="RXT72" s="154"/>
      <c r="RXU72" s="154"/>
      <c r="RXV72" s="154"/>
      <c r="RXW72" s="154"/>
      <c r="RXX72" s="154"/>
      <c r="RXY72" s="154"/>
      <c r="RXZ72" s="154"/>
      <c r="RYA72" s="154"/>
      <c r="RYB72" s="154"/>
      <c r="RYC72" s="154"/>
      <c r="RYD72" s="154"/>
      <c r="RYE72" s="154"/>
      <c r="RYF72" s="154"/>
      <c r="RYG72" s="154"/>
      <c r="RYH72" s="154"/>
      <c r="RYI72" s="154"/>
      <c r="RYJ72" s="154"/>
      <c r="RYK72" s="154"/>
      <c r="RYL72" s="154"/>
      <c r="RYM72" s="154"/>
      <c r="RYN72" s="154"/>
      <c r="RYO72" s="154"/>
      <c r="RYP72" s="154"/>
      <c r="RYQ72" s="154"/>
      <c r="RYR72" s="154"/>
      <c r="RYS72" s="154"/>
      <c r="RYT72" s="154"/>
      <c r="RYU72" s="154"/>
      <c r="RYV72" s="154"/>
      <c r="RYW72" s="154"/>
      <c r="RYX72" s="154"/>
      <c r="RYY72" s="154"/>
      <c r="RYZ72" s="154"/>
      <c r="RZA72" s="154"/>
      <c r="RZB72" s="154"/>
      <c r="RZC72" s="154"/>
      <c r="RZD72" s="154"/>
      <c r="RZE72" s="154"/>
      <c r="RZF72" s="154"/>
      <c r="RZG72" s="154"/>
      <c r="RZH72" s="154"/>
      <c r="RZI72" s="154"/>
      <c r="RZJ72" s="154"/>
      <c r="RZK72" s="154"/>
      <c r="RZL72" s="154"/>
      <c r="RZM72" s="154"/>
      <c r="RZN72" s="154"/>
      <c r="RZO72" s="154"/>
      <c r="RZP72" s="154"/>
      <c r="RZQ72" s="154"/>
      <c r="RZR72" s="154"/>
      <c r="RZS72" s="154"/>
      <c r="RZT72" s="154"/>
      <c r="RZU72" s="154"/>
      <c r="RZV72" s="154"/>
      <c r="RZW72" s="154"/>
      <c r="RZX72" s="154"/>
      <c r="RZY72" s="154"/>
      <c r="RZZ72" s="154"/>
      <c r="SAA72" s="154"/>
      <c r="SAB72" s="154"/>
      <c r="SAC72" s="154"/>
      <c r="SAD72" s="154"/>
      <c r="SAE72" s="154"/>
      <c r="SAF72" s="154"/>
      <c r="SAG72" s="154"/>
      <c r="SAH72" s="154"/>
      <c r="SAI72" s="154"/>
      <c r="SAJ72" s="154"/>
      <c r="SAK72" s="154"/>
      <c r="SAL72" s="154"/>
      <c r="SAM72" s="154"/>
      <c r="SAN72" s="154"/>
      <c r="SAO72" s="154"/>
      <c r="SAP72" s="154"/>
      <c r="SAQ72" s="154"/>
      <c r="SAR72" s="154"/>
      <c r="SAS72" s="154"/>
      <c r="SAT72" s="154"/>
      <c r="SAU72" s="154"/>
      <c r="SAV72" s="154"/>
      <c r="SAW72" s="154"/>
      <c r="SAX72" s="154"/>
      <c r="SAY72" s="154"/>
      <c r="SAZ72" s="154"/>
      <c r="SBA72" s="154"/>
      <c r="SBB72" s="154"/>
      <c r="SBC72" s="154"/>
      <c r="SBD72" s="154"/>
      <c r="SBE72" s="154"/>
      <c r="SBF72" s="154"/>
      <c r="SBG72" s="154"/>
      <c r="SBH72" s="154"/>
      <c r="SBI72" s="154"/>
      <c r="SBJ72" s="154"/>
      <c r="SBK72" s="154"/>
      <c r="SBL72" s="154"/>
      <c r="SBM72" s="154"/>
      <c r="SBN72" s="154"/>
      <c r="SBO72" s="154"/>
      <c r="SBP72" s="154"/>
      <c r="SBQ72" s="154"/>
      <c r="SBR72" s="154"/>
      <c r="SBS72" s="154"/>
      <c r="SBT72" s="154"/>
      <c r="SBU72" s="154"/>
      <c r="SBV72" s="154"/>
      <c r="SBW72" s="154"/>
      <c r="SBX72" s="154"/>
      <c r="SBY72" s="154"/>
      <c r="SBZ72" s="154"/>
      <c r="SCA72" s="154"/>
      <c r="SCB72" s="154"/>
      <c r="SCC72" s="154"/>
      <c r="SCD72" s="154"/>
      <c r="SCE72" s="154"/>
      <c r="SCF72" s="154"/>
      <c r="SCG72" s="154"/>
      <c r="SCH72" s="154"/>
      <c r="SCI72" s="154"/>
      <c r="SCJ72" s="154"/>
      <c r="SCK72" s="154"/>
      <c r="SCL72" s="154"/>
      <c r="SCM72" s="154"/>
      <c r="SCN72" s="154"/>
      <c r="SCO72" s="154"/>
      <c r="SCP72" s="154"/>
      <c r="SCQ72" s="154"/>
      <c r="SCR72" s="154"/>
      <c r="SCS72" s="154"/>
      <c r="SCT72" s="154"/>
      <c r="SCU72" s="154"/>
      <c r="SCV72" s="154"/>
      <c r="SCW72" s="154"/>
      <c r="SCX72" s="154"/>
      <c r="SCY72" s="154"/>
      <c r="SCZ72" s="154"/>
      <c r="SDA72" s="154"/>
      <c r="SDB72" s="154"/>
      <c r="SDC72" s="154"/>
      <c r="SDD72" s="154"/>
      <c r="SDE72" s="154"/>
      <c r="SDF72" s="154"/>
      <c r="SDG72" s="154"/>
      <c r="SDH72" s="154"/>
      <c r="SDI72" s="154"/>
      <c r="SDJ72" s="154"/>
      <c r="SDK72" s="154"/>
      <c r="SDL72" s="154"/>
      <c r="SDM72" s="154"/>
      <c r="SDN72" s="154"/>
      <c r="SDO72" s="154"/>
      <c r="SDP72" s="154"/>
      <c r="SDQ72" s="154"/>
      <c r="SDR72" s="154"/>
      <c r="SDS72" s="154"/>
      <c r="SDT72" s="154"/>
      <c r="SDU72" s="154"/>
      <c r="SDV72" s="154"/>
      <c r="SDW72" s="154"/>
      <c r="SDX72" s="154"/>
      <c r="SDY72" s="154"/>
      <c r="SDZ72" s="154"/>
      <c r="SEA72" s="154"/>
      <c r="SEB72" s="154"/>
      <c r="SEC72" s="154"/>
      <c r="SED72" s="154"/>
      <c r="SEE72" s="154"/>
      <c r="SEF72" s="154"/>
      <c r="SEG72" s="154"/>
      <c r="SEH72" s="154"/>
      <c r="SEI72" s="154"/>
      <c r="SEJ72" s="154"/>
      <c r="SEK72" s="154"/>
      <c r="SEL72" s="154"/>
      <c r="SEM72" s="154"/>
      <c r="SEN72" s="154"/>
      <c r="SEO72" s="154"/>
      <c r="SEP72" s="154"/>
      <c r="SEQ72" s="154"/>
      <c r="SER72" s="154"/>
      <c r="SES72" s="154"/>
      <c r="SET72" s="154"/>
      <c r="SEU72" s="154"/>
      <c r="SEV72" s="154"/>
      <c r="SEW72" s="154"/>
      <c r="SEX72" s="154"/>
      <c r="SEY72" s="154"/>
      <c r="SEZ72" s="154"/>
      <c r="SFA72" s="154"/>
      <c r="SFB72" s="154"/>
      <c r="SFC72" s="154"/>
      <c r="SFD72" s="154"/>
      <c r="SFE72" s="154"/>
      <c r="SFF72" s="154"/>
      <c r="SFG72" s="154"/>
      <c r="SFH72" s="154"/>
      <c r="SFI72" s="154"/>
      <c r="SFJ72" s="154"/>
      <c r="SFK72" s="154"/>
      <c r="SFL72" s="154"/>
      <c r="SFM72" s="154"/>
      <c r="SFN72" s="154"/>
      <c r="SFO72" s="154"/>
      <c r="SFP72" s="154"/>
      <c r="SFQ72" s="154"/>
      <c r="SFR72" s="154"/>
      <c r="SFS72" s="154"/>
      <c r="SFT72" s="154"/>
      <c r="SFU72" s="154"/>
      <c r="SFV72" s="154"/>
      <c r="SFW72" s="154"/>
      <c r="SFX72" s="154"/>
      <c r="SFY72" s="154"/>
      <c r="SFZ72" s="154"/>
      <c r="SGA72" s="154"/>
      <c r="SGB72" s="154"/>
      <c r="SGC72" s="154"/>
      <c r="SGD72" s="154"/>
      <c r="SGE72" s="154"/>
      <c r="SGF72" s="154"/>
      <c r="SGG72" s="154"/>
      <c r="SGH72" s="154"/>
      <c r="SGI72" s="154"/>
      <c r="SGJ72" s="154"/>
      <c r="SGK72" s="154"/>
      <c r="SGL72" s="154"/>
      <c r="SGM72" s="154"/>
      <c r="SGN72" s="154"/>
      <c r="SGO72" s="154"/>
      <c r="SGP72" s="154"/>
      <c r="SGQ72" s="154"/>
      <c r="SGR72" s="154"/>
      <c r="SGS72" s="154"/>
      <c r="SGT72" s="154"/>
      <c r="SGU72" s="154"/>
      <c r="SGV72" s="154"/>
      <c r="SGW72" s="154"/>
      <c r="SGX72" s="154"/>
      <c r="SGY72" s="154"/>
      <c r="SGZ72" s="154"/>
      <c r="SHA72" s="154"/>
      <c r="SHB72" s="154"/>
      <c r="SHC72" s="154"/>
      <c r="SHD72" s="154"/>
      <c r="SHE72" s="154"/>
      <c r="SHF72" s="154"/>
      <c r="SHG72" s="154"/>
      <c r="SHH72" s="154"/>
      <c r="SHI72" s="154"/>
      <c r="SHJ72" s="154"/>
      <c r="SHK72" s="154"/>
      <c r="SHL72" s="154"/>
      <c r="SHM72" s="154"/>
      <c r="SHN72" s="154"/>
      <c r="SHO72" s="154"/>
      <c r="SHP72" s="154"/>
      <c r="SHQ72" s="154"/>
      <c r="SHR72" s="154"/>
      <c r="SHS72" s="154"/>
      <c r="SHT72" s="154"/>
      <c r="SHU72" s="154"/>
      <c r="SHV72" s="154"/>
      <c r="SHW72" s="154"/>
      <c r="SHX72" s="154"/>
      <c r="SHY72" s="154"/>
      <c r="SHZ72" s="154"/>
      <c r="SIA72" s="154"/>
      <c r="SIB72" s="154"/>
      <c r="SIC72" s="154"/>
      <c r="SID72" s="154"/>
      <c r="SIE72" s="154"/>
      <c r="SIF72" s="154"/>
      <c r="SIG72" s="154"/>
      <c r="SIH72" s="154"/>
      <c r="SII72" s="154"/>
      <c r="SIJ72" s="154"/>
      <c r="SIK72" s="154"/>
      <c r="SIL72" s="154"/>
      <c r="SIM72" s="154"/>
      <c r="SIN72" s="154"/>
      <c r="SIO72" s="154"/>
      <c r="SIP72" s="154"/>
      <c r="SIQ72" s="154"/>
      <c r="SIR72" s="154"/>
      <c r="SIS72" s="154"/>
      <c r="SIT72" s="154"/>
      <c r="SIU72" s="154"/>
      <c r="SIV72" s="154"/>
      <c r="SIW72" s="154"/>
      <c r="SIX72" s="154"/>
      <c r="SIY72" s="154"/>
      <c r="SIZ72" s="154"/>
      <c r="SJA72" s="154"/>
      <c r="SJB72" s="154"/>
      <c r="SJC72" s="154"/>
      <c r="SJD72" s="154"/>
      <c r="SJE72" s="154"/>
      <c r="SJF72" s="154"/>
      <c r="SJG72" s="154"/>
      <c r="SJH72" s="154"/>
      <c r="SJI72" s="154"/>
      <c r="SJJ72" s="154"/>
      <c r="SJK72" s="154"/>
      <c r="SJL72" s="154"/>
      <c r="SJM72" s="154"/>
      <c r="SJN72" s="154"/>
      <c r="SJO72" s="154"/>
      <c r="SJP72" s="154"/>
      <c r="SJQ72" s="154"/>
      <c r="SJR72" s="154"/>
      <c r="SJS72" s="154"/>
      <c r="SJT72" s="154"/>
      <c r="SJU72" s="154"/>
      <c r="SJV72" s="154"/>
      <c r="SJW72" s="154"/>
      <c r="SJX72" s="154"/>
      <c r="SJY72" s="154"/>
      <c r="SJZ72" s="154"/>
      <c r="SKA72" s="154"/>
      <c r="SKB72" s="154"/>
      <c r="SKC72" s="154"/>
      <c r="SKD72" s="154"/>
      <c r="SKE72" s="154"/>
      <c r="SKF72" s="154"/>
      <c r="SKG72" s="154"/>
      <c r="SKH72" s="154"/>
      <c r="SKI72" s="154"/>
      <c r="SKJ72" s="154"/>
      <c r="SKK72" s="154"/>
      <c r="SKL72" s="154"/>
      <c r="SKM72" s="154"/>
      <c r="SKN72" s="154"/>
      <c r="SKO72" s="154"/>
      <c r="SKP72" s="154"/>
      <c r="SKQ72" s="154"/>
      <c r="SKR72" s="154"/>
      <c r="SKS72" s="154"/>
      <c r="SKT72" s="154"/>
      <c r="SKU72" s="154"/>
      <c r="SKV72" s="154"/>
      <c r="SKW72" s="154"/>
      <c r="SKX72" s="154"/>
      <c r="SKY72" s="154"/>
      <c r="SKZ72" s="154"/>
      <c r="SLA72" s="154"/>
      <c r="SLB72" s="154"/>
      <c r="SLC72" s="154"/>
      <c r="SLD72" s="154"/>
      <c r="SLE72" s="154"/>
      <c r="SLF72" s="154"/>
      <c r="SLG72" s="154"/>
      <c r="SLH72" s="154"/>
      <c r="SLI72" s="154"/>
      <c r="SLJ72" s="154"/>
      <c r="SLK72" s="154"/>
      <c r="SLL72" s="154"/>
      <c r="SLM72" s="154"/>
      <c r="SLN72" s="154"/>
      <c r="SLO72" s="154"/>
      <c r="SLP72" s="154"/>
      <c r="SLQ72" s="154"/>
      <c r="SLR72" s="154"/>
      <c r="SLS72" s="154"/>
      <c r="SLT72" s="154"/>
      <c r="SLU72" s="154"/>
      <c r="SLV72" s="154"/>
      <c r="SLW72" s="154"/>
      <c r="SLX72" s="154"/>
      <c r="SLY72" s="154"/>
      <c r="SLZ72" s="154"/>
      <c r="SMA72" s="154"/>
      <c r="SMB72" s="154"/>
      <c r="SMC72" s="154"/>
      <c r="SMD72" s="154"/>
      <c r="SME72" s="154"/>
      <c r="SMF72" s="154"/>
      <c r="SMG72" s="154"/>
      <c r="SMH72" s="154"/>
      <c r="SMI72" s="154"/>
      <c r="SMJ72" s="154"/>
      <c r="SMK72" s="154"/>
      <c r="SML72" s="154"/>
      <c r="SMM72" s="154"/>
      <c r="SMN72" s="154"/>
      <c r="SMO72" s="154"/>
      <c r="SMP72" s="154"/>
      <c r="SMQ72" s="154"/>
      <c r="SMR72" s="154"/>
      <c r="SMS72" s="154"/>
      <c r="SMT72" s="154"/>
      <c r="SMU72" s="154"/>
      <c r="SMV72" s="154"/>
      <c r="SMW72" s="154"/>
      <c r="SMX72" s="154"/>
      <c r="SMY72" s="154"/>
      <c r="SMZ72" s="154"/>
      <c r="SNA72" s="154"/>
      <c r="SNB72" s="154"/>
      <c r="SNC72" s="154"/>
      <c r="SND72" s="154"/>
      <c r="SNE72" s="154"/>
      <c r="SNF72" s="154"/>
      <c r="SNG72" s="154"/>
      <c r="SNH72" s="154"/>
      <c r="SNI72" s="154"/>
      <c r="SNJ72" s="154"/>
      <c r="SNK72" s="154"/>
      <c r="SNL72" s="154"/>
      <c r="SNM72" s="154"/>
      <c r="SNN72" s="154"/>
      <c r="SNO72" s="154"/>
      <c r="SNP72" s="154"/>
      <c r="SNQ72" s="154"/>
      <c r="SNR72" s="154"/>
      <c r="SNS72" s="154"/>
      <c r="SNT72" s="154"/>
      <c r="SNU72" s="154"/>
      <c r="SNV72" s="154"/>
      <c r="SNW72" s="154"/>
      <c r="SNX72" s="154"/>
      <c r="SNY72" s="154"/>
      <c r="SNZ72" s="154"/>
      <c r="SOA72" s="154"/>
      <c r="SOB72" s="154"/>
      <c r="SOC72" s="154"/>
      <c r="SOD72" s="154"/>
      <c r="SOE72" s="154"/>
      <c r="SOF72" s="154"/>
      <c r="SOG72" s="154"/>
      <c r="SOH72" s="154"/>
      <c r="SOI72" s="154"/>
      <c r="SOJ72" s="154"/>
      <c r="SOK72" s="154"/>
      <c r="SOL72" s="154"/>
      <c r="SOM72" s="154"/>
      <c r="SON72" s="154"/>
      <c r="SOO72" s="154"/>
      <c r="SOP72" s="154"/>
      <c r="SOQ72" s="154"/>
      <c r="SOR72" s="154"/>
      <c r="SOS72" s="154"/>
      <c r="SOT72" s="154"/>
      <c r="SOU72" s="154"/>
      <c r="SOV72" s="154"/>
      <c r="SOW72" s="154"/>
      <c r="SOX72" s="154"/>
      <c r="SOY72" s="154"/>
      <c r="SOZ72" s="154"/>
      <c r="SPA72" s="154"/>
      <c r="SPB72" s="154"/>
      <c r="SPC72" s="154"/>
      <c r="SPD72" s="154"/>
      <c r="SPE72" s="154"/>
      <c r="SPF72" s="154"/>
      <c r="SPG72" s="154"/>
      <c r="SPH72" s="154"/>
      <c r="SPI72" s="154"/>
      <c r="SPJ72" s="154"/>
      <c r="SPK72" s="154"/>
      <c r="SPL72" s="154"/>
      <c r="SPM72" s="154"/>
      <c r="SPN72" s="154"/>
      <c r="SPO72" s="154"/>
      <c r="SPP72" s="154"/>
      <c r="SPQ72" s="154"/>
      <c r="SPR72" s="154"/>
      <c r="SPS72" s="154"/>
      <c r="SPT72" s="154"/>
      <c r="SPU72" s="154"/>
      <c r="SPV72" s="154"/>
      <c r="SPW72" s="154"/>
      <c r="SPX72" s="154"/>
      <c r="SPY72" s="154"/>
      <c r="SPZ72" s="154"/>
      <c r="SQA72" s="154"/>
      <c r="SQB72" s="154"/>
      <c r="SQC72" s="154"/>
      <c r="SQD72" s="154"/>
      <c r="SQE72" s="154"/>
      <c r="SQF72" s="154"/>
      <c r="SQG72" s="154"/>
      <c r="SQH72" s="154"/>
      <c r="SQI72" s="154"/>
      <c r="SQJ72" s="154"/>
      <c r="SQK72" s="154"/>
      <c r="SQL72" s="154"/>
      <c r="SQM72" s="154"/>
      <c r="SQN72" s="154"/>
      <c r="SQO72" s="154"/>
      <c r="SQP72" s="154"/>
      <c r="SQQ72" s="154"/>
      <c r="SQR72" s="154"/>
      <c r="SQS72" s="154"/>
      <c r="SQT72" s="154"/>
      <c r="SQU72" s="154"/>
      <c r="SQV72" s="154"/>
      <c r="SQW72" s="154"/>
      <c r="SQX72" s="154"/>
      <c r="SQY72" s="154"/>
      <c r="SQZ72" s="154"/>
      <c r="SRA72" s="154"/>
      <c r="SRB72" s="154"/>
      <c r="SRC72" s="154"/>
      <c r="SRD72" s="154"/>
      <c r="SRE72" s="154"/>
      <c r="SRF72" s="154"/>
      <c r="SRG72" s="154"/>
      <c r="SRH72" s="154"/>
      <c r="SRI72" s="154"/>
      <c r="SRJ72" s="154"/>
      <c r="SRK72" s="154"/>
      <c r="SRL72" s="154"/>
      <c r="SRM72" s="154"/>
      <c r="SRN72" s="154"/>
      <c r="SRO72" s="154"/>
      <c r="SRP72" s="154"/>
      <c r="SRQ72" s="154"/>
      <c r="SRR72" s="154"/>
      <c r="SRS72" s="154"/>
      <c r="SRT72" s="154"/>
      <c r="SRU72" s="154"/>
      <c r="SRV72" s="154"/>
      <c r="SRW72" s="154"/>
      <c r="SRX72" s="154"/>
      <c r="SRY72" s="154"/>
      <c r="SRZ72" s="154"/>
      <c r="SSA72" s="154"/>
      <c r="SSB72" s="154"/>
      <c r="SSC72" s="154"/>
      <c r="SSD72" s="154"/>
      <c r="SSE72" s="154"/>
      <c r="SSF72" s="154"/>
      <c r="SSG72" s="154"/>
      <c r="SSH72" s="154"/>
      <c r="SSI72" s="154"/>
      <c r="SSJ72" s="154"/>
      <c r="SSK72" s="154"/>
      <c r="SSL72" s="154"/>
      <c r="SSM72" s="154"/>
      <c r="SSN72" s="154"/>
      <c r="SSO72" s="154"/>
      <c r="SSP72" s="154"/>
      <c r="SSQ72" s="154"/>
      <c r="SSR72" s="154"/>
      <c r="SSS72" s="154"/>
      <c r="SST72" s="154"/>
      <c r="SSU72" s="154"/>
      <c r="SSV72" s="154"/>
      <c r="SSW72" s="154"/>
      <c r="SSX72" s="154"/>
      <c r="SSY72" s="154"/>
      <c r="SSZ72" s="154"/>
      <c r="STA72" s="154"/>
      <c r="STB72" s="154"/>
      <c r="STC72" s="154"/>
      <c r="STD72" s="154"/>
      <c r="STE72" s="154"/>
      <c r="STF72" s="154"/>
      <c r="STG72" s="154"/>
      <c r="STH72" s="154"/>
      <c r="STI72" s="154"/>
      <c r="STJ72" s="154"/>
      <c r="STK72" s="154"/>
      <c r="STL72" s="154"/>
      <c r="STM72" s="154"/>
      <c r="STN72" s="154"/>
      <c r="STO72" s="154"/>
      <c r="STP72" s="154"/>
      <c r="STQ72" s="154"/>
      <c r="STR72" s="154"/>
      <c r="STS72" s="154"/>
      <c r="STT72" s="154"/>
      <c r="STU72" s="154"/>
      <c r="STV72" s="154"/>
      <c r="STW72" s="154"/>
      <c r="STX72" s="154"/>
      <c r="STY72" s="154"/>
      <c r="STZ72" s="154"/>
      <c r="SUA72" s="154"/>
      <c r="SUB72" s="154"/>
      <c r="SUC72" s="154"/>
      <c r="SUD72" s="154"/>
      <c r="SUE72" s="154"/>
      <c r="SUF72" s="154"/>
      <c r="SUG72" s="154"/>
      <c r="SUH72" s="154"/>
      <c r="SUI72" s="154"/>
      <c r="SUJ72" s="154"/>
      <c r="SUK72" s="154"/>
      <c r="SUL72" s="154"/>
      <c r="SUM72" s="154"/>
      <c r="SUN72" s="154"/>
      <c r="SUO72" s="154"/>
      <c r="SUP72" s="154"/>
      <c r="SUQ72" s="154"/>
      <c r="SUR72" s="154"/>
      <c r="SUS72" s="154"/>
      <c r="SUT72" s="154"/>
      <c r="SUU72" s="154"/>
      <c r="SUV72" s="154"/>
      <c r="SUW72" s="154"/>
      <c r="SUX72" s="154"/>
      <c r="SUY72" s="154"/>
      <c r="SUZ72" s="154"/>
      <c r="SVA72" s="154"/>
      <c r="SVB72" s="154"/>
      <c r="SVC72" s="154"/>
      <c r="SVD72" s="154"/>
      <c r="SVE72" s="154"/>
      <c r="SVF72" s="154"/>
      <c r="SVG72" s="154"/>
      <c r="SVH72" s="154"/>
      <c r="SVI72" s="154"/>
      <c r="SVJ72" s="154"/>
      <c r="SVK72" s="154"/>
      <c r="SVL72" s="154"/>
      <c r="SVM72" s="154"/>
      <c r="SVN72" s="154"/>
      <c r="SVO72" s="154"/>
      <c r="SVP72" s="154"/>
      <c r="SVQ72" s="154"/>
      <c r="SVR72" s="154"/>
      <c r="SVS72" s="154"/>
      <c r="SVT72" s="154"/>
      <c r="SVU72" s="154"/>
      <c r="SVV72" s="154"/>
      <c r="SVW72" s="154"/>
      <c r="SVX72" s="154"/>
      <c r="SVY72" s="154"/>
      <c r="SVZ72" s="154"/>
      <c r="SWA72" s="154"/>
      <c r="SWB72" s="154"/>
      <c r="SWC72" s="154"/>
      <c r="SWD72" s="154"/>
      <c r="SWE72" s="154"/>
      <c r="SWF72" s="154"/>
      <c r="SWG72" s="154"/>
      <c r="SWH72" s="154"/>
      <c r="SWI72" s="154"/>
      <c r="SWJ72" s="154"/>
      <c r="SWK72" s="154"/>
      <c r="SWL72" s="154"/>
      <c r="SWM72" s="154"/>
      <c r="SWN72" s="154"/>
      <c r="SWO72" s="154"/>
      <c r="SWP72" s="154"/>
      <c r="SWQ72" s="154"/>
      <c r="SWR72" s="154"/>
      <c r="SWS72" s="154"/>
      <c r="SWT72" s="154"/>
      <c r="SWU72" s="154"/>
      <c r="SWV72" s="154"/>
      <c r="SWW72" s="154"/>
      <c r="SWX72" s="154"/>
      <c r="SWY72" s="154"/>
      <c r="SWZ72" s="154"/>
      <c r="SXA72" s="154"/>
      <c r="SXB72" s="154"/>
      <c r="SXC72" s="154"/>
      <c r="SXD72" s="154"/>
      <c r="SXE72" s="154"/>
      <c r="SXF72" s="154"/>
      <c r="SXG72" s="154"/>
      <c r="SXH72" s="154"/>
      <c r="SXI72" s="154"/>
      <c r="SXJ72" s="154"/>
      <c r="SXK72" s="154"/>
      <c r="SXL72" s="154"/>
      <c r="SXM72" s="154"/>
      <c r="SXN72" s="154"/>
      <c r="SXO72" s="154"/>
      <c r="SXP72" s="154"/>
      <c r="SXQ72" s="154"/>
      <c r="SXR72" s="154"/>
      <c r="SXS72" s="154"/>
      <c r="SXT72" s="154"/>
      <c r="SXU72" s="154"/>
      <c r="SXV72" s="154"/>
      <c r="SXW72" s="154"/>
      <c r="SXX72" s="154"/>
      <c r="SXY72" s="154"/>
      <c r="SXZ72" s="154"/>
      <c r="SYA72" s="154"/>
      <c r="SYB72" s="154"/>
      <c r="SYC72" s="154"/>
      <c r="SYD72" s="154"/>
      <c r="SYE72" s="154"/>
      <c r="SYF72" s="154"/>
      <c r="SYG72" s="154"/>
      <c r="SYH72" s="154"/>
      <c r="SYI72" s="154"/>
      <c r="SYJ72" s="154"/>
      <c r="SYK72" s="154"/>
      <c r="SYL72" s="154"/>
      <c r="SYM72" s="154"/>
      <c r="SYN72" s="154"/>
      <c r="SYO72" s="154"/>
      <c r="SYP72" s="154"/>
      <c r="SYQ72" s="154"/>
      <c r="SYR72" s="154"/>
      <c r="SYS72" s="154"/>
      <c r="SYT72" s="154"/>
      <c r="SYU72" s="154"/>
      <c r="SYV72" s="154"/>
      <c r="SYW72" s="154"/>
      <c r="SYX72" s="154"/>
      <c r="SYY72" s="154"/>
      <c r="SYZ72" s="154"/>
      <c r="SZA72" s="154"/>
      <c r="SZB72" s="154"/>
      <c r="SZC72" s="154"/>
      <c r="SZD72" s="154"/>
      <c r="SZE72" s="154"/>
      <c r="SZF72" s="154"/>
      <c r="SZG72" s="154"/>
      <c r="SZH72" s="154"/>
      <c r="SZI72" s="154"/>
      <c r="SZJ72" s="154"/>
      <c r="SZK72" s="154"/>
      <c r="SZL72" s="154"/>
      <c r="SZM72" s="154"/>
      <c r="SZN72" s="154"/>
      <c r="SZO72" s="154"/>
      <c r="SZP72" s="154"/>
      <c r="SZQ72" s="154"/>
      <c r="SZR72" s="154"/>
      <c r="SZS72" s="154"/>
      <c r="SZT72" s="154"/>
      <c r="SZU72" s="154"/>
      <c r="SZV72" s="154"/>
      <c r="SZW72" s="154"/>
      <c r="SZX72" s="154"/>
      <c r="SZY72" s="154"/>
      <c r="SZZ72" s="154"/>
      <c r="TAA72" s="154"/>
      <c r="TAB72" s="154"/>
      <c r="TAC72" s="154"/>
      <c r="TAD72" s="154"/>
      <c r="TAE72" s="154"/>
      <c r="TAF72" s="154"/>
      <c r="TAG72" s="154"/>
      <c r="TAH72" s="154"/>
      <c r="TAI72" s="154"/>
      <c r="TAJ72" s="154"/>
      <c r="TAK72" s="154"/>
      <c r="TAL72" s="154"/>
      <c r="TAM72" s="154"/>
      <c r="TAN72" s="154"/>
      <c r="TAO72" s="154"/>
      <c r="TAP72" s="154"/>
      <c r="TAQ72" s="154"/>
      <c r="TAR72" s="154"/>
      <c r="TAS72" s="154"/>
      <c r="TAT72" s="154"/>
      <c r="TAU72" s="154"/>
      <c r="TAV72" s="154"/>
      <c r="TAW72" s="154"/>
      <c r="TAX72" s="154"/>
      <c r="TAY72" s="154"/>
      <c r="TAZ72" s="154"/>
      <c r="TBA72" s="154"/>
      <c r="TBB72" s="154"/>
      <c r="TBC72" s="154"/>
      <c r="TBD72" s="154"/>
      <c r="TBE72" s="154"/>
      <c r="TBF72" s="154"/>
      <c r="TBG72" s="154"/>
      <c r="TBH72" s="154"/>
      <c r="TBI72" s="154"/>
      <c r="TBJ72" s="154"/>
      <c r="TBK72" s="154"/>
      <c r="TBL72" s="154"/>
      <c r="TBM72" s="154"/>
      <c r="TBN72" s="154"/>
      <c r="TBO72" s="154"/>
      <c r="TBP72" s="154"/>
      <c r="TBQ72" s="154"/>
      <c r="TBR72" s="154"/>
      <c r="TBS72" s="154"/>
      <c r="TBT72" s="154"/>
      <c r="TBU72" s="154"/>
      <c r="TBV72" s="154"/>
      <c r="TBW72" s="154"/>
      <c r="TBX72" s="154"/>
      <c r="TBY72" s="154"/>
      <c r="TBZ72" s="154"/>
      <c r="TCA72" s="154"/>
      <c r="TCB72" s="154"/>
      <c r="TCC72" s="154"/>
      <c r="TCD72" s="154"/>
      <c r="TCE72" s="154"/>
      <c r="TCF72" s="154"/>
      <c r="TCG72" s="154"/>
      <c r="TCH72" s="154"/>
      <c r="TCI72" s="154"/>
      <c r="TCJ72" s="154"/>
      <c r="TCK72" s="154"/>
      <c r="TCL72" s="154"/>
      <c r="TCM72" s="154"/>
      <c r="TCN72" s="154"/>
      <c r="TCO72" s="154"/>
      <c r="TCP72" s="154"/>
      <c r="TCQ72" s="154"/>
      <c r="TCR72" s="154"/>
      <c r="TCS72" s="154"/>
      <c r="TCT72" s="154"/>
      <c r="TCU72" s="154"/>
      <c r="TCV72" s="154"/>
      <c r="TCW72" s="154"/>
      <c r="TCX72" s="154"/>
      <c r="TCY72" s="154"/>
      <c r="TCZ72" s="154"/>
      <c r="TDA72" s="154"/>
      <c r="TDB72" s="154"/>
      <c r="TDC72" s="154"/>
      <c r="TDD72" s="154"/>
      <c r="TDE72" s="154"/>
      <c r="TDF72" s="154"/>
      <c r="TDG72" s="154"/>
      <c r="TDH72" s="154"/>
      <c r="TDI72" s="154"/>
      <c r="TDJ72" s="154"/>
      <c r="TDK72" s="154"/>
      <c r="TDL72" s="154"/>
      <c r="TDM72" s="154"/>
      <c r="TDN72" s="154"/>
      <c r="TDO72" s="154"/>
      <c r="TDP72" s="154"/>
      <c r="TDQ72" s="154"/>
      <c r="TDR72" s="154"/>
      <c r="TDS72" s="154"/>
      <c r="TDT72" s="154"/>
      <c r="TDU72" s="154"/>
      <c r="TDV72" s="154"/>
      <c r="TDW72" s="154"/>
      <c r="TDX72" s="154"/>
      <c r="TDY72" s="154"/>
      <c r="TDZ72" s="154"/>
      <c r="TEA72" s="154"/>
      <c r="TEB72" s="154"/>
      <c r="TEC72" s="154"/>
      <c r="TED72" s="154"/>
      <c r="TEE72" s="154"/>
      <c r="TEF72" s="154"/>
      <c r="TEG72" s="154"/>
      <c r="TEH72" s="154"/>
      <c r="TEI72" s="154"/>
      <c r="TEJ72" s="154"/>
      <c r="TEK72" s="154"/>
      <c r="TEL72" s="154"/>
      <c r="TEM72" s="154"/>
      <c r="TEN72" s="154"/>
      <c r="TEO72" s="154"/>
      <c r="TEP72" s="154"/>
      <c r="TEQ72" s="154"/>
      <c r="TER72" s="154"/>
      <c r="TES72" s="154"/>
      <c r="TET72" s="154"/>
      <c r="TEU72" s="154"/>
      <c r="TEV72" s="154"/>
      <c r="TEW72" s="154"/>
      <c r="TEX72" s="154"/>
      <c r="TEY72" s="154"/>
      <c r="TEZ72" s="154"/>
      <c r="TFA72" s="154"/>
      <c r="TFB72" s="154"/>
      <c r="TFC72" s="154"/>
      <c r="TFD72" s="154"/>
      <c r="TFE72" s="154"/>
      <c r="TFF72" s="154"/>
      <c r="TFG72" s="154"/>
      <c r="TFH72" s="154"/>
      <c r="TFI72" s="154"/>
      <c r="TFJ72" s="154"/>
      <c r="TFK72" s="154"/>
      <c r="TFL72" s="154"/>
      <c r="TFM72" s="154"/>
      <c r="TFN72" s="154"/>
      <c r="TFO72" s="154"/>
      <c r="TFP72" s="154"/>
      <c r="TFQ72" s="154"/>
      <c r="TFR72" s="154"/>
      <c r="TFS72" s="154"/>
      <c r="TFT72" s="154"/>
      <c r="TFU72" s="154"/>
      <c r="TFV72" s="154"/>
      <c r="TFW72" s="154"/>
      <c r="TFX72" s="154"/>
      <c r="TFY72" s="154"/>
      <c r="TFZ72" s="154"/>
      <c r="TGA72" s="154"/>
      <c r="TGB72" s="154"/>
      <c r="TGC72" s="154"/>
      <c r="TGD72" s="154"/>
      <c r="TGE72" s="154"/>
      <c r="TGF72" s="154"/>
      <c r="TGG72" s="154"/>
      <c r="TGH72" s="154"/>
      <c r="TGI72" s="154"/>
      <c r="TGJ72" s="154"/>
      <c r="TGK72" s="154"/>
      <c r="TGL72" s="154"/>
      <c r="TGM72" s="154"/>
      <c r="TGN72" s="154"/>
      <c r="TGO72" s="154"/>
      <c r="TGP72" s="154"/>
      <c r="TGQ72" s="154"/>
      <c r="TGR72" s="154"/>
      <c r="TGS72" s="154"/>
      <c r="TGT72" s="154"/>
      <c r="TGU72" s="154"/>
      <c r="TGV72" s="154"/>
      <c r="TGW72" s="154"/>
      <c r="TGX72" s="154"/>
      <c r="TGY72" s="154"/>
      <c r="TGZ72" s="154"/>
      <c r="THA72" s="154"/>
      <c r="THB72" s="154"/>
      <c r="THC72" s="154"/>
      <c r="THD72" s="154"/>
      <c r="THE72" s="154"/>
      <c r="THF72" s="154"/>
      <c r="THG72" s="154"/>
      <c r="THH72" s="154"/>
      <c r="THI72" s="154"/>
      <c r="THJ72" s="154"/>
      <c r="THK72" s="154"/>
      <c r="THL72" s="154"/>
      <c r="THM72" s="154"/>
      <c r="THN72" s="154"/>
      <c r="THO72" s="154"/>
      <c r="THP72" s="154"/>
      <c r="THQ72" s="154"/>
      <c r="THR72" s="154"/>
      <c r="THS72" s="154"/>
      <c r="THT72" s="154"/>
      <c r="THU72" s="154"/>
      <c r="THV72" s="154"/>
      <c r="THW72" s="154"/>
      <c r="THX72" s="154"/>
      <c r="THY72" s="154"/>
      <c r="THZ72" s="154"/>
      <c r="TIA72" s="154"/>
      <c r="TIB72" s="154"/>
      <c r="TIC72" s="154"/>
      <c r="TID72" s="154"/>
      <c r="TIE72" s="154"/>
      <c r="TIF72" s="154"/>
      <c r="TIG72" s="154"/>
      <c r="TIH72" s="154"/>
      <c r="TII72" s="154"/>
      <c r="TIJ72" s="154"/>
      <c r="TIK72" s="154"/>
      <c r="TIL72" s="154"/>
      <c r="TIM72" s="154"/>
      <c r="TIN72" s="154"/>
      <c r="TIO72" s="154"/>
      <c r="TIP72" s="154"/>
      <c r="TIQ72" s="154"/>
      <c r="TIR72" s="154"/>
      <c r="TIS72" s="154"/>
      <c r="TIT72" s="154"/>
      <c r="TIU72" s="154"/>
      <c r="TIV72" s="154"/>
      <c r="TIW72" s="154"/>
      <c r="TIX72" s="154"/>
      <c r="TIY72" s="154"/>
      <c r="TIZ72" s="154"/>
      <c r="TJA72" s="154"/>
      <c r="TJB72" s="154"/>
      <c r="TJC72" s="154"/>
      <c r="TJD72" s="154"/>
      <c r="TJE72" s="154"/>
      <c r="TJF72" s="154"/>
      <c r="TJG72" s="154"/>
      <c r="TJH72" s="154"/>
      <c r="TJI72" s="154"/>
      <c r="TJJ72" s="154"/>
      <c r="TJK72" s="154"/>
      <c r="TJL72" s="154"/>
      <c r="TJM72" s="154"/>
      <c r="TJN72" s="154"/>
      <c r="TJO72" s="154"/>
      <c r="TJP72" s="154"/>
      <c r="TJQ72" s="154"/>
      <c r="TJR72" s="154"/>
      <c r="TJS72" s="154"/>
      <c r="TJT72" s="154"/>
      <c r="TJU72" s="154"/>
      <c r="TJV72" s="154"/>
      <c r="TJW72" s="154"/>
      <c r="TJX72" s="154"/>
      <c r="TJY72" s="154"/>
      <c r="TJZ72" s="154"/>
      <c r="TKA72" s="154"/>
      <c r="TKB72" s="154"/>
      <c r="TKC72" s="154"/>
      <c r="TKD72" s="154"/>
      <c r="TKE72" s="154"/>
      <c r="TKF72" s="154"/>
      <c r="TKG72" s="154"/>
      <c r="TKH72" s="154"/>
      <c r="TKI72" s="154"/>
      <c r="TKJ72" s="154"/>
      <c r="TKK72" s="154"/>
      <c r="TKL72" s="154"/>
      <c r="TKM72" s="154"/>
      <c r="TKN72" s="154"/>
      <c r="TKO72" s="154"/>
      <c r="TKP72" s="154"/>
      <c r="TKQ72" s="154"/>
      <c r="TKR72" s="154"/>
      <c r="TKS72" s="154"/>
      <c r="TKT72" s="154"/>
      <c r="TKU72" s="154"/>
      <c r="TKV72" s="154"/>
      <c r="TKW72" s="154"/>
      <c r="TKX72" s="154"/>
      <c r="TKY72" s="154"/>
      <c r="TKZ72" s="154"/>
      <c r="TLA72" s="154"/>
      <c r="TLB72" s="154"/>
      <c r="TLC72" s="154"/>
      <c r="TLD72" s="154"/>
      <c r="TLE72" s="154"/>
      <c r="TLF72" s="154"/>
      <c r="TLG72" s="154"/>
      <c r="TLH72" s="154"/>
      <c r="TLI72" s="154"/>
      <c r="TLJ72" s="154"/>
      <c r="TLK72" s="154"/>
      <c r="TLL72" s="154"/>
      <c r="TLM72" s="154"/>
      <c r="TLN72" s="154"/>
      <c r="TLO72" s="154"/>
      <c r="TLP72" s="154"/>
      <c r="TLQ72" s="154"/>
      <c r="TLR72" s="154"/>
      <c r="TLS72" s="154"/>
      <c r="TLT72" s="154"/>
      <c r="TLU72" s="154"/>
      <c r="TLV72" s="154"/>
      <c r="TLW72" s="154"/>
      <c r="TLX72" s="154"/>
      <c r="TLY72" s="154"/>
      <c r="TLZ72" s="154"/>
      <c r="TMA72" s="154"/>
      <c r="TMB72" s="154"/>
      <c r="TMC72" s="154"/>
      <c r="TMD72" s="154"/>
      <c r="TME72" s="154"/>
      <c r="TMF72" s="154"/>
      <c r="TMG72" s="154"/>
      <c r="TMH72" s="154"/>
      <c r="TMI72" s="154"/>
      <c r="TMJ72" s="154"/>
      <c r="TMK72" s="154"/>
      <c r="TML72" s="154"/>
      <c r="TMM72" s="154"/>
      <c r="TMN72" s="154"/>
      <c r="TMO72" s="154"/>
      <c r="TMP72" s="154"/>
      <c r="TMQ72" s="154"/>
      <c r="TMR72" s="154"/>
      <c r="TMS72" s="154"/>
      <c r="TMT72" s="154"/>
      <c r="TMU72" s="154"/>
      <c r="TMV72" s="154"/>
      <c r="TMW72" s="154"/>
      <c r="TMX72" s="154"/>
      <c r="TMY72" s="154"/>
      <c r="TMZ72" s="154"/>
      <c r="TNA72" s="154"/>
      <c r="TNB72" s="154"/>
      <c r="TNC72" s="154"/>
      <c r="TND72" s="154"/>
      <c r="TNE72" s="154"/>
      <c r="TNF72" s="154"/>
      <c r="TNG72" s="154"/>
      <c r="TNH72" s="154"/>
      <c r="TNI72" s="154"/>
      <c r="TNJ72" s="154"/>
      <c r="TNK72" s="154"/>
      <c r="TNL72" s="154"/>
      <c r="TNM72" s="154"/>
      <c r="TNN72" s="154"/>
      <c r="TNO72" s="154"/>
      <c r="TNP72" s="154"/>
      <c r="TNQ72" s="154"/>
      <c r="TNR72" s="154"/>
      <c r="TNS72" s="154"/>
      <c r="TNT72" s="154"/>
      <c r="TNU72" s="154"/>
      <c r="TNV72" s="154"/>
      <c r="TNW72" s="154"/>
      <c r="TNX72" s="154"/>
      <c r="TNY72" s="154"/>
      <c r="TNZ72" s="154"/>
      <c r="TOA72" s="154"/>
      <c r="TOB72" s="154"/>
      <c r="TOC72" s="154"/>
      <c r="TOD72" s="154"/>
      <c r="TOE72" s="154"/>
      <c r="TOF72" s="154"/>
      <c r="TOG72" s="154"/>
      <c r="TOH72" s="154"/>
      <c r="TOI72" s="154"/>
      <c r="TOJ72" s="154"/>
      <c r="TOK72" s="154"/>
      <c r="TOL72" s="154"/>
      <c r="TOM72" s="154"/>
      <c r="TON72" s="154"/>
      <c r="TOO72" s="154"/>
      <c r="TOP72" s="154"/>
      <c r="TOQ72" s="154"/>
      <c r="TOR72" s="154"/>
      <c r="TOS72" s="154"/>
      <c r="TOT72" s="154"/>
      <c r="TOU72" s="154"/>
      <c r="TOV72" s="154"/>
      <c r="TOW72" s="154"/>
      <c r="TOX72" s="154"/>
      <c r="TOY72" s="154"/>
      <c r="TOZ72" s="154"/>
      <c r="TPA72" s="154"/>
      <c r="TPB72" s="154"/>
      <c r="TPC72" s="154"/>
      <c r="TPD72" s="154"/>
      <c r="TPE72" s="154"/>
      <c r="TPF72" s="154"/>
      <c r="TPG72" s="154"/>
      <c r="TPH72" s="154"/>
      <c r="TPI72" s="154"/>
      <c r="TPJ72" s="154"/>
      <c r="TPK72" s="154"/>
      <c r="TPL72" s="154"/>
      <c r="TPM72" s="154"/>
      <c r="TPN72" s="154"/>
      <c r="TPO72" s="154"/>
      <c r="TPP72" s="154"/>
      <c r="TPQ72" s="154"/>
      <c r="TPR72" s="154"/>
      <c r="TPS72" s="154"/>
      <c r="TPT72" s="154"/>
      <c r="TPU72" s="154"/>
      <c r="TPV72" s="154"/>
      <c r="TPW72" s="154"/>
      <c r="TPX72" s="154"/>
      <c r="TPY72" s="154"/>
      <c r="TPZ72" s="154"/>
      <c r="TQA72" s="154"/>
      <c r="TQB72" s="154"/>
      <c r="TQC72" s="154"/>
      <c r="TQD72" s="154"/>
      <c r="TQE72" s="154"/>
      <c r="TQF72" s="154"/>
      <c r="TQG72" s="154"/>
      <c r="TQH72" s="154"/>
      <c r="TQI72" s="154"/>
      <c r="TQJ72" s="154"/>
      <c r="TQK72" s="154"/>
      <c r="TQL72" s="154"/>
      <c r="TQM72" s="154"/>
      <c r="TQN72" s="154"/>
      <c r="TQO72" s="154"/>
      <c r="TQP72" s="154"/>
      <c r="TQQ72" s="154"/>
      <c r="TQR72" s="154"/>
      <c r="TQS72" s="154"/>
      <c r="TQT72" s="154"/>
      <c r="TQU72" s="154"/>
      <c r="TQV72" s="154"/>
      <c r="TQW72" s="154"/>
      <c r="TQX72" s="154"/>
      <c r="TQY72" s="154"/>
      <c r="TQZ72" s="154"/>
      <c r="TRA72" s="154"/>
      <c r="TRB72" s="154"/>
      <c r="TRC72" s="154"/>
      <c r="TRD72" s="154"/>
      <c r="TRE72" s="154"/>
      <c r="TRF72" s="154"/>
      <c r="TRG72" s="154"/>
      <c r="TRH72" s="154"/>
      <c r="TRI72" s="154"/>
      <c r="TRJ72" s="154"/>
      <c r="TRK72" s="154"/>
      <c r="TRL72" s="154"/>
      <c r="TRM72" s="154"/>
      <c r="TRN72" s="154"/>
      <c r="TRO72" s="154"/>
      <c r="TRP72" s="154"/>
      <c r="TRQ72" s="154"/>
      <c r="TRR72" s="154"/>
      <c r="TRS72" s="154"/>
      <c r="TRT72" s="154"/>
      <c r="TRU72" s="154"/>
      <c r="TRV72" s="154"/>
      <c r="TRW72" s="154"/>
      <c r="TRX72" s="154"/>
      <c r="TRY72" s="154"/>
      <c r="TRZ72" s="154"/>
      <c r="TSA72" s="154"/>
      <c r="TSB72" s="154"/>
      <c r="TSC72" s="154"/>
      <c r="TSD72" s="154"/>
      <c r="TSE72" s="154"/>
      <c r="TSF72" s="154"/>
      <c r="TSG72" s="154"/>
      <c r="TSH72" s="154"/>
      <c r="TSI72" s="154"/>
      <c r="TSJ72" s="154"/>
      <c r="TSK72" s="154"/>
      <c r="TSL72" s="154"/>
      <c r="TSM72" s="154"/>
      <c r="TSN72" s="154"/>
      <c r="TSO72" s="154"/>
      <c r="TSP72" s="154"/>
      <c r="TSQ72" s="154"/>
      <c r="TSR72" s="154"/>
      <c r="TSS72" s="154"/>
      <c r="TST72" s="154"/>
      <c r="TSU72" s="154"/>
      <c r="TSV72" s="154"/>
      <c r="TSW72" s="154"/>
      <c r="TSX72" s="154"/>
      <c r="TSY72" s="154"/>
      <c r="TSZ72" s="154"/>
      <c r="TTA72" s="154"/>
      <c r="TTB72" s="154"/>
      <c r="TTC72" s="154"/>
      <c r="TTD72" s="154"/>
      <c r="TTE72" s="154"/>
      <c r="TTF72" s="154"/>
      <c r="TTG72" s="154"/>
      <c r="TTH72" s="154"/>
      <c r="TTI72" s="154"/>
      <c r="TTJ72" s="154"/>
      <c r="TTK72" s="154"/>
      <c r="TTL72" s="154"/>
      <c r="TTM72" s="154"/>
      <c r="TTN72" s="154"/>
      <c r="TTO72" s="154"/>
      <c r="TTP72" s="154"/>
      <c r="TTQ72" s="154"/>
      <c r="TTR72" s="154"/>
      <c r="TTS72" s="154"/>
      <c r="TTT72" s="154"/>
      <c r="TTU72" s="154"/>
      <c r="TTV72" s="154"/>
      <c r="TTW72" s="154"/>
      <c r="TTX72" s="154"/>
      <c r="TTY72" s="154"/>
      <c r="TTZ72" s="154"/>
      <c r="TUA72" s="154"/>
      <c r="TUB72" s="154"/>
      <c r="TUC72" s="154"/>
      <c r="TUD72" s="154"/>
      <c r="TUE72" s="154"/>
      <c r="TUF72" s="154"/>
      <c r="TUG72" s="154"/>
      <c r="TUH72" s="154"/>
      <c r="TUI72" s="154"/>
      <c r="TUJ72" s="154"/>
      <c r="TUK72" s="154"/>
      <c r="TUL72" s="154"/>
      <c r="TUM72" s="154"/>
      <c r="TUN72" s="154"/>
      <c r="TUO72" s="154"/>
      <c r="TUP72" s="154"/>
      <c r="TUQ72" s="154"/>
      <c r="TUR72" s="154"/>
      <c r="TUS72" s="154"/>
      <c r="TUT72" s="154"/>
      <c r="TUU72" s="154"/>
      <c r="TUV72" s="154"/>
      <c r="TUW72" s="154"/>
      <c r="TUX72" s="154"/>
      <c r="TUY72" s="154"/>
      <c r="TUZ72" s="154"/>
      <c r="TVA72" s="154"/>
      <c r="TVB72" s="154"/>
      <c r="TVC72" s="154"/>
      <c r="TVD72" s="154"/>
      <c r="TVE72" s="154"/>
      <c r="TVF72" s="154"/>
      <c r="TVG72" s="154"/>
      <c r="TVH72" s="154"/>
      <c r="TVI72" s="154"/>
      <c r="TVJ72" s="154"/>
      <c r="TVK72" s="154"/>
      <c r="TVL72" s="154"/>
      <c r="TVM72" s="154"/>
      <c r="TVN72" s="154"/>
      <c r="TVO72" s="154"/>
      <c r="TVP72" s="154"/>
      <c r="TVQ72" s="154"/>
      <c r="TVR72" s="154"/>
      <c r="TVS72" s="154"/>
      <c r="TVT72" s="154"/>
      <c r="TVU72" s="154"/>
      <c r="TVV72" s="154"/>
      <c r="TVW72" s="154"/>
      <c r="TVX72" s="154"/>
      <c r="TVY72" s="154"/>
      <c r="TVZ72" s="154"/>
      <c r="TWA72" s="154"/>
      <c r="TWB72" s="154"/>
      <c r="TWC72" s="154"/>
      <c r="TWD72" s="154"/>
      <c r="TWE72" s="154"/>
      <c r="TWF72" s="154"/>
      <c r="TWG72" s="154"/>
      <c r="TWH72" s="154"/>
      <c r="TWI72" s="154"/>
      <c r="TWJ72" s="154"/>
      <c r="TWK72" s="154"/>
      <c r="TWL72" s="154"/>
      <c r="TWM72" s="154"/>
      <c r="TWN72" s="154"/>
      <c r="TWO72" s="154"/>
      <c r="TWP72" s="154"/>
      <c r="TWQ72" s="154"/>
      <c r="TWR72" s="154"/>
      <c r="TWS72" s="154"/>
      <c r="TWT72" s="154"/>
      <c r="TWU72" s="154"/>
      <c r="TWV72" s="154"/>
      <c r="TWW72" s="154"/>
      <c r="TWX72" s="154"/>
      <c r="TWY72" s="154"/>
      <c r="TWZ72" s="154"/>
      <c r="TXA72" s="154"/>
      <c r="TXB72" s="154"/>
      <c r="TXC72" s="154"/>
      <c r="TXD72" s="154"/>
      <c r="TXE72" s="154"/>
      <c r="TXF72" s="154"/>
      <c r="TXG72" s="154"/>
      <c r="TXH72" s="154"/>
      <c r="TXI72" s="154"/>
      <c r="TXJ72" s="154"/>
      <c r="TXK72" s="154"/>
      <c r="TXL72" s="154"/>
      <c r="TXM72" s="154"/>
      <c r="TXN72" s="154"/>
      <c r="TXO72" s="154"/>
      <c r="TXP72" s="154"/>
      <c r="TXQ72" s="154"/>
      <c r="TXR72" s="154"/>
      <c r="TXS72" s="154"/>
      <c r="TXT72" s="154"/>
      <c r="TXU72" s="154"/>
      <c r="TXV72" s="154"/>
      <c r="TXW72" s="154"/>
      <c r="TXX72" s="154"/>
      <c r="TXY72" s="154"/>
      <c r="TXZ72" s="154"/>
      <c r="TYA72" s="154"/>
      <c r="TYB72" s="154"/>
      <c r="TYC72" s="154"/>
      <c r="TYD72" s="154"/>
      <c r="TYE72" s="154"/>
      <c r="TYF72" s="154"/>
      <c r="TYG72" s="154"/>
      <c r="TYH72" s="154"/>
      <c r="TYI72" s="154"/>
      <c r="TYJ72" s="154"/>
      <c r="TYK72" s="154"/>
      <c r="TYL72" s="154"/>
      <c r="TYM72" s="154"/>
      <c r="TYN72" s="154"/>
      <c r="TYO72" s="154"/>
      <c r="TYP72" s="154"/>
      <c r="TYQ72" s="154"/>
      <c r="TYR72" s="154"/>
      <c r="TYS72" s="154"/>
      <c r="TYT72" s="154"/>
      <c r="TYU72" s="154"/>
      <c r="TYV72" s="154"/>
      <c r="TYW72" s="154"/>
      <c r="TYX72" s="154"/>
      <c r="TYY72" s="154"/>
      <c r="TYZ72" s="154"/>
      <c r="TZA72" s="154"/>
      <c r="TZB72" s="154"/>
      <c r="TZC72" s="154"/>
      <c r="TZD72" s="154"/>
      <c r="TZE72" s="154"/>
      <c r="TZF72" s="154"/>
      <c r="TZG72" s="154"/>
      <c r="TZH72" s="154"/>
      <c r="TZI72" s="154"/>
      <c r="TZJ72" s="154"/>
      <c r="TZK72" s="154"/>
      <c r="TZL72" s="154"/>
      <c r="TZM72" s="154"/>
      <c r="TZN72" s="154"/>
      <c r="TZO72" s="154"/>
      <c r="TZP72" s="154"/>
      <c r="TZQ72" s="154"/>
      <c r="TZR72" s="154"/>
      <c r="TZS72" s="154"/>
      <c r="TZT72" s="154"/>
      <c r="TZU72" s="154"/>
      <c r="TZV72" s="154"/>
      <c r="TZW72" s="154"/>
      <c r="TZX72" s="154"/>
      <c r="TZY72" s="154"/>
      <c r="TZZ72" s="154"/>
      <c r="UAA72" s="154"/>
      <c r="UAB72" s="154"/>
      <c r="UAC72" s="154"/>
      <c r="UAD72" s="154"/>
      <c r="UAE72" s="154"/>
      <c r="UAF72" s="154"/>
      <c r="UAG72" s="154"/>
      <c r="UAH72" s="154"/>
      <c r="UAI72" s="154"/>
      <c r="UAJ72" s="154"/>
      <c r="UAK72" s="154"/>
      <c r="UAL72" s="154"/>
      <c r="UAM72" s="154"/>
      <c r="UAN72" s="154"/>
      <c r="UAO72" s="154"/>
      <c r="UAP72" s="154"/>
      <c r="UAQ72" s="154"/>
      <c r="UAR72" s="154"/>
      <c r="UAS72" s="154"/>
      <c r="UAT72" s="154"/>
      <c r="UAU72" s="154"/>
      <c r="UAV72" s="154"/>
      <c r="UAW72" s="154"/>
      <c r="UAX72" s="154"/>
      <c r="UAY72" s="154"/>
      <c r="UAZ72" s="154"/>
      <c r="UBA72" s="154"/>
      <c r="UBB72" s="154"/>
      <c r="UBC72" s="154"/>
      <c r="UBD72" s="154"/>
      <c r="UBE72" s="154"/>
      <c r="UBF72" s="154"/>
      <c r="UBG72" s="154"/>
      <c r="UBH72" s="154"/>
      <c r="UBI72" s="154"/>
      <c r="UBJ72" s="154"/>
      <c r="UBK72" s="154"/>
      <c r="UBL72" s="154"/>
      <c r="UBM72" s="154"/>
      <c r="UBN72" s="154"/>
      <c r="UBO72" s="154"/>
      <c r="UBP72" s="154"/>
      <c r="UBQ72" s="154"/>
      <c r="UBR72" s="154"/>
      <c r="UBS72" s="154"/>
      <c r="UBT72" s="154"/>
      <c r="UBU72" s="154"/>
      <c r="UBV72" s="154"/>
      <c r="UBW72" s="154"/>
      <c r="UBX72" s="154"/>
      <c r="UBY72" s="154"/>
      <c r="UBZ72" s="154"/>
      <c r="UCA72" s="154"/>
      <c r="UCB72" s="154"/>
      <c r="UCC72" s="154"/>
      <c r="UCD72" s="154"/>
      <c r="UCE72" s="154"/>
      <c r="UCF72" s="154"/>
      <c r="UCG72" s="154"/>
      <c r="UCH72" s="154"/>
      <c r="UCI72" s="154"/>
      <c r="UCJ72" s="154"/>
      <c r="UCK72" s="154"/>
      <c r="UCL72" s="154"/>
      <c r="UCM72" s="154"/>
      <c r="UCN72" s="154"/>
      <c r="UCO72" s="154"/>
      <c r="UCP72" s="154"/>
      <c r="UCQ72" s="154"/>
      <c r="UCR72" s="154"/>
      <c r="UCS72" s="154"/>
      <c r="UCT72" s="154"/>
      <c r="UCU72" s="154"/>
      <c r="UCV72" s="154"/>
      <c r="UCW72" s="154"/>
      <c r="UCX72" s="154"/>
      <c r="UCY72" s="154"/>
      <c r="UCZ72" s="154"/>
      <c r="UDA72" s="154"/>
      <c r="UDB72" s="154"/>
      <c r="UDC72" s="154"/>
      <c r="UDD72" s="154"/>
      <c r="UDE72" s="154"/>
      <c r="UDF72" s="154"/>
      <c r="UDG72" s="154"/>
      <c r="UDH72" s="154"/>
      <c r="UDI72" s="154"/>
      <c r="UDJ72" s="154"/>
      <c r="UDK72" s="154"/>
      <c r="UDL72" s="154"/>
      <c r="UDM72" s="154"/>
      <c r="UDN72" s="154"/>
      <c r="UDO72" s="154"/>
      <c r="UDP72" s="154"/>
      <c r="UDQ72" s="154"/>
      <c r="UDR72" s="154"/>
      <c r="UDS72" s="154"/>
      <c r="UDT72" s="154"/>
      <c r="UDU72" s="154"/>
      <c r="UDV72" s="154"/>
      <c r="UDW72" s="154"/>
      <c r="UDX72" s="154"/>
      <c r="UDY72" s="154"/>
      <c r="UDZ72" s="154"/>
      <c r="UEA72" s="154"/>
      <c r="UEB72" s="154"/>
      <c r="UEC72" s="154"/>
      <c r="UED72" s="154"/>
      <c r="UEE72" s="154"/>
      <c r="UEF72" s="154"/>
      <c r="UEG72" s="154"/>
      <c r="UEH72" s="154"/>
      <c r="UEI72" s="154"/>
      <c r="UEJ72" s="154"/>
      <c r="UEK72" s="154"/>
      <c r="UEL72" s="154"/>
      <c r="UEM72" s="154"/>
      <c r="UEN72" s="154"/>
      <c r="UEO72" s="154"/>
      <c r="UEP72" s="154"/>
      <c r="UEQ72" s="154"/>
      <c r="UER72" s="154"/>
      <c r="UES72" s="154"/>
      <c r="UET72" s="154"/>
      <c r="UEU72" s="154"/>
      <c r="UEV72" s="154"/>
      <c r="UEW72" s="154"/>
      <c r="UEX72" s="154"/>
      <c r="UEY72" s="154"/>
      <c r="UEZ72" s="154"/>
      <c r="UFA72" s="154"/>
      <c r="UFB72" s="154"/>
      <c r="UFC72" s="154"/>
      <c r="UFD72" s="154"/>
      <c r="UFE72" s="154"/>
      <c r="UFF72" s="154"/>
      <c r="UFG72" s="154"/>
      <c r="UFH72" s="154"/>
      <c r="UFI72" s="154"/>
      <c r="UFJ72" s="154"/>
      <c r="UFK72" s="154"/>
      <c r="UFL72" s="154"/>
      <c r="UFM72" s="154"/>
      <c r="UFN72" s="154"/>
      <c r="UFO72" s="154"/>
      <c r="UFP72" s="154"/>
      <c r="UFQ72" s="154"/>
      <c r="UFR72" s="154"/>
      <c r="UFS72" s="154"/>
      <c r="UFT72" s="154"/>
      <c r="UFU72" s="154"/>
      <c r="UFV72" s="154"/>
      <c r="UFW72" s="154"/>
      <c r="UFX72" s="154"/>
      <c r="UFY72" s="154"/>
      <c r="UFZ72" s="154"/>
      <c r="UGA72" s="154"/>
      <c r="UGB72" s="154"/>
      <c r="UGC72" s="154"/>
      <c r="UGD72" s="154"/>
      <c r="UGE72" s="154"/>
      <c r="UGF72" s="154"/>
      <c r="UGG72" s="154"/>
      <c r="UGH72" s="154"/>
      <c r="UGI72" s="154"/>
      <c r="UGJ72" s="154"/>
      <c r="UGK72" s="154"/>
      <c r="UGL72" s="154"/>
      <c r="UGM72" s="154"/>
      <c r="UGN72" s="154"/>
      <c r="UGO72" s="154"/>
      <c r="UGP72" s="154"/>
      <c r="UGQ72" s="154"/>
      <c r="UGR72" s="154"/>
      <c r="UGS72" s="154"/>
      <c r="UGT72" s="154"/>
      <c r="UGU72" s="154"/>
      <c r="UGV72" s="154"/>
      <c r="UGW72" s="154"/>
      <c r="UGX72" s="154"/>
      <c r="UGY72" s="154"/>
      <c r="UGZ72" s="154"/>
      <c r="UHA72" s="154"/>
      <c r="UHB72" s="154"/>
      <c r="UHC72" s="154"/>
      <c r="UHD72" s="154"/>
      <c r="UHE72" s="154"/>
      <c r="UHF72" s="154"/>
      <c r="UHG72" s="154"/>
      <c r="UHH72" s="154"/>
      <c r="UHI72" s="154"/>
      <c r="UHJ72" s="154"/>
      <c r="UHK72" s="154"/>
      <c r="UHL72" s="154"/>
      <c r="UHM72" s="154"/>
      <c r="UHN72" s="154"/>
      <c r="UHO72" s="154"/>
      <c r="UHP72" s="154"/>
      <c r="UHQ72" s="154"/>
      <c r="UHR72" s="154"/>
      <c r="UHS72" s="154"/>
      <c r="UHT72" s="154"/>
      <c r="UHU72" s="154"/>
      <c r="UHV72" s="154"/>
      <c r="UHW72" s="154"/>
      <c r="UHX72" s="154"/>
      <c r="UHY72" s="154"/>
      <c r="UHZ72" s="154"/>
      <c r="UIA72" s="154"/>
      <c r="UIB72" s="154"/>
      <c r="UIC72" s="154"/>
      <c r="UID72" s="154"/>
      <c r="UIE72" s="154"/>
      <c r="UIF72" s="154"/>
      <c r="UIG72" s="154"/>
      <c r="UIH72" s="154"/>
      <c r="UII72" s="154"/>
      <c r="UIJ72" s="154"/>
      <c r="UIK72" s="154"/>
      <c r="UIL72" s="154"/>
      <c r="UIM72" s="154"/>
      <c r="UIN72" s="154"/>
      <c r="UIO72" s="154"/>
      <c r="UIP72" s="154"/>
      <c r="UIQ72" s="154"/>
      <c r="UIR72" s="154"/>
      <c r="UIS72" s="154"/>
      <c r="UIT72" s="154"/>
      <c r="UIU72" s="154"/>
      <c r="UIV72" s="154"/>
      <c r="UIW72" s="154"/>
      <c r="UIX72" s="154"/>
      <c r="UIY72" s="154"/>
      <c r="UIZ72" s="154"/>
      <c r="UJA72" s="154"/>
      <c r="UJB72" s="154"/>
      <c r="UJC72" s="154"/>
      <c r="UJD72" s="154"/>
      <c r="UJE72" s="154"/>
      <c r="UJF72" s="154"/>
      <c r="UJG72" s="154"/>
      <c r="UJH72" s="154"/>
      <c r="UJI72" s="154"/>
      <c r="UJJ72" s="154"/>
      <c r="UJK72" s="154"/>
      <c r="UJL72" s="154"/>
      <c r="UJM72" s="154"/>
      <c r="UJN72" s="154"/>
      <c r="UJO72" s="154"/>
      <c r="UJP72" s="154"/>
      <c r="UJQ72" s="154"/>
      <c r="UJR72" s="154"/>
      <c r="UJS72" s="154"/>
      <c r="UJT72" s="154"/>
      <c r="UJU72" s="154"/>
      <c r="UJV72" s="154"/>
      <c r="UJW72" s="154"/>
      <c r="UJX72" s="154"/>
      <c r="UJY72" s="154"/>
      <c r="UJZ72" s="154"/>
      <c r="UKA72" s="154"/>
      <c r="UKB72" s="154"/>
      <c r="UKC72" s="154"/>
      <c r="UKD72" s="154"/>
      <c r="UKE72" s="154"/>
      <c r="UKF72" s="154"/>
      <c r="UKG72" s="154"/>
      <c r="UKH72" s="154"/>
      <c r="UKI72" s="154"/>
      <c r="UKJ72" s="154"/>
      <c r="UKK72" s="154"/>
      <c r="UKL72" s="154"/>
      <c r="UKM72" s="154"/>
      <c r="UKN72" s="154"/>
      <c r="UKO72" s="154"/>
      <c r="UKP72" s="154"/>
      <c r="UKQ72" s="154"/>
      <c r="UKR72" s="154"/>
      <c r="UKS72" s="154"/>
      <c r="UKT72" s="154"/>
      <c r="UKU72" s="154"/>
      <c r="UKV72" s="154"/>
      <c r="UKW72" s="154"/>
      <c r="UKX72" s="154"/>
      <c r="UKY72" s="154"/>
      <c r="UKZ72" s="154"/>
      <c r="ULA72" s="154"/>
      <c r="ULB72" s="154"/>
      <c r="ULC72" s="154"/>
      <c r="ULD72" s="154"/>
      <c r="ULE72" s="154"/>
      <c r="ULF72" s="154"/>
      <c r="ULG72" s="154"/>
      <c r="ULH72" s="154"/>
      <c r="ULI72" s="154"/>
      <c r="ULJ72" s="154"/>
      <c r="ULK72" s="154"/>
      <c r="ULL72" s="154"/>
      <c r="ULM72" s="154"/>
      <c r="ULN72" s="154"/>
      <c r="ULO72" s="154"/>
      <c r="ULP72" s="154"/>
      <c r="ULQ72" s="154"/>
      <c r="ULR72" s="154"/>
      <c r="ULS72" s="154"/>
      <c r="ULT72" s="154"/>
      <c r="ULU72" s="154"/>
      <c r="ULV72" s="154"/>
      <c r="ULW72" s="154"/>
      <c r="ULX72" s="154"/>
      <c r="ULY72" s="154"/>
      <c r="ULZ72" s="154"/>
      <c r="UMA72" s="154"/>
      <c r="UMB72" s="154"/>
      <c r="UMC72" s="154"/>
      <c r="UMD72" s="154"/>
      <c r="UME72" s="154"/>
      <c r="UMF72" s="154"/>
      <c r="UMG72" s="154"/>
      <c r="UMH72" s="154"/>
      <c r="UMI72" s="154"/>
      <c r="UMJ72" s="154"/>
      <c r="UMK72" s="154"/>
      <c r="UML72" s="154"/>
      <c r="UMM72" s="154"/>
      <c r="UMN72" s="154"/>
      <c r="UMO72" s="154"/>
      <c r="UMP72" s="154"/>
      <c r="UMQ72" s="154"/>
      <c r="UMR72" s="154"/>
      <c r="UMS72" s="154"/>
      <c r="UMT72" s="154"/>
      <c r="UMU72" s="154"/>
      <c r="UMV72" s="154"/>
      <c r="UMW72" s="154"/>
      <c r="UMX72" s="154"/>
      <c r="UMY72" s="154"/>
      <c r="UMZ72" s="154"/>
      <c r="UNA72" s="154"/>
      <c r="UNB72" s="154"/>
      <c r="UNC72" s="154"/>
      <c r="UND72" s="154"/>
      <c r="UNE72" s="154"/>
      <c r="UNF72" s="154"/>
      <c r="UNG72" s="154"/>
      <c r="UNH72" s="154"/>
      <c r="UNI72" s="154"/>
      <c r="UNJ72" s="154"/>
      <c r="UNK72" s="154"/>
      <c r="UNL72" s="154"/>
      <c r="UNM72" s="154"/>
      <c r="UNN72" s="154"/>
      <c r="UNO72" s="154"/>
      <c r="UNP72" s="154"/>
      <c r="UNQ72" s="154"/>
      <c r="UNR72" s="154"/>
      <c r="UNS72" s="154"/>
      <c r="UNT72" s="154"/>
      <c r="UNU72" s="154"/>
      <c r="UNV72" s="154"/>
      <c r="UNW72" s="154"/>
      <c r="UNX72" s="154"/>
      <c r="UNY72" s="154"/>
      <c r="UNZ72" s="154"/>
      <c r="UOA72" s="154"/>
      <c r="UOB72" s="154"/>
      <c r="UOC72" s="154"/>
      <c r="UOD72" s="154"/>
      <c r="UOE72" s="154"/>
      <c r="UOF72" s="154"/>
      <c r="UOG72" s="154"/>
      <c r="UOH72" s="154"/>
      <c r="UOI72" s="154"/>
      <c r="UOJ72" s="154"/>
      <c r="UOK72" s="154"/>
      <c r="UOL72" s="154"/>
      <c r="UOM72" s="154"/>
      <c r="UON72" s="154"/>
      <c r="UOO72" s="154"/>
      <c r="UOP72" s="154"/>
      <c r="UOQ72" s="154"/>
      <c r="UOR72" s="154"/>
      <c r="UOS72" s="154"/>
      <c r="UOT72" s="154"/>
      <c r="UOU72" s="154"/>
      <c r="UOV72" s="154"/>
      <c r="UOW72" s="154"/>
      <c r="UOX72" s="154"/>
      <c r="UOY72" s="154"/>
      <c r="UOZ72" s="154"/>
      <c r="UPA72" s="154"/>
      <c r="UPB72" s="154"/>
      <c r="UPC72" s="154"/>
      <c r="UPD72" s="154"/>
      <c r="UPE72" s="154"/>
      <c r="UPF72" s="154"/>
      <c r="UPG72" s="154"/>
      <c r="UPH72" s="154"/>
      <c r="UPI72" s="154"/>
      <c r="UPJ72" s="154"/>
      <c r="UPK72" s="154"/>
      <c r="UPL72" s="154"/>
      <c r="UPM72" s="154"/>
      <c r="UPN72" s="154"/>
      <c r="UPO72" s="154"/>
      <c r="UPP72" s="154"/>
      <c r="UPQ72" s="154"/>
      <c r="UPR72" s="154"/>
      <c r="UPS72" s="154"/>
      <c r="UPT72" s="154"/>
      <c r="UPU72" s="154"/>
      <c r="UPV72" s="154"/>
      <c r="UPW72" s="154"/>
      <c r="UPX72" s="154"/>
      <c r="UPY72" s="154"/>
      <c r="UPZ72" s="154"/>
      <c r="UQA72" s="154"/>
      <c r="UQB72" s="154"/>
      <c r="UQC72" s="154"/>
      <c r="UQD72" s="154"/>
      <c r="UQE72" s="154"/>
      <c r="UQF72" s="154"/>
      <c r="UQG72" s="154"/>
      <c r="UQH72" s="154"/>
      <c r="UQI72" s="154"/>
      <c r="UQJ72" s="154"/>
      <c r="UQK72" s="154"/>
      <c r="UQL72" s="154"/>
      <c r="UQM72" s="154"/>
      <c r="UQN72" s="154"/>
      <c r="UQO72" s="154"/>
      <c r="UQP72" s="154"/>
      <c r="UQQ72" s="154"/>
      <c r="UQR72" s="154"/>
      <c r="UQS72" s="154"/>
      <c r="UQT72" s="154"/>
      <c r="UQU72" s="154"/>
      <c r="UQV72" s="154"/>
      <c r="UQW72" s="154"/>
      <c r="UQX72" s="154"/>
      <c r="UQY72" s="154"/>
      <c r="UQZ72" s="154"/>
      <c r="URA72" s="154"/>
      <c r="URB72" s="154"/>
      <c r="URC72" s="154"/>
      <c r="URD72" s="154"/>
      <c r="URE72" s="154"/>
      <c r="URF72" s="154"/>
      <c r="URG72" s="154"/>
      <c r="URH72" s="154"/>
      <c r="URI72" s="154"/>
      <c r="URJ72" s="154"/>
      <c r="URK72" s="154"/>
      <c r="URL72" s="154"/>
      <c r="URM72" s="154"/>
      <c r="URN72" s="154"/>
      <c r="URO72" s="154"/>
      <c r="URP72" s="154"/>
      <c r="URQ72" s="154"/>
      <c r="URR72" s="154"/>
      <c r="URS72" s="154"/>
      <c r="URT72" s="154"/>
      <c r="URU72" s="154"/>
      <c r="URV72" s="154"/>
      <c r="URW72" s="154"/>
      <c r="URX72" s="154"/>
      <c r="URY72" s="154"/>
      <c r="URZ72" s="154"/>
      <c r="USA72" s="154"/>
      <c r="USB72" s="154"/>
      <c r="USC72" s="154"/>
      <c r="USD72" s="154"/>
      <c r="USE72" s="154"/>
      <c r="USF72" s="154"/>
      <c r="USG72" s="154"/>
      <c r="USH72" s="154"/>
      <c r="USI72" s="154"/>
      <c r="USJ72" s="154"/>
      <c r="USK72" s="154"/>
      <c r="USL72" s="154"/>
      <c r="USM72" s="154"/>
      <c r="USN72" s="154"/>
      <c r="USO72" s="154"/>
      <c r="USP72" s="154"/>
      <c r="USQ72" s="154"/>
      <c r="USR72" s="154"/>
      <c r="USS72" s="154"/>
      <c r="UST72" s="154"/>
      <c r="USU72" s="154"/>
      <c r="USV72" s="154"/>
      <c r="USW72" s="154"/>
      <c r="USX72" s="154"/>
      <c r="USY72" s="154"/>
      <c r="USZ72" s="154"/>
      <c r="UTA72" s="154"/>
      <c r="UTB72" s="154"/>
      <c r="UTC72" s="154"/>
      <c r="UTD72" s="154"/>
      <c r="UTE72" s="154"/>
      <c r="UTF72" s="154"/>
      <c r="UTG72" s="154"/>
      <c r="UTH72" s="154"/>
      <c r="UTI72" s="154"/>
      <c r="UTJ72" s="154"/>
      <c r="UTK72" s="154"/>
      <c r="UTL72" s="154"/>
      <c r="UTM72" s="154"/>
      <c r="UTN72" s="154"/>
      <c r="UTO72" s="154"/>
      <c r="UTP72" s="154"/>
      <c r="UTQ72" s="154"/>
      <c r="UTR72" s="154"/>
      <c r="UTS72" s="154"/>
      <c r="UTT72" s="154"/>
      <c r="UTU72" s="154"/>
      <c r="UTV72" s="154"/>
      <c r="UTW72" s="154"/>
      <c r="UTX72" s="154"/>
      <c r="UTY72" s="154"/>
      <c r="UTZ72" s="154"/>
      <c r="UUA72" s="154"/>
      <c r="UUB72" s="154"/>
      <c r="UUC72" s="154"/>
      <c r="UUD72" s="154"/>
      <c r="UUE72" s="154"/>
      <c r="UUF72" s="154"/>
      <c r="UUG72" s="154"/>
      <c r="UUH72" s="154"/>
      <c r="UUI72" s="154"/>
      <c r="UUJ72" s="154"/>
      <c r="UUK72" s="154"/>
      <c r="UUL72" s="154"/>
      <c r="UUM72" s="154"/>
      <c r="UUN72" s="154"/>
      <c r="UUO72" s="154"/>
      <c r="UUP72" s="154"/>
      <c r="UUQ72" s="154"/>
      <c r="UUR72" s="154"/>
      <c r="UUS72" s="154"/>
      <c r="UUT72" s="154"/>
      <c r="UUU72" s="154"/>
      <c r="UUV72" s="154"/>
      <c r="UUW72" s="154"/>
      <c r="UUX72" s="154"/>
      <c r="UUY72" s="154"/>
      <c r="UUZ72" s="154"/>
      <c r="UVA72" s="154"/>
      <c r="UVB72" s="154"/>
      <c r="UVC72" s="154"/>
      <c r="UVD72" s="154"/>
      <c r="UVE72" s="154"/>
      <c r="UVF72" s="154"/>
      <c r="UVG72" s="154"/>
      <c r="UVH72" s="154"/>
      <c r="UVI72" s="154"/>
      <c r="UVJ72" s="154"/>
      <c r="UVK72" s="154"/>
      <c r="UVL72" s="154"/>
      <c r="UVM72" s="154"/>
      <c r="UVN72" s="154"/>
      <c r="UVO72" s="154"/>
      <c r="UVP72" s="154"/>
      <c r="UVQ72" s="154"/>
      <c r="UVR72" s="154"/>
      <c r="UVS72" s="154"/>
      <c r="UVT72" s="154"/>
      <c r="UVU72" s="154"/>
      <c r="UVV72" s="154"/>
      <c r="UVW72" s="154"/>
      <c r="UVX72" s="154"/>
      <c r="UVY72" s="154"/>
      <c r="UVZ72" s="154"/>
      <c r="UWA72" s="154"/>
      <c r="UWB72" s="154"/>
      <c r="UWC72" s="154"/>
      <c r="UWD72" s="154"/>
      <c r="UWE72" s="154"/>
      <c r="UWF72" s="154"/>
      <c r="UWG72" s="154"/>
      <c r="UWH72" s="154"/>
      <c r="UWI72" s="154"/>
      <c r="UWJ72" s="154"/>
      <c r="UWK72" s="154"/>
      <c r="UWL72" s="154"/>
      <c r="UWM72" s="154"/>
      <c r="UWN72" s="154"/>
      <c r="UWO72" s="154"/>
      <c r="UWP72" s="154"/>
      <c r="UWQ72" s="154"/>
      <c r="UWR72" s="154"/>
      <c r="UWS72" s="154"/>
      <c r="UWT72" s="154"/>
      <c r="UWU72" s="154"/>
      <c r="UWV72" s="154"/>
      <c r="UWW72" s="154"/>
      <c r="UWX72" s="154"/>
      <c r="UWY72" s="154"/>
      <c r="UWZ72" s="154"/>
      <c r="UXA72" s="154"/>
      <c r="UXB72" s="154"/>
      <c r="UXC72" s="154"/>
      <c r="UXD72" s="154"/>
      <c r="UXE72" s="154"/>
      <c r="UXF72" s="154"/>
      <c r="UXG72" s="154"/>
      <c r="UXH72" s="154"/>
      <c r="UXI72" s="154"/>
      <c r="UXJ72" s="154"/>
      <c r="UXK72" s="154"/>
      <c r="UXL72" s="154"/>
      <c r="UXM72" s="154"/>
      <c r="UXN72" s="154"/>
      <c r="UXO72" s="154"/>
      <c r="UXP72" s="154"/>
      <c r="UXQ72" s="154"/>
      <c r="UXR72" s="154"/>
      <c r="UXS72" s="154"/>
      <c r="UXT72" s="154"/>
      <c r="UXU72" s="154"/>
      <c r="UXV72" s="154"/>
      <c r="UXW72" s="154"/>
      <c r="UXX72" s="154"/>
      <c r="UXY72" s="154"/>
      <c r="UXZ72" s="154"/>
      <c r="UYA72" s="154"/>
      <c r="UYB72" s="154"/>
      <c r="UYC72" s="154"/>
      <c r="UYD72" s="154"/>
      <c r="UYE72" s="154"/>
      <c r="UYF72" s="154"/>
      <c r="UYG72" s="154"/>
      <c r="UYH72" s="154"/>
      <c r="UYI72" s="154"/>
      <c r="UYJ72" s="154"/>
      <c r="UYK72" s="154"/>
      <c r="UYL72" s="154"/>
      <c r="UYM72" s="154"/>
      <c r="UYN72" s="154"/>
      <c r="UYO72" s="154"/>
      <c r="UYP72" s="154"/>
      <c r="UYQ72" s="154"/>
      <c r="UYR72" s="154"/>
      <c r="UYS72" s="154"/>
      <c r="UYT72" s="154"/>
      <c r="UYU72" s="154"/>
      <c r="UYV72" s="154"/>
      <c r="UYW72" s="154"/>
      <c r="UYX72" s="154"/>
      <c r="UYY72" s="154"/>
      <c r="UYZ72" s="154"/>
      <c r="UZA72" s="154"/>
      <c r="UZB72" s="154"/>
      <c r="UZC72" s="154"/>
      <c r="UZD72" s="154"/>
      <c r="UZE72" s="154"/>
      <c r="UZF72" s="154"/>
      <c r="UZG72" s="154"/>
      <c r="UZH72" s="154"/>
      <c r="UZI72" s="154"/>
      <c r="UZJ72" s="154"/>
      <c r="UZK72" s="154"/>
      <c r="UZL72" s="154"/>
      <c r="UZM72" s="154"/>
      <c r="UZN72" s="154"/>
      <c r="UZO72" s="154"/>
      <c r="UZP72" s="154"/>
      <c r="UZQ72" s="154"/>
      <c r="UZR72" s="154"/>
      <c r="UZS72" s="154"/>
      <c r="UZT72" s="154"/>
      <c r="UZU72" s="154"/>
      <c r="UZV72" s="154"/>
      <c r="UZW72" s="154"/>
      <c r="UZX72" s="154"/>
      <c r="UZY72" s="154"/>
      <c r="UZZ72" s="154"/>
      <c r="VAA72" s="154"/>
      <c r="VAB72" s="154"/>
      <c r="VAC72" s="154"/>
      <c r="VAD72" s="154"/>
      <c r="VAE72" s="154"/>
      <c r="VAF72" s="154"/>
      <c r="VAG72" s="154"/>
      <c r="VAH72" s="154"/>
      <c r="VAI72" s="154"/>
      <c r="VAJ72" s="154"/>
      <c r="VAK72" s="154"/>
      <c r="VAL72" s="154"/>
      <c r="VAM72" s="154"/>
      <c r="VAN72" s="154"/>
      <c r="VAO72" s="154"/>
      <c r="VAP72" s="154"/>
      <c r="VAQ72" s="154"/>
      <c r="VAR72" s="154"/>
      <c r="VAS72" s="154"/>
      <c r="VAT72" s="154"/>
      <c r="VAU72" s="154"/>
      <c r="VAV72" s="154"/>
      <c r="VAW72" s="154"/>
      <c r="VAX72" s="154"/>
      <c r="VAY72" s="154"/>
      <c r="VAZ72" s="154"/>
      <c r="VBA72" s="154"/>
      <c r="VBB72" s="154"/>
      <c r="VBC72" s="154"/>
      <c r="VBD72" s="154"/>
      <c r="VBE72" s="154"/>
      <c r="VBF72" s="154"/>
      <c r="VBG72" s="154"/>
      <c r="VBH72" s="154"/>
      <c r="VBI72" s="154"/>
      <c r="VBJ72" s="154"/>
      <c r="VBK72" s="154"/>
      <c r="VBL72" s="154"/>
      <c r="VBM72" s="154"/>
      <c r="VBN72" s="154"/>
      <c r="VBO72" s="154"/>
      <c r="VBP72" s="154"/>
      <c r="VBQ72" s="154"/>
      <c r="VBR72" s="154"/>
      <c r="VBS72" s="154"/>
      <c r="VBT72" s="154"/>
      <c r="VBU72" s="154"/>
      <c r="VBV72" s="154"/>
      <c r="VBW72" s="154"/>
      <c r="VBX72" s="154"/>
      <c r="VBY72" s="154"/>
      <c r="VBZ72" s="154"/>
      <c r="VCA72" s="154"/>
      <c r="VCB72" s="154"/>
      <c r="VCC72" s="154"/>
      <c r="VCD72" s="154"/>
      <c r="VCE72" s="154"/>
      <c r="VCF72" s="154"/>
      <c r="VCG72" s="154"/>
      <c r="VCH72" s="154"/>
      <c r="VCI72" s="154"/>
      <c r="VCJ72" s="154"/>
      <c r="VCK72" s="154"/>
      <c r="VCL72" s="154"/>
      <c r="VCM72" s="154"/>
      <c r="VCN72" s="154"/>
      <c r="VCO72" s="154"/>
      <c r="VCP72" s="154"/>
      <c r="VCQ72" s="154"/>
      <c r="VCR72" s="154"/>
      <c r="VCS72" s="154"/>
      <c r="VCT72" s="154"/>
      <c r="VCU72" s="154"/>
      <c r="VCV72" s="154"/>
      <c r="VCW72" s="154"/>
      <c r="VCX72" s="154"/>
      <c r="VCY72" s="154"/>
      <c r="VCZ72" s="154"/>
      <c r="VDA72" s="154"/>
      <c r="VDB72" s="154"/>
      <c r="VDC72" s="154"/>
      <c r="VDD72" s="154"/>
      <c r="VDE72" s="154"/>
      <c r="VDF72" s="154"/>
      <c r="VDG72" s="154"/>
      <c r="VDH72" s="154"/>
      <c r="VDI72" s="154"/>
      <c r="VDJ72" s="154"/>
      <c r="VDK72" s="154"/>
      <c r="VDL72" s="154"/>
      <c r="VDM72" s="154"/>
      <c r="VDN72" s="154"/>
      <c r="VDO72" s="154"/>
      <c r="VDP72" s="154"/>
      <c r="VDQ72" s="154"/>
      <c r="VDR72" s="154"/>
      <c r="VDS72" s="154"/>
      <c r="VDT72" s="154"/>
      <c r="VDU72" s="154"/>
      <c r="VDV72" s="154"/>
      <c r="VDW72" s="154"/>
      <c r="VDX72" s="154"/>
      <c r="VDY72" s="154"/>
      <c r="VDZ72" s="154"/>
      <c r="VEA72" s="154"/>
      <c r="VEB72" s="154"/>
      <c r="VEC72" s="154"/>
      <c r="VED72" s="154"/>
      <c r="VEE72" s="154"/>
      <c r="VEF72" s="154"/>
      <c r="VEG72" s="154"/>
      <c r="VEH72" s="154"/>
      <c r="VEI72" s="154"/>
      <c r="VEJ72" s="154"/>
      <c r="VEK72" s="154"/>
      <c r="VEL72" s="154"/>
      <c r="VEM72" s="154"/>
      <c r="VEN72" s="154"/>
      <c r="VEO72" s="154"/>
      <c r="VEP72" s="154"/>
      <c r="VEQ72" s="154"/>
      <c r="VER72" s="154"/>
      <c r="VES72" s="154"/>
      <c r="VET72" s="154"/>
      <c r="VEU72" s="154"/>
      <c r="VEV72" s="154"/>
      <c r="VEW72" s="154"/>
      <c r="VEX72" s="154"/>
      <c r="VEY72" s="154"/>
      <c r="VEZ72" s="154"/>
      <c r="VFA72" s="154"/>
      <c r="VFB72" s="154"/>
      <c r="VFC72" s="154"/>
      <c r="VFD72" s="154"/>
      <c r="VFE72" s="154"/>
      <c r="VFF72" s="154"/>
      <c r="VFG72" s="154"/>
      <c r="VFH72" s="154"/>
      <c r="VFI72" s="154"/>
      <c r="VFJ72" s="154"/>
      <c r="VFK72" s="154"/>
      <c r="VFL72" s="154"/>
      <c r="VFM72" s="154"/>
      <c r="VFN72" s="154"/>
      <c r="VFO72" s="154"/>
      <c r="VFP72" s="154"/>
      <c r="VFQ72" s="154"/>
      <c r="VFR72" s="154"/>
      <c r="VFS72" s="154"/>
      <c r="VFT72" s="154"/>
      <c r="VFU72" s="154"/>
      <c r="VFV72" s="154"/>
      <c r="VFW72" s="154"/>
      <c r="VFX72" s="154"/>
      <c r="VFY72" s="154"/>
      <c r="VFZ72" s="154"/>
      <c r="VGA72" s="154"/>
      <c r="VGB72" s="154"/>
      <c r="VGC72" s="154"/>
      <c r="VGD72" s="154"/>
      <c r="VGE72" s="154"/>
      <c r="VGF72" s="154"/>
      <c r="VGG72" s="154"/>
      <c r="VGH72" s="154"/>
      <c r="VGI72" s="154"/>
      <c r="VGJ72" s="154"/>
      <c r="VGK72" s="154"/>
      <c r="VGL72" s="154"/>
      <c r="VGM72" s="154"/>
      <c r="VGN72" s="154"/>
      <c r="VGO72" s="154"/>
      <c r="VGP72" s="154"/>
      <c r="VGQ72" s="154"/>
      <c r="VGR72" s="154"/>
      <c r="VGS72" s="154"/>
      <c r="VGT72" s="154"/>
      <c r="VGU72" s="154"/>
      <c r="VGV72" s="154"/>
      <c r="VGW72" s="154"/>
      <c r="VGX72" s="154"/>
      <c r="VGY72" s="154"/>
      <c r="VGZ72" s="154"/>
      <c r="VHA72" s="154"/>
      <c r="VHB72" s="154"/>
      <c r="VHC72" s="154"/>
      <c r="VHD72" s="154"/>
      <c r="VHE72" s="154"/>
      <c r="VHF72" s="154"/>
      <c r="VHG72" s="154"/>
      <c r="VHH72" s="154"/>
      <c r="VHI72" s="154"/>
      <c r="VHJ72" s="154"/>
      <c r="VHK72" s="154"/>
      <c r="VHL72" s="154"/>
      <c r="VHM72" s="154"/>
      <c r="VHN72" s="154"/>
      <c r="VHO72" s="154"/>
      <c r="VHP72" s="154"/>
      <c r="VHQ72" s="154"/>
      <c r="VHR72" s="154"/>
      <c r="VHS72" s="154"/>
      <c r="VHT72" s="154"/>
      <c r="VHU72" s="154"/>
      <c r="VHV72" s="154"/>
      <c r="VHW72" s="154"/>
      <c r="VHX72" s="154"/>
      <c r="VHY72" s="154"/>
      <c r="VHZ72" s="154"/>
      <c r="VIA72" s="154"/>
      <c r="VIB72" s="154"/>
      <c r="VIC72" s="154"/>
      <c r="VID72" s="154"/>
      <c r="VIE72" s="154"/>
      <c r="VIF72" s="154"/>
      <c r="VIG72" s="154"/>
      <c r="VIH72" s="154"/>
      <c r="VII72" s="154"/>
      <c r="VIJ72" s="154"/>
      <c r="VIK72" s="154"/>
      <c r="VIL72" s="154"/>
      <c r="VIM72" s="154"/>
      <c r="VIN72" s="154"/>
      <c r="VIO72" s="154"/>
      <c r="VIP72" s="154"/>
      <c r="VIQ72" s="154"/>
      <c r="VIR72" s="154"/>
      <c r="VIS72" s="154"/>
      <c r="VIT72" s="154"/>
      <c r="VIU72" s="154"/>
      <c r="VIV72" s="154"/>
      <c r="VIW72" s="154"/>
      <c r="VIX72" s="154"/>
      <c r="VIY72" s="154"/>
      <c r="VIZ72" s="154"/>
      <c r="VJA72" s="154"/>
      <c r="VJB72" s="154"/>
      <c r="VJC72" s="154"/>
      <c r="VJD72" s="154"/>
      <c r="VJE72" s="154"/>
      <c r="VJF72" s="154"/>
      <c r="VJG72" s="154"/>
      <c r="VJH72" s="154"/>
      <c r="VJI72" s="154"/>
      <c r="VJJ72" s="154"/>
      <c r="VJK72" s="154"/>
      <c r="VJL72" s="154"/>
      <c r="VJM72" s="154"/>
      <c r="VJN72" s="154"/>
      <c r="VJO72" s="154"/>
      <c r="VJP72" s="154"/>
      <c r="VJQ72" s="154"/>
      <c r="VJR72" s="154"/>
      <c r="VJS72" s="154"/>
      <c r="VJT72" s="154"/>
      <c r="VJU72" s="154"/>
      <c r="VJV72" s="154"/>
      <c r="VJW72" s="154"/>
      <c r="VJX72" s="154"/>
      <c r="VJY72" s="154"/>
      <c r="VJZ72" s="154"/>
      <c r="VKA72" s="154"/>
      <c r="VKB72" s="154"/>
      <c r="VKC72" s="154"/>
      <c r="VKD72" s="154"/>
      <c r="VKE72" s="154"/>
      <c r="VKF72" s="154"/>
      <c r="VKG72" s="154"/>
      <c r="VKH72" s="154"/>
      <c r="VKI72" s="154"/>
      <c r="VKJ72" s="154"/>
      <c r="VKK72" s="154"/>
      <c r="VKL72" s="154"/>
      <c r="VKM72" s="154"/>
      <c r="VKN72" s="154"/>
      <c r="VKO72" s="154"/>
      <c r="VKP72" s="154"/>
      <c r="VKQ72" s="154"/>
      <c r="VKR72" s="154"/>
      <c r="VKS72" s="154"/>
      <c r="VKT72" s="154"/>
      <c r="VKU72" s="154"/>
      <c r="VKV72" s="154"/>
      <c r="VKW72" s="154"/>
      <c r="VKX72" s="154"/>
      <c r="VKY72" s="154"/>
      <c r="VKZ72" s="154"/>
      <c r="VLA72" s="154"/>
      <c r="VLB72" s="154"/>
      <c r="VLC72" s="154"/>
      <c r="VLD72" s="154"/>
      <c r="VLE72" s="154"/>
      <c r="VLF72" s="154"/>
      <c r="VLG72" s="154"/>
      <c r="VLH72" s="154"/>
      <c r="VLI72" s="154"/>
      <c r="VLJ72" s="154"/>
      <c r="VLK72" s="154"/>
      <c r="VLL72" s="154"/>
      <c r="VLM72" s="154"/>
      <c r="VLN72" s="154"/>
      <c r="VLO72" s="154"/>
      <c r="VLP72" s="154"/>
      <c r="VLQ72" s="154"/>
      <c r="VLR72" s="154"/>
      <c r="VLS72" s="154"/>
      <c r="VLT72" s="154"/>
      <c r="VLU72" s="154"/>
      <c r="VLV72" s="154"/>
      <c r="VLW72" s="154"/>
      <c r="VLX72" s="154"/>
      <c r="VLY72" s="154"/>
      <c r="VLZ72" s="154"/>
      <c r="VMA72" s="154"/>
      <c r="VMB72" s="154"/>
      <c r="VMC72" s="154"/>
      <c r="VMD72" s="154"/>
      <c r="VME72" s="154"/>
      <c r="VMF72" s="154"/>
      <c r="VMG72" s="154"/>
      <c r="VMH72" s="154"/>
      <c r="VMI72" s="154"/>
      <c r="VMJ72" s="154"/>
      <c r="VMK72" s="154"/>
      <c r="VML72" s="154"/>
      <c r="VMM72" s="154"/>
      <c r="VMN72" s="154"/>
      <c r="VMO72" s="154"/>
      <c r="VMP72" s="154"/>
      <c r="VMQ72" s="154"/>
      <c r="VMR72" s="154"/>
      <c r="VMS72" s="154"/>
      <c r="VMT72" s="154"/>
      <c r="VMU72" s="154"/>
      <c r="VMV72" s="154"/>
      <c r="VMW72" s="154"/>
      <c r="VMX72" s="154"/>
      <c r="VMY72" s="154"/>
      <c r="VMZ72" s="154"/>
      <c r="VNA72" s="154"/>
      <c r="VNB72" s="154"/>
      <c r="VNC72" s="154"/>
      <c r="VND72" s="154"/>
      <c r="VNE72" s="154"/>
      <c r="VNF72" s="154"/>
      <c r="VNG72" s="154"/>
      <c r="VNH72" s="154"/>
      <c r="VNI72" s="154"/>
      <c r="VNJ72" s="154"/>
      <c r="VNK72" s="154"/>
      <c r="VNL72" s="154"/>
      <c r="VNM72" s="154"/>
      <c r="VNN72" s="154"/>
      <c r="VNO72" s="154"/>
      <c r="VNP72" s="154"/>
      <c r="VNQ72" s="154"/>
      <c r="VNR72" s="154"/>
      <c r="VNS72" s="154"/>
      <c r="VNT72" s="154"/>
      <c r="VNU72" s="154"/>
      <c r="VNV72" s="154"/>
      <c r="VNW72" s="154"/>
      <c r="VNX72" s="154"/>
      <c r="VNY72" s="154"/>
      <c r="VNZ72" s="154"/>
      <c r="VOA72" s="154"/>
      <c r="VOB72" s="154"/>
      <c r="VOC72" s="154"/>
      <c r="VOD72" s="154"/>
      <c r="VOE72" s="154"/>
      <c r="VOF72" s="154"/>
      <c r="VOG72" s="154"/>
      <c r="VOH72" s="154"/>
      <c r="VOI72" s="154"/>
      <c r="VOJ72" s="154"/>
      <c r="VOK72" s="154"/>
      <c r="VOL72" s="154"/>
      <c r="VOM72" s="154"/>
      <c r="VON72" s="154"/>
      <c r="VOO72" s="154"/>
      <c r="VOP72" s="154"/>
      <c r="VOQ72" s="154"/>
      <c r="VOR72" s="154"/>
      <c r="VOS72" s="154"/>
      <c r="VOT72" s="154"/>
      <c r="VOU72" s="154"/>
      <c r="VOV72" s="154"/>
      <c r="VOW72" s="154"/>
      <c r="VOX72" s="154"/>
      <c r="VOY72" s="154"/>
      <c r="VOZ72" s="154"/>
      <c r="VPA72" s="154"/>
      <c r="VPB72" s="154"/>
      <c r="VPC72" s="154"/>
      <c r="VPD72" s="154"/>
      <c r="VPE72" s="154"/>
      <c r="VPF72" s="154"/>
      <c r="VPG72" s="154"/>
      <c r="VPH72" s="154"/>
      <c r="VPI72" s="154"/>
      <c r="VPJ72" s="154"/>
      <c r="VPK72" s="154"/>
      <c r="VPL72" s="154"/>
      <c r="VPM72" s="154"/>
      <c r="VPN72" s="154"/>
      <c r="VPO72" s="154"/>
      <c r="VPP72" s="154"/>
      <c r="VPQ72" s="154"/>
      <c r="VPR72" s="154"/>
      <c r="VPS72" s="154"/>
      <c r="VPT72" s="154"/>
      <c r="VPU72" s="154"/>
      <c r="VPV72" s="154"/>
      <c r="VPW72" s="154"/>
      <c r="VPX72" s="154"/>
      <c r="VPY72" s="154"/>
      <c r="VPZ72" s="154"/>
      <c r="VQA72" s="154"/>
      <c r="VQB72" s="154"/>
      <c r="VQC72" s="154"/>
      <c r="VQD72" s="154"/>
      <c r="VQE72" s="154"/>
      <c r="VQF72" s="154"/>
      <c r="VQG72" s="154"/>
      <c r="VQH72" s="154"/>
      <c r="VQI72" s="154"/>
      <c r="VQJ72" s="154"/>
      <c r="VQK72" s="154"/>
      <c r="VQL72" s="154"/>
      <c r="VQM72" s="154"/>
      <c r="VQN72" s="154"/>
      <c r="VQO72" s="154"/>
      <c r="VQP72" s="154"/>
      <c r="VQQ72" s="154"/>
      <c r="VQR72" s="154"/>
      <c r="VQS72" s="154"/>
      <c r="VQT72" s="154"/>
      <c r="VQU72" s="154"/>
      <c r="VQV72" s="154"/>
      <c r="VQW72" s="154"/>
      <c r="VQX72" s="154"/>
      <c r="VQY72" s="154"/>
      <c r="VQZ72" s="154"/>
      <c r="VRA72" s="154"/>
      <c r="VRB72" s="154"/>
      <c r="VRC72" s="154"/>
      <c r="VRD72" s="154"/>
      <c r="VRE72" s="154"/>
      <c r="VRF72" s="154"/>
      <c r="VRG72" s="154"/>
      <c r="VRH72" s="154"/>
      <c r="VRI72" s="154"/>
      <c r="VRJ72" s="154"/>
      <c r="VRK72" s="154"/>
      <c r="VRL72" s="154"/>
      <c r="VRM72" s="154"/>
      <c r="VRN72" s="154"/>
      <c r="VRO72" s="154"/>
      <c r="VRP72" s="154"/>
      <c r="VRQ72" s="154"/>
      <c r="VRR72" s="154"/>
      <c r="VRS72" s="154"/>
      <c r="VRT72" s="154"/>
      <c r="VRU72" s="154"/>
      <c r="VRV72" s="154"/>
      <c r="VRW72" s="154"/>
      <c r="VRX72" s="154"/>
      <c r="VRY72" s="154"/>
      <c r="VRZ72" s="154"/>
      <c r="VSA72" s="154"/>
      <c r="VSB72" s="154"/>
      <c r="VSC72" s="154"/>
      <c r="VSD72" s="154"/>
      <c r="VSE72" s="154"/>
      <c r="VSF72" s="154"/>
      <c r="VSG72" s="154"/>
      <c r="VSH72" s="154"/>
      <c r="VSI72" s="154"/>
      <c r="VSJ72" s="154"/>
      <c r="VSK72" s="154"/>
      <c r="VSL72" s="154"/>
      <c r="VSM72" s="154"/>
      <c r="VSN72" s="154"/>
      <c r="VSO72" s="154"/>
      <c r="VSP72" s="154"/>
      <c r="VSQ72" s="154"/>
      <c r="VSR72" s="154"/>
      <c r="VSS72" s="154"/>
      <c r="VST72" s="154"/>
      <c r="VSU72" s="154"/>
      <c r="VSV72" s="154"/>
      <c r="VSW72" s="154"/>
      <c r="VSX72" s="154"/>
      <c r="VSY72" s="154"/>
      <c r="VSZ72" s="154"/>
      <c r="VTA72" s="154"/>
      <c r="VTB72" s="154"/>
      <c r="VTC72" s="154"/>
      <c r="VTD72" s="154"/>
      <c r="VTE72" s="154"/>
      <c r="VTF72" s="154"/>
      <c r="VTG72" s="154"/>
      <c r="VTH72" s="154"/>
      <c r="VTI72" s="154"/>
      <c r="VTJ72" s="154"/>
      <c r="VTK72" s="154"/>
      <c r="VTL72" s="154"/>
      <c r="VTM72" s="154"/>
      <c r="VTN72" s="154"/>
      <c r="VTO72" s="154"/>
      <c r="VTP72" s="154"/>
      <c r="VTQ72" s="154"/>
      <c r="VTR72" s="154"/>
      <c r="VTS72" s="154"/>
      <c r="VTT72" s="154"/>
      <c r="VTU72" s="154"/>
      <c r="VTV72" s="154"/>
      <c r="VTW72" s="154"/>
      <c r="VTX72" s="154"/>
      <c r="VTY72" s="154"/>
      <c r="VTZ72" s="154"/>
      <c r="VUA72" s="154"/>
      <c r="VUB72" s="154"/>
      <c r="VUC72" s="154"/>
      <c r="VUD72" s="154"/>
      <c r="VUE72" s="154"/>
      <c r="VUF72" s="154"/>
      <c r="VUG72" s="154"/>
      <c r="VUH72" s="154"/>
      <c r="VUI72" s="154"/>
      <c r="VUJ72" s="154"/>
      <c r="VUK72" s="154"/>
      <c r="VUL72" s="154"/>
      <c r="VUM72" s="154"/>
      <c r="VUN72" s="154"/>
      <c r="VUO72" s="154"/>
      <c r="VUP72" s="154"/>
      <c r="VUQ72" s="154"/>
      <c r="VUR72" s="154"/>
      <c r="VUS72" s="154"/>
      <c r="VUT72" s="154"/>
      <c r="VUU72" s="154"/>
      <c r="VUV72" s="154"/>
      <c r="VUW72" s="154"/>
      <c r="VUX72" s="154"/>
      <c r="VUY72" s="154"/>
      <c r="VUZ72" s="154"/>
      <c r="VVA72" s="154"/>
      <c r="VVB72" s="154"/>
      <c r="VVC72" s="154"/>
      <c r="VVD72" s="154"/>
      <c r="VVE72" s="154"/>
      <c r="VVF72" s="154"/>
      <c r="VVG72" s="154"/>
      <c r="VVH72" s="154"/>
      <c r="VVI72" s="154"/>
      <c r="VVJ72" s="154"/>
      <c r="VVK72" s="154"/>
      <c r="VVL72" s="154"/>
      <c r="VVM72" s="154"/>
      <c r="VVN72" s="154"/>
      <c r="VVO72" s="154"/>
      <c r="VVP72" s="154"/>
      <c r="VVQ72" s="154"/>
      <c r="VVR72" s="154"/>
      <c r="VVS72" s="154"/>
      <c r="VVT72" s="154"/>
      <c r="VVU72" s="154"/>
      <c r="VVV72" s="154"/>
      <c r="VVW72" s="154"/>
      <c r="VVX72" s="154"/>
      <c r="VVY72" s="154"/>
      <c r="VVZ72" s="154"/>
      <c r="VWA72" s="154"/>
      <c r="VWB72" s="154"/>
      <c r="VWC72" s="154"/>
      <c r="VWD72" s="154"/>
      <c r="VWE72" s="154"/>
      <c r="VWF72" s="154"/>
      <c r="VWG72" s="154"/>
      <c r="VWH72" s="154"/>
      <c r="VWI72" s="154"/>
      <c r="VWJ72" s="154"/>
      <c r="VWK72" s="154"/>
      <c r="VWL72" s="154"/>
      <c r="VWM72" s="154"/>
      <c r="VWN72" s="154"/>
      <c r="VWO72" s="154"/>
      <c r="VWP72" s="154"/>
      <c r="VWQ72" s="154"/>
      <c r="VWR72" s="154"/>
      <c r="VWS72" s="154"/>
      <c r="VWT72" s="154"/>
      <c r="VWU72" s="154"/>
      <c r="VWV72" s="154"/>
      <c r="VWW72" s="154"/>
      <c r="VWX72" s="154"/>
      <c r="VWY72" s="154"/>
      <c r="VWZ72" s="154"/>
      <c r="VXA72" s="154"/>
      <c r="VXB72" s="154"/>
      <c r="VXC72" s="154"/>
      <c r="VXD72" s="154"/>
      <c r="VXE72" s="154"/>
      <c r="VXF72" s="154"/>
      <c r="VXG72" s="154"/>
      <c r="VXH72" s="154"/>
      <c r="VXI72" s="154"/>
      <c r="VXJ72" s="154"/>
      <c r="VXK72" s="154"/>
      <c r="VXL72" s="154"/>
      <c r="VXM72" s="154"/>
      <c r="VXN72" s="154"/>
      <c r="VXO72" s="154"/>
      <c r="VXP72" s="154"/>
      <c r="VXQ72" s="154"/>
      <c r="VXR72" s="154"/>
      <c r="VXS72" s="154"/>
      <c r="VXT72" s="154"/>
      <c r="VXU72" s="154"/>
      <c r="VXV72" s="154"/>
      <c r="VXW72" s="154"/>
      <c r="VXX72" s="154"/>
      <c r="VXY72" s="154"/>
      <c r="VXZ72" s="154"/>
      <c r="VYA72" s="154"/>
      <c r="VYB72" s="154"/>
      <c r="VYC72" s="154"/>
      <c r="VYD72" s="154"/>
      <c r="VYE72" s="154"/>
      <c r="VYF72" s="154"/>
      <c r="VYG72" s="154"/>
      <c r="VYH72" s="154"/>
      <c r="VYI72" s="154"/>
      <c r="VYJ72" s="154"/>
      <c r="VYK72" s="154"/>
      <c r="VYL72" s="154"/>
      <c r="VYM72" s="154"/>
      <c r="VYN72" s="154"/>
      <c r="VYO72" s="154"/>
      <c r="VYP72" s="154"/>
      <c r="VYQ72" s="154"/>
      <c r="VYR72" s="154"/>
      <c r="VYS72" s="154"/>
      <c r="VYT72" s="154"/>
      <c r="VYU72" s="154"/>
      <c r="VYV72" s="154"/>
      <c r="VYW72" s="154"/>
      <c r="VYX72" s="154"/>
      <c r="VYY72" s="154"/>
      <c r="VYZ72" s="154"/>
      <c r="VZA72" s="154"/>
      <c r="VZB72" s="154"/>
      <c r="VZC72" s="154"/>
      <c r="VZD72" s="154"/>
      <c r="VZE72" s="154"/>
      <c r="VZF72" s="154"/>
      <c r="VZG72" s="154"/>
      <c r="VZH72" s="154"/>
      <c r="VZI72" s="154"/>
      <c r="VZJ72" s="154"/>
      <c r="VZK72" s="154"/>
      <c r="VZL72" s="154"/>
      <c r="VZM72" s="154"/>
      <c r="VZN72" s="154"/>
      <c r="VZO72" s="154"/>
      <c r="VZP72" s="154"/>
      <c r="VZQ72" s="154"/>
      <c r="VZR72" s="154"/>
      <c r="VZS72" s="154"/>
      <c r="VZT72" s="154"/>
      <c r="VZU72" s="154"/>
      <c r="VZV72" s="154"/>
      <c r="VZW72" s="154"/>
      <c r="VZX72" s="154"/>
      <c r="VZY72" s="154"/>
      <c r="VZZ72" s="154"/>
      <c r="WAA72" s="154"/>
      <c r="WAB72" s="154"/>
      <c r="WAC72" s="154"/>
      <c r="WAD72" s="154"/>
      <c r="WAE72" s="154"/>
      <c r="WAF72" s="154"/>
      <c r="WAG72" s="154"/>
      <c r="WAH72" s="154"/>
      <c r="WAI72" s="154"/>
      <c r="WAJ72" s="154"/>
      <c r="WAK72" s="154"/>
      <c r="WAL72" s="154"/>
      <c r="WAM72" s="154"/>
      <c r="WAN72" s="154"/>
      <c r="WAO72" s="154"/>
      <c r="WAP72" s="154"/>
      <c r="WAQ72" s="154"/>
      <c r="WAR72" s="154"/>
      <c r="WAS72" s="154"/>
      <c r="WAT72" s="154"/>
      <c r="WAU72" s="154"/>
      <c r="WAV72" s="154"/>
      <c r="WAW72" s="154"/>
      <c r="WAX72" s="154"/>
      <c r="WAY72" s="154"/>
      <c r="WAZ72" s="154"/>
      <c r="WBA72" s="154"/>
      <c r="WBB72" s="154"/>
      <c r="WBC72" s="154"/>
      <c r="WBD72" s="154"/>
      <c r="WBE72" s="154"/>
      <c r="WBF72" s="154"/>
      <c r="WBG72" s="154"/>
      <c r="WBH72" s="154"/>
      <c r="WBI72" s="154"/>
      <c r="WBJ72" s="154"/>
      <c r="WBK72" s="154"/>
      <c r="WBL72" s="154"/>
      <c r="WBM72" s="154"/>
      <c r="WBN72" s="154"/>
      <c r="WBO72" s="154"/>
      <c r="WBP72" s="154"/>
      <c r="WBQ72" s="154"/>
      <c r="WBR72" s="154"/>
      <c r="WBS72" s="154"/>
      <c r="WBT72" s="154"/>
      <c r="WBU72" s="154"/>
      <c r="WBV72" s="154"/>
      <c r="WBW72" s="154"/>
      <c r="WBX72" s="154"/>
      <c r="WBY72" s="154"/>
      <c r="WBZ72" s="154"/>
      <c r="WCA72" s="154"/>
      <c r="WCB72" s="154"/>
      <c r="WCC72" s="154"/>
      <c r="WCD72" s="154"/>
      <c r="WCE72" s="154"/>
      <c r="WCF72" s="154"/>
      <c r="WCG72" s="154"/>
      <c r="WCH72" s="154"/>
      <c r="WCI72" s="154"/>
      <c r="WCJ72" s="154"/>
      <c r="WCK72" s="154"/>
      <c r="WCL72" s="154"/>
      <c r="WCM72" s="154"/>
      <c r="WCN72" s="154"/>
      <c r="WCO72" s="154"/>
      <c r="WCP72" s="154"/>
      <c r="WCQ72" s="154"/>
      <c r="WCR72" s="154"/>
      <c r="WCS72" s="154"/>
      <c r="WCT72" s="154"/>
      <c r="WCU72" s="154"/>
      <c r="WCV72" s="154"/>
      <c r="WCW72" s="154"/>
      <c r="WCX72" s="154"/>
      <c r="WCY72" s="154"/>
      <c r="WCZ72" s="154"/>
      <c r="WDA72" s="154"/>
      <c r="WDB72" s="154"/>
      <c r="WDC72" s="154"/>
      <c r="WDD72" s="154"/>
      <c r="WDE72" s="154"/>
      <c r="WDF72" s="154"/>
      <c r="WDG72" s="154"/>
      <c r="WDH72" s="154"/>
      <c r="WDI72" s="154"/>
      <c r="WDJ72" s="154"/>
      <c r="WDK72" s="154"/>
      <c r="WDL72" s="154"/>
      <c r="WDM72" s="154"/>
      <c r="WDN72" s="154"/>
      <c r="WDO72" s="154"/>
      <c r="WDP72" s="154"/>
      <c r="WDQ72" s="154"/>
      <c r="WDR72" s="154"/>
      <c r="WDS72" s="154"/>
      <c r="WDT72" s="154"/>
      <c r="WDU72" s="154"/>
      <c r="WDV72" s="154"/>
      <c r="WDW72" s="154"/>
      <c r="WDX72" s="154"/>
      <c r="WDY72" s="154"/>
      <c r="WDZ72" s="154"/>
      <c r="WEA72" s="154"/>
      <c r="WEB72" s="154"/>
      <c r="WEC72" s="154"/>
      <c r="WED72" s="154"/>
      <c r="WEE72" s="154"/>
      <c r="WEF72" s="154"/>
      <c r="WEG72" s="154"/>
      <c r="WEH72" s="154"/>
      <c r="WEI72" s="154"/>
      <c r="WEJ72" s="154"/>
      <c r="WEK72" s="154"/>
      <c r="WEL72" s="154"/>
      <c r="WEM72" s="154"/>
      <c r="WEN72" s="154"/>
      <c r="WEO72" s="154"/>
      <c r="WEP72" s="154"/>
      <c r="WEQ72" s="154"/>
      <c r="WER72" s="154"/>
      <c r="WES72" s="154"/>
      <c r="WET72" s="154"/>
      <c r="WEU72" s="154"/>
      <c r="WEV72" s="154"/>
      <c r="WEW72" s="154"/>
      <c r="WEX72" s="154"/>
      <c r="WEY72" s="154"/>
      <c r="WEZ72" s="154"/>
      <c r="WFA72" s="154"/>
      <c r="WFB72" s="154"/>
      <c r="WFC72" s="154"/>
      <c r="WFD72" s="154"/>
      <c r="WFE72" s="154"/>
      <c r="WFF72" s="154"/>
      <c r="WFG72" s="154"/>
      <c r="WFH72" s="154"/>
      <c r="WFI72" s="154"/>
      <c r="WFJ72" s="154"/>
      <c r="WFK72" s="154"/>
      <c r="WFL72" s="154"/>
      <c r="WFM72" s="154"/>
      <c r="WFN72" s="154"/>
      <c r="WFO72" s="154"/>
      <c r="WFP72" s="154"/>
      <c r="WFQ72" s="154"/>
      <c r="WFR72" s="154"/>
      <c r="WFS72" s="154"/>
      <c r="WFT72" s="154"/>
      <c r="WFU72" s="154"/>
      <c r="WFV72" s="154"/>
      <c r="WFW72" s="154"/>
      <c r="WFX72" s="154"/>
      <c r="WFY72" s="154"/>
      <c r="WFZ72" s="154"/>
      <c r="WGA72" s="154"/>
      <c r="WGB72" s="154"/>
      <c r="WGC72" s="154"/>
      <c r="WGD72" s="154"/>
      <c r="WGE72" s="154"/>
      <c r="WGF72" s="154"/>
      <c r="WGG72" s="154"/>
      <c r="WGH72" s="154"/>
      <c r="WGI72" s="154"/>
      <c r="WGJ72" s="154"/>
      <c r="WGK72" s="154"/>
      <c r="WGL72" s="154"/>
      <c r="WGM72" s="154"/>
      <c r="WGN72" s="154"/>
      <c r="WGO72" s="154"/>
      <c r="WGP72" s="154"/>
      <c r="WGQ72" s="154"/>
      <c r="WGR72" s="154"/>
      <c r="WGS72" s="154"/>
      <c r="WGT72" s="154"/>
      <c r="WGU72" s="154"/>
      <c r="WGV72" s="154"/>
      <c r="WGW72" s="154"/>
      <c r="WGX72" s="154"/>
      <c r="WGY72" s="154"/>
      <c r="WGZ72" s="154"/>
      <c r="WHA72" s="154"/>
      <c r="WHB72" s="154"/>
      <c r="WHC72" s="154"/>
      <c r="WHD72" s="154"/>
      <c r="WHE72" s="154"/>
      <c r="WHF72" s="154"/>
      <c r="WHG72" s="154"/>
      <c r="WHH72" s="154"/>
      <c r="WHI72" s="154"/>
      <c r="WHJ72" s="154"/>
      <c r="WHK72" s="154"/>
      <c r="WHL72" s="154"/>
      <c r="WHM72" s="154"/>
      <c r="WHN72" s="154"/>
      <c r="WHO72" s="154"/>
      <c r="WHP72" s="154"/>
      <c r="WHQ72" s="154"/>
      <c r="WHR72" s="154"/>
      <c r="WHS72" s="154"/>
      <c r="WHT72" s="154"/>
      <c r="WHU72" s="154"/>
      <c r="WHV72" s="154"/>
      <c r="WHW72" s="154"/>
      <c r="WHX72" s="154"/>
      <c r="WHY72" s="154"/>
      <c r="WHZ72" s="154"/>
      <c r="WIA72" s="154"/>
      <c r="WIB72" s="154"/>
      <c r="WIC72" s="154"/>
      <c r="WID72" s="154"/>
      <c r="WIE72" s="154"/>
      <c r="WIF72" s="154"/>
      <c r="WIG72" s="154"/>
      <c r="WIH72" s="154"/>
      <c r="WII72" s="154"/>
      <c r="WIJ72" s="154"/>
      <c r="WIK72" s="154"/>
      <c r="WIL72" s="154"/>
      <c r="WIM72" s="154"/>
      <c r="WIN72" s="154"/>
      <c r="WIO72" s="154"/>
      <c r="WIP72" s="154"/>
      <c r="WIQ72" s="154"/>
      <c r="WIR72" s="154"/>
      <c r="WIS72" s="154"/>
      <c r="WIT72" s="154"/>
      <c r="WIU72" s="154"/>
      <c r="WIV72" s="154"/>
      <c r="WIW72" s="154"/>
      <c r="WIX72" s="154"/>
      <c r="WIY72" s="154"/>
      <c r="WIZ72" s="154"/>
      <c r="WJA72" s="154"/>
      <c r="WJB72" s="154"/>
      <c r="WJC72" s="154"/>
      <c r="WJD72" s="154"/>
      <c r="WJE72" s="154"/>
      <c r="WJF72" s="154"/>
      <c r="WJG72" s="154"/>
      <c r="WJH72" s="154"/>
      <c r="WJI72" s="154"/>
      <c r="WJJ72" s="154"/>
      <c r="WJK72" s="154"/>
      <c r="WJL72" s="154"/>
      <c r="WJM72" s="154"/>
      <c r="WJN72" s="154"/>
      <c r="WJO72" s="154"/>
      <c r="WJP72" s="154"/>
      <c r="WJQ72" s="154"/>
      <c r="WJR72" s="154"/>
      <c r="WJS72" s="154"/>
      <c r="WJT72" s="154"/>
      <c r="WJU72" s="154"/>
      <c r="WJV72" s="154"/>
      <c r="WJW72" s="154"/>
      <c r="WJX72" s="154"/>
      <c r="WJY72" s="154"/>
      <c r="WJZ72" s="154"/>
      <c r="WKA72" s="154"/>
      <c r="WKB72" s="154"/>
      <c r="WKC72" s="154"/>
      <c r="WKD72" s="154"/>
      <c r="WKE72" s="154"/>
      <c r="WKF72" s="154"/>
      <c r="WKG72" s="154"/>
      <c r="WKH72" s="154"/>
      <c r="WKI72" s="154"/>
      <c r="WKJ72" s="154"/>
      <c r="WKK72" s="154"/>
      <c r="WKL72" s="154"/>
      <c r="WKM72" s="154"/>
      <c r="WKN72" s="154"/>
      <c r="WKO72" s="154"/>
      <c r="WKP72" s="154"/>
      <c r="WKQ72" s="154"/>
      <c r="WKR72" s="154"/>
      <c r="WKS72" s="154"/>
      <c r="WKT72" s="154"/>
      <c r="WKU72" s="154"/>
      <c r="WKV72" s="154"/>
      <c r="WKW72" s="154"/>
      <c r="WKX72" s="154"/>
      <c r="WKY72" s="154"/>
      <c r="WKZ72" s="154"/>
      <c r="WLA72" s="154"/>
      <c r="WLB72" s="154"/>
      <c r="WLC72" s="154"/>
      <c r="WLD72" s="154"/>
      <c r="WLE72" s="154"/>
      <c r="WLF72" s="154"/>
      <c r="WLG72" s="154"/>
      <c r="WLH72" s="154"/>
      <c r="WLI72" s="154"/>
      <c r="WLJ72" s="154"/>
      <c r="WLK72" s="154"/>
      <c r="WLL72" s="154"/>
      <c r="WLM72" s="154"/>
      <c r="WLN72" s="154"/>
      <c r="WLO72" s="154"/>
      <c r="WLP72" s="154"/>
      <c r="WLQ72" s="154"/>
      <c r="WLR72" s="154"/>
      <c r="WLS72" s="154"/>
      <c r="WLT72" s="154"/>
      <c r="WLU72" s="154"/>
      <c r="WLV72" s="154"/>
      <c r="WLW72" s="154"/>
      <c r="WLX72" s="154"/>
      <c r="WLY72" s="154"/>
      <c r="WLZ72" s="154"/>
      <c r="WMA72" s="154"/>
      <c r="WMB72" s="154"/>
      <c r="WMC72" s="154"/>
      <c r="WMD72" s="154"/>
      <c r="WME72" s="154"/>
      <c r="WMF72" s="154"/>
      <c r="WMG72" s="154"/>
      <c r="WMH72" s="154"/>
      <c r="WMI72" s="154"/>
      <c r="WMJ72" s="154"/>
      <c r="WMK72" s="154"/>
      <c r="WML72" s="154"/>
      <c r="WMM72" s="154"/>
      <c r="WMN72" s="154"/>
      <c r="WMO72" s="154"/>
      <c r="WMP72" s="154"/>
      <c r="WMQ72" s="154"/>
      <c r="WMR72" s="154"/>
      <c r="WMS72" s="154"/>
      <c r="WMT72" s="154"/>
      <c r="WMU72" s="154"/>
      <c r="WMV72" s="154"/>
      <c r="WMW72" s="154"/>
      <c r="WMX72" s="154"/>
      <c r="WMY72" s="154"/>
      <c r="WMZ72" s="154"/>
      <c r="WNA72" s="154"/>
      <c r="WNB72" s="154"/>
      <c r="WNC72" s="154"/>
      <c r="WND72" s="154"/>
      <c r="WNE72" s="154"/>
      <c r="WNF72" s="154"/>
      <c r="WNG72" s="154"/>
      <c r="WNH72" s="154"/>
      <c r="WNI72" s="154"/>
      <c r="WNJ72" s="154"/>
      <c r="WNK72" s="154"/>
      <c r="WNL72" s="154"/>
      <c r="WNM72" s="154"/>
      <c r="WNN72" s="154"/>
      <c r="WNO72" s="154"/>
      <c r="WNP72" s="154"/>
      <c r="WNQ72" s="154"/>
      <c r="WNR72" s="154"/>
      <c r="WNS72" s="154"/>
      <c r="WNT72" s="154"/>
      <c r="WNU72" s="154"/>
      <c r="WNV72" s="154"/>
      <c r="WNW72" s="154"/>
      <c r="WNX72" s="154"/>
      <c r="WNY72" s="154"/>
      <c r="WNZ72" s="154"/>
      <c r="WOA72" s="154"/>
      <c r="WOB72" s="154"/>
      <c r="WOC72" s="154"/>
      <c r="WOD72" s="154"/>
      <c r="WOE72" s="154"/>
      <c r="WOF72" s="154"/>
      <c r="WOG72" s="154"/>
      <c r="WOH72" s="154"/>
      <c r="WOI72" s="154"/>
      <c r="WOJ72" s="154"/>
      <c r="WOK72" s="154"/>
      <c r="WOL72" s="154"/>
      <c r="WOM72" s="154"/>
      <c r="WON72" s="154"/>
      <c r="WOO72" s="154"/>
      <c r="WOP72" s="154"/>
      <c r="WOQ72" s="154"/>
      <c r="WOR72" s="154"/>
      <c r="WOS72" s="154"/>
      <c r="WOT72" s="154"/>
      <c r="WOU72" s="154"/>
      <c r="WOV72" s="154"/>
      <c r="WOW72" s="154"/>
      <c r="WOX72" s="154"/>
      <c r="WOY72" s="154"/>
      <c r="WOZ72" s="154"/>
      <c r="WPA72" s="154"/>
      <c r="WPB72" s="154"/>
      <c r="WPC72" s="154"/>
      <c r="WPD72" s="154"/>
      <c r="WPE72" s="154"/>
      <c r="WPF72" s="154"/>
      <c r="WPG72" s="154"/>
      <c r="WPH72" s="154"/>
      <c r="WPI72" s="154"/>
      <c r="WPJ72" s="154"/>
      <c r="WPK72" s="154"/>
      <c r="WPL72" s="154"/>
      <c r="WPM72" s="154"/>
      <c r="WPN72" s="154"/>
      <c r="WPO72" s="154"/>
      <c r="WPP72" s="154"/>
      <c r="WPQ72" s="154"/>
      <c r="WPR72" s="154"/>
      <c r="WPS72" s="154"/>
      <c r="WPT72" s="154"/>
      <c r="WPU72" s="154"/>
      <c r="WPV72" s="154"/>
      <c r="WPW72" s="154"/>
      <c r="WPX72" s="154"/>
      <c r="WPY72" s="154"/>
      <c r="WPZ72" s="154"/>
      <c r="WQA72" s="154"/>
      <c r="WQB72" s="154"/>
      <c r="WQC72" s="154"/>
      <c r="WQD72" s="154"/>
      <c r="WQE72" s="154"/>
      <c r="WQF72" s="154"/>
      <c r="WQG72" s="154"/>
      <c r="WQH72" s="154"/>
      <c r="WQI72" s="154"/>
      <c r="WQJ72" s="154"/>
      <c r="WQK72" s="154"/>
      <c r="WQL72" s="154"/>
      <c r="WQM72" s="154"/>
      <c r="WQN72" s="154"/>
      <c r="WQO72" s="154"/>
      <c r="WQP72" s="154"/>
      <c r="WQQ72" s="154"/>
      <c r="WQR72" s="154"/>
      <c r="WQS72" s="154"/>
      <c r="WQT72" s="154"/>
      <c r="WQU72" s="154"/>
      <c r="WQV72" s="154"/>
      <c r="WQW72" s="154"/>
      <c r="WQX72" s="154"/>
      <c r="WQY72" s="154"/>
      <c r="WQZ72" s="154"/>
      <c r="WRA72" s="154"/>
      <c r="WRB72" s="154"/>
      <c r="WRC72" s="154"/>
      <c r="WRD72" s="154"/>
      <c r="WRE72" s="154"/>
      <c r="WRF72" s="154"/>
      <c r="WRG72" s="154"/>
      <c r="WRH72" s="154"/>
      <c r="WRI72" s="154"/>
      <c r="WRJ72" s="154"/>
      <c r="WRK72" s="154"/>
      <c r="WRL72" s="154"/>
      <c r="WRM72" s="154"/>
      <c r="WRN72" s="154"/>
      <c r="WRO72" s="154"/>
      <c r="WRP72" s="154"/>
      <c r="WRQ72" s="154"/>
      <c r="WRR72" s="154"/>
      <c r="WRS72" s="154"/>
      <c r="WRT72" s="154"/>
      <c r="WRU72" s="154"/>
      <c r="WRV72" s="154"/>
      <c r="WRW72" s="154"/>
      <c r="WRX72" s="154"/>
      <c r="WRY72" s="154"/>
      <c r="WRZ72" s="154"/>
      <c r="WSA72" s="154"/>
      <c r="WSB72" s="154"/>
      <c r="WSC72" s="154"/>
      <c r="WSD72" s="154"/>
      <c r="WSE72" s="154"/>
      <c r="WSF72" s="154"/>
      <c r="WSG72" s="154"/>
      <c r="WSH72" s="154"/>
      <c r="WSI72" s="154"/>
      <c r="WSJ72" s="154"/>
      <c r="WSK72" s="154"/>
      <c r="WSL72" s="154"/>
      <c r="WSM72" s="154"/>
      <c r="WSN72" s="154"/>
      <c r="WSO72" s="154"/>
      <c r="WSP72" s="154"/>
      <c r="WSQ72" s="154"/>
      <c r="WSR72" s="154"/>
      <c r="WSS72" s="154"/>
      <c r="WST72" s="154"/>
      <c r="WSU72" s="154"/>
      <c r="WSV72" s="154"/>
      <c r="WSW72" s="154"/>
      <c r="WSX72" s="154"/>
      <c r="WSY72" s="154"/>
      <c r="WSZ72" s="154"/>
      <c r="WTA72" s="154"/>
      <c r="WTB72" s="154"/>
      <c r="WTC72" s="154"/>
      <c r="WTD72" s="154"/>
      <c r="WTE72" s="154"/>
      <c r="WTF72" s="154"/>
      <c r="WTG72" s="154"/>
      <c r="WTH72" s="154"/>
      <c r="WTI72" s="154"/>
      <c r="WTJ72" s="154"/>
      <c r="WTK72" s="154"/>
      <c r="WTL72" s="154"/>
      <c r="WTM72" s="154"/>
      <c r="WTN72" s="154"/>
      <c r="WTO72" s="154"/>
      <c r="WTP72" s="154"/>
      <c r="WTQ72" s="154"/>
      <c r="WTR72" s="154"/>
      <c r="WTS72" s="154"/>
      <c r="WTT72" s="154"/>
      <c r="WTU72" s="154"/>
      <c r="WTV72" s="154"/>
      <c r="WTW72" s="154"/>
      <c r="WTX72" s="154"/>
      <c r="WTY72" s="154"/>
      <c r="WTZ72" s="154"/>
      <c r="WUA72" s="154"/>
      <c r="WUB72" s="154"/>
      <c r="WUC72" s="154"/>
      <c r="WUD72" s="154"/>
      <c r="WUE72" s="154"/>
      <c r="WUF72" s="154"/>
      <c r="WUG72" s="154"/>
      <c r="WUH72" s="154"/>
      <c r="WUI72" s="154"/>
      <c r="WUJ72" s="154"/>
      <c r="WUK72" s="154"/>
      <c r="WUL72" s="154"/>
      <c r="WUM72" s="154"/>
      <c r="WUN72" s="154"/>
      <c r="WUO72" s="154"/>
      <c r="WUP72" s="154"/>
      <c r="WUQ72" s="154"/>
      <c r="WUR72" s="154"/>
      <c r="WUS72" s="154"/>
      <c r="WUT72" s="154"/>
      <c r="WUU72" s="154"/>
      <c r="WUV72" s="154"/>
      <c r="WUW72" s="154"/>
      <c r="WUX72" s="154"/>
      <c r="WUY72" s="154"/>
      <c r="WUZ72" s="154"/>
      <c r="WVA72" s="154"/>
      <c r="WVB72" s="154"/>
      <c r="WVC72" s="154"/>
      <c r="WVD72" s="154"/>
      <c r="WVE72" s="154"/>
      <c r="WVF72" s="154"/>
      <c r="WVG72" s="154"/>
      <c r="WVH72" s="154"/>
      <c r="WVI72" s="154"/>
      <c r="WVJ72" s="154"/>
      <c r="WVK72" s="154"/>
      <c r="WVL72" s="154"/>
      <c r="WVM72" s="154"/>
      <c r="WVN72" s="154"/>
      <c r="WVO72" s="154"/>
      <c r="WVP72" s="154"/>
      <c r="WVQ72" s="154"/>
      <c r="WVR72" s="154"/>
      <c r="WVS72" s="154"/>
      <c r="WVT72" s="154"/>
      <c r="WVU72" s="154"/>
      <c r="WVV72" s="154"/>
      <c r="WVW72" s="154"/>
      <c r="WVX72" s="154"/>
      <c r="WVY72" s="154"/>
      <c r="WVZ72" s="154"/>
      <c r="WWA72" s="154"/>
      <c r="WWB72" s="154"/>
      <c r="WWC72" s="154"/>
      <c r="WWD72" s="154"/>
      <c r="WWE72" s="154"/>
      <c r="WWF72" s="154"/>
      <c r="WWG72" s="154"/>
      <c r="WWH72" s="154"/>
      <c r="WWI72" s="154"/>
      <c r="WWJ72" s="154"/>
      <c r="WWK72" s="154"/>
      <c r="WWL72" s="154"/>
      <c r="WWM72" s="154"/>
      <c r="WWN72" s="154"/>
      <c r="WWO72" s="154"/>
      <c r="WWP72" s="154"/>
      <c r="WWQ72" s="154"/>
      <c r="WWR72" s="154"/>
      <c r="WWS72" s="154"/>
      <c r="WWT72" s="154"/>
      <c r="WWU72" s="154"/>
      <c r="WWV72" s="154"/>
      <c r="WWW72" s="154"/>
      <c r="WWX72" s="154"/>
      <c r="WWY72" s="154"/>
      <c r="WWZ72" s="154"/>
      <c r="WXA72" s="154"/>
      <c r="WXB72" s="154"/>
      <c r="WXC72" s="154"/>
      <c r="WXD72" s="154"/>
      <c r="WXE72" s="154"/>
      <c r="WXF72" s="154"/>
      <c r="WXG72" s="154"/>
      <c r="WXH72" s="154"/>
      <c r="WXI72" s="154"/>
      <c r="WXJ72" s="154"/>
      <c r="WXK72" s="154"/>
      <c r="WXL72" s="154"/>
      <c r="WXM72" s="154"/>
      <c r="WXN72" s="154"/>
      <c r="WXO72" s="154"/>
      <c r="WXP72" s="154"/>
      <c r="WXQ72" s="154"/>
      <c r="WXR72" s="154"/>
      <c r="WXS72" s="154"/>
      <c r="WXT72" s="154"/>
      <c r="WXU72" s="154"/>
      <c r="WXV72" s="154"/>
      <c r="WXW72" s="154"/>
      <c r="WXX72" s="154"/>
      <c r="WXY72" s="154"/>
      <c r="WXZ72" s="154"/>
      <c r="WYA72" s="154"/>
      <c r="WYB72" s="154"/>
      <c r="WYC72" s="154"/>
      <c r="WYD72" s="154"/>
      <c r="WYE72" s="154"/>
      <c r="WYF72" s="154"/>
      <c r="WYG72" s="154"/>
      <c r="WYH72" s="154"/>
      <c r="WYI72" s="154"/>
      <c r="WYJ72" s="154"/>
      <c r="WYK72" s="154"/>
      <c r="WYL72" s="154"/>
      <c r="WYM72" s="154"/>
      <c r="WYN72" s="154"/>
      <c r="WYO72" s="154"/>
      <c r="WYP72" s="154"/>
      <c r="WYQ72" s="154"/>
      <c r="WYR72" s="154"/>
      <c r="WYS72" s="154"/>
      <c r="WYT72" s="154"/>
      <c r="WYU72" s="154"/>
      <c r="WYV72" s="154"/>
      <c r="WYW72" s="154"/>
      <c r="WYX72" s="154"/>
      <c r="WYY72" s="154"/>
      <c r="WYZ72" s="154"/>
      <c r="WZA72" s="154"/>
      <c r="WZB72" s="154"/>
      <c r="WZC72" s="154"/>
      <c r="WZD72" s="154"/>
      <c r="WZE72" s="154"/>
      <c r="WZF72" s="154"/>
      <c r="WZG72" s="154"/>
      <c r="WZH72" s="154"/>
      <c r="WZI72" s="154"/>
      <c r="WZJ72" s="154"/>
      <c r="WZK72" s="154"/>
      <c r="WZL72" s="154"/>
      <c r="WZM72" s="154"/>
      <c r="WZN72" s="154"/>
      <c r="WZO72" s="154"/>
      <c r="WZP72" s="154"/>
      <c r="WZQ72" s="154"/>
      <c r="WZR72" s="154"/>
      <c r="WZS72" s="154"/>
      <c r="WZT72" s="154"/>
      <c r="WZU72" s="154"/>
      <c r="WZV72" s="154"/>
      <c r="WZW72" s="154"/>
      <c r="WZX72" s="154"/>
      <c r="WZY72" s="154"/>
      <c r="WZZ72" s="154"/>
      <c r="XAA72" s="154"/>
      <c r="XAB72" s="154"/>
      <c r="XAC72" s="154"/>
      <c r="XAD72" s="154"/>
      <c r="XAE72" s="154"/>
      <c r="XAF72" s="154"/>
      <c r="XAG72" s="154"/>
      <c r="XAH72" s="154"/>
      <c r="XAI72" s="154"/>
      <c r="XAJ72" s="154"/>
      <c r="XAK72" s="154"/>
      <c r="XAL72" s="154"/>
      <c r="XAM72" s="154"/>
      <c r="XAN72" s="154"/>
      <c r="XAO72" s="154"/>
      <c r="XAP72" s="154"/>
      <c r="XAQ72" s="154"/>
      <c r="XAR72" s="154"/>
      <c r="XAS72" s="154"/>
      <c r="XAT72" s="154"/>
      <c r="XAU72" s="154"/>
      <c r="XAV72" s="154"/>
      <c r="XAW72" s="154"/>
      <c r="XAX72" s="154"/>
      <c r="XAY72" s="154"/>
      <c r="XAZ72" s="154"/>
      <c r="XBA72" s="154"/>
      <c r="XBB72" s="154"/>
      <c r="XBC72" s="154"/>
      <c r="XBD72" s="154"/>
      <c r="XBE72" s="154"/>
      <c r="XBF72" s="154"/>
      <c r="XBG72" s="154"/>
      <c r="XBH72" s="154"/>
      <c r="XBI72" s="154"/>
      <c r="XBJ72" s="154"/>
      <c r="XBK72" s="154"/>
      <c r="XBL72" s="154"/>
      <c r="XBM72" s="154"/>
      <c r="XBN72" s="154"/>
      <c r="XBO72" s="154"/>
      <c r="XBP72" s="154"/>
      <c r="XBQ72" s="154"/>
      <c r="XBR72" s="154"/>
      <c r="XBS72" s="154"/>
      <c r="XBT72" s="154"/>
      <c r="XBU72" s="154"/>
      <c r="XBV72" s="154"/>
      <c r="XBW72" s="154"/>
      <c r="XBX72" s="154"/>
      <c r="XBY72" s="154"/>
      <c r="XBZ72" s="154"/>
      <c r="XCA72" s="154"/>
      <c r="XCB72" s="154"/>
      <c r="XCC72" s="154"/>
      <c r="XCD72" s="154"/>
      <c r="XCE72" s="154"/>
      <c r="XCF72" s="154"/>
      <c r="XCG72" s="154"/>
      <c r="XCH72" s="154"/>
      <c r="XCI72" s="154"/>
      <c r="XCJ72" s="154"/>
      <c r="XCK72" s="154"/>
      <c r="XCL72" s="154"/>
      <c r="XCM72" s="154"/>
      <c r="XCN72" s="154"/>
      <c r="XCO72" s="154"/>
      <c r="XCP72" s="154"/>
      <c r="XCQ72" s="154"/>
      <c r="XCR72" s="154"/>
      <c r="XCS72" s="154"/>
      <c r="XCT72" s="154"/>
      <c r="XCU72" s="154"/>
      <c r="XCV72" s="154"/>
      <c r="XCW72" s="154"/>
      <c r="XCX72" s="154"/>
      <c r="XCY72" s="154"/>
      <c r="XCZ72" s="154"/>
      <c r="XDA72" s="154"/>
      <c r="XDB72" s="154"/>
      <c r="XDC72" s="154"/>
      <c r="XDD72" s="154"/>
      <c r="XDE72" s="154"/>
      <c r="XDF72" s="154"/>
      <c r="XDG72" s="154"/>
      <c r="XDH72" s="154"/>
      <c r="XDI72" s="154"/>
      <c r="XDJ72" s="154"/>
      <c r="XDK72" s="154"/>
      <c r="XDL72" s="154"/>
      <c r="XDM72" s="154"/>
      <c r="XDN72" s="154"/>
      <c r="XDO72" s="154"/>
      <c r="XDP72" s="154"/>
      <c r="XDQ72" s="154"/>
      <c r="XDR72" s="154"/>
      <c r="XDS72" s="154"/>
      <c r="XDT72" s="154"/>
      <c r="XDU72" s="154"/>
      <c r="XDV72" s="154"/>
      <c r="XDW72" s="154"/>
      <c r="XDX72" s="154"/>
      <c r="XDY72" s="154"/>
      <c r="XDZ72" s="154"/>
      <c r="XEA72" s="154"/>
      <c r="XEB72" s="154"/>
      <c r="XEC72" s="154"/>
      <c r="XED72" s="154"/>
      <c r="XEE72" s="154"/>
      <c r="XEF72" s="154"/>
      <c r="XEG72" s="154"/>
      <c r="XEH72" s="154"/>
      <c r="XEI72" s="154"/>
      <c r="XEJ72" s="154"/>
      <c r="XEK72" s="154"/>
      <c r="XEL72" s="154"/>
      <c r="XEM72" s="154"/>
      <c r="XEN72" s="154"/>
      <c r="XEO72" s="154"/>
      <c r="XEP72" s="154"/>
      <c r="XEQ72" s="154"/>
      <c r="XER72" s="154"/>
    </row>
    <row r="73" spans="1:16372">
      <c r="A73" s="437" t="s">
        <v>1032</v>
      </c>
      <c r="F73" s="140"/>
      <c r="S73" s="3"/>
      <c r="T73" s="3"/>
      <c r="U73" s="3"/>
      <c r="V73" s="3"/>
      <c r="W73" s="3"/>
      <c r="X73" s="3"/>
      <c r="Y73" s="3"/>
      <c r="Z73" s="3"/>
      <c r="AA73" s="3"/>
      <c r="AB73" s="3"/>
      <c r="AC73" s="3"/>
      <c r="AE73" s="154"/>
      <c r="AF73" s="154"/>
      <c r="AG73" s="154"/>
      <c r="AH73" s="154"/>
      <c r="AI73" s="3"/>
      <c r="AJ73" s="3"/>
      <c r="AK73" s="3"/>
      <c r="AL73" s="3"/>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c r="FR73" s="154"/>
      <c r="FS73" s="154"/>
      <c r="FT73" s="154"/>
      <c r="FU73" s="154"/>
      <c r="FV73" s="154"/>
      <c r="FW73" s="154"/>
      <c r="FX73" s="154"/>
      <c r="FY73" s="154"/>
      <c r="FZ73" s="154"/>
      <c r="GA73" s="154"/>
      <c r="GB73" s="154"/>
      <c r="GC73" s="154"/>
      <c r="GD73" s="154"/>
      <c r="GE73" s="154"/>
      <c r="GF73" s="154"/>
      <c r="GG73" s="154"/>
      <c r="GH73" s="154"/>
      <c r="GI73" s="154"/>
      <c r="GJ73" s="154"/>
      <c r="GK73" s="154"/>
      <c r="GL73" s="154"/>
      <c r="GM73" s="154"/>
      <c r="GN73" s="154"/>
      <c r="GO73" s="154"/>
      <c r="GP73" s="154"/>
      <c r="GQ73" s="154"/>
      <c r="GR73" s="154"/>
      <c r="GS73" s="154"/>
      <c r="GT73" s="154"/>
      <c r="GU73" s="154"/>
      <c r="GV73" s="154"/>
      <c r="GW73" s="154"/>
      <c r="GX73" s="154"/>
      <c r="GY73" s="154"/>
      <c r="GZ73" s="154"/>
      <c r="HA73" s="154"/>
      <c r="HB73" s="154"/>
      <c r="HC73" s="154"/>
      <c r="HD73" s="154"/>
      <c r="HE73" s="154"/>
      <c r="HF73" s="154"/>
      <c r="HG73" s="154"/>
      <c r="HH73" s="154"/>
      <c r="HI73" s="154"/>
      <c r="HJ73" s="154"/>
      <c r="HK73" s="154"/>
      <c r="HL73" s="154"/>
      <c r="HM73" s="154"/>
      <c r="HN73" s="154"/>
      <c r="HO73" s="154"/>
      <c r="HP73" s="154"/>
      <c r="HQ73" s="154"/>
      <c r="HR73" s="154"/>
      <c r="HS73" s="154"/>
      <c r="HT73" s="154"/>
      <c r="HU73" s="154"/>
      <c r="HV73" s="154"/>
      <c r="HW73" s="154"/>
      <c r="HX73" s="154"/>
      <c r="HY73" s="154"/>
      <c r="HZ73" s="154"/>
      <c r="IA73" s="154"/>
      <c r="IB73" s="154"/>
      <c r="IC73" s="154"/>
      <c r="ID73" s="154"/>
      <c r="IE73" s="154"/>
      <c r="IF73" s="154"/>
      <c r="IG73" s="154"/>
      <c r="IH73" s="154"/>
      <c r="II73" s="154"/>
      <c r="IJ73" s="154"/>
      <c r="IK73" s="154"/>
      <c r="IL73" s="154"/>
      <c r="IM73" s="154"/>
      <c r="IN73" s="154"/>
      <c r="IO73" s="154"/>
      <c r="IP73" s="154"/>
      <c r="IQ73" s="154"/>
      <c r="IR73" s="154"/>
      <c r="IS73" s="154"/>
      <c r="IT73" s="154"/>
      <c r="IU73" s="154"/>
      <c r="IV73" s="154"/>
      <c r="IW73" s="154"/>
      <c r="IX73" s="154"/>
      <c r="IY73" s="154"/>
      <c r="IZ73" s="154"/>
      <c r="JA73" s="154"/>
      <c r="JB73" s="154"/>
      <c r="JC73" s="154"/>
      <c r="JD73" s="154"/>
      <c r="JE73" s="154"/>
      <c r="JF73" s="154"/>
      <c r="JG73" s="154"/>
      <c r="JH73" s="154"/>
      <c r="JI73" s="154"/>
      <c r="JJ73" s="154"/>
      <c r="JK73" s="154"/>
      <c r="JL73" s="154"/>
      <c r="JM73" s="154"/>
      <c r="JN73" s="154"/>
      <c r="JO73" s="154"/>
      <c r="JP73" s="154"/>
      <c r="JQ73" s="154"/>
      <c r="JR73" s="154"/>
      <c r="JS73" s="154"/>
      <c r="JT73" s="154"/>
      <c r="JU73" s="154"/>
      <c r="JV73" s="154"/>
      <c r="JW73" s="154"/>
      <c r="JX73" s="154"/>
      <c r="JY73" s="154"/>
      <c r="JZ73" s="154"/>
      <c r="KA73" s="154"/>
      <c r="KB73" s="154"/>
      <c r="KC73" s="154"/>
      <c r="KD73" s="154"/>
      <c r="KE73" s="154"/>
      <c r="KF73" s="154"/>
      <c r="KG73" s="154"/>
      <c r="KH73" s="154"/>
      <c r="KI73" s="154"/>
      <c r="KJ73" s="154"/>
      <c r="KK73" s="154"/>
      <c r="KL73" s="154"/>
      <c r="KM73" s="154"/>
      <c r="KN73" s="154"/>
      <c r="KO73" s="154"/>
      <c r="KP73" s="154"/>
      <c r="KQ73" s="154"/>
      <c r="KR73" s="154"/>
      <c r="KS73" s="154"/>
      <c r="KT73" s="154"/>
      <c r="KU73" s="154"/>
      <c r="KV73" s="154"/>
      <c r="KW73" s="154"/>
      <c r="KX73" s="154"/>
      <c r="KY73" s="154"/>
      <c r="KZ73" s="154"/>
      <c r="LA73" s="154"/>
      <c r="LB73" s="154"/>
      <c r="LC73" s="154"/>
      <c r="LD73" s="154"/>
      <c r="LE73" s="154"/>
      <c r="LF73" s="154"/>
      <c r="LG73" s="154"/>
      <c r="LH73" s="154"/>
      <c r="LI73" s="154"/>
      <c r="LJ73" s="154"/>
      <c r="LK73" s="154"/>
      <c r="LL73" s="154"/>
      <c r="LM73" s="154"/>
      <c r="LN73" s="154"/>
      <c r="LO73" s="154"/>
      <c r="LP73" s="154"/>
      <c r="LQ73" s="154"/>
      <c r="LR73" s="154"/>
      <c r="LS73" s="154"/>
      <c r="LT73" s="154"/>
      <c r="LU73" s="154"/>
      <c r="LV73" s="154"/>
      <c r="LW73" s="154"/>
      <c r="LX73" s="154"/>
      <c r="LY73" s="154"/>
      <c r="LZ73" s="154"/>
      <c r="MA73" s="154"/>
      <c r="MB73" s="154"/>
      <c r="MC73" s="154"/>
      <c r="MD73" s="154"/>
      <c r="ME73" s="154"/>
      <c r="MF73" s="154"/>
      <c r="MG73" s="154"/>
      <c r="MH73" s="154"/>
      <c r="MI73" s="154"/>
      <c r="MJ73" s="154"/>
      <c r="MK73" s="154"/>
      <c r="ML73" s="154"/>
      <c r="MM73" s="154"/>
      <c r="MN73" s="154"/>
      <c r="MO73" s="154"/>
      <c r="MP73" s="154"/>
      <c r="MQ73" s="154"/>
      <c r="MR73" s="154"/>
      <c r="MS73" s="154"/>
      <c r="MT73" s="154"/>
      <c r="MU73" s="154"/>
      <c r="MV73" s="154"/>
      <c r="MW73" s="154"/>
      <c r="MX73" s="154"/>
      <c r="MY73" s="154"/>
      <c r="MZ73" s="154"/>
      <c r="NA73" s="154"/>
      <c r="NB73" s="154"/>
      <c r="NC73" s="154"/>
      <c r="ND73" s="154"/>
      <c r="NE73" s="154"/>
      <c r="NF73" s="154"/>
      <c r="NG73" s="154"/>
      <c r="NH73" s="154"/>
      <c r="NI73" s="154"/>
      <c r="NJ73" s="154"/>
      <c r="NK73" s="154"/>
      <c r="NL73" s="154"/>
      <c r="NM73" s="154"/>
      <c r="NN73" s="154"/>
      <c r="NO73" s="154"/>
      <c r="NP73" s="154"/>
      <c r="NQ73" s="154"/>
      <c r="NR73" s="154"/>
      <c r="NS73" s="154"/>
      <c r="NT73" s="154"/>
      <c r="NU73" s="154"/>
      <c r="NV73" s="154"/>
      <c r="NW73" s="154"/>
      <c r="NX73" s="154"/>
      <c r="NY73" s="154"/>
      <c r="NZ73" s="154"/>
      <c r="OA73" s="154"/>
      <c r="OB73" s="154"/>
      <c r="OC73" s="154"/>
      <c r="OD73" s="154"/>
      <c r="OE73" s="154"/>
      <c r="OF73" s="154"/>
      <c r="OG73" s="154"/>
      <c r="OH73" s="154"/>
      <c r="OI73" s="154"/>
      <c r="OJ73" s="154"/>
      <c r="OK73" s="154"/>
      <c r="OL73" s="154"/>
      <c r="OM73" s="154"/>
      <c r="ON73" s="154"/>
      <c r="OO73" s="154"/>
      <c r="OP73" s="154"/>
      <c r="OQ73" s="154"/>
      <c r="OR73" s="154"/>
      <c r="OS73" s="154"/>
      <c r="OT73" s="154"/>
      <c r="OU73" s="154"/>
      <c r="OV73" s="154"/>
      <c r="OW73" s="154"/>
      <c r="OX73" s="154"/>
      <c r="OY73" s="154"/>
      <c r="OZ73" s="154"/>
      <c r="PA73" s="154"/>
      <c r="PB73" s="154"/>
      <c r="PC73" s="154"/>
      <c r="PD73" s="154"/>
      <c r="PE73" s="154"/>
      <c r="PF73" s="154"/>
      <c r="PG73" s="154"/>
      <c r="PH73" s="154"/>
      <c r="PI73" s="154"/>
      <c r="PJ73" s="154"/>
      <c r="PK73" s="154"/>
      <c r="PL73" s="154"/>
      <c r="PM73" s="154"/>
      <c r="PN73" s="154"/>
      <c r="PO73" s="154"/>
      <c r="PP73" s="154"/>
      <c r="PQ73" s="154"/>
      <c r="PR73" s="154"/>
      <c r="PS73" s="154"/>
      <c r="PT73" s="154"/>
      <c r="PU73" s="154"/>
      <c r="PV73" s="154"/>
      <c r="PW73" s="154"/>
      <c r="PX73" s="154"/>
      <c r="PY73" s="154"/>
      <c r="PZ73" s="154"/>
      <c r="QA73" s="154"/>
      <c r="QB73" s="154"/>
      <c r="QC73" s="154"/>
      <c r="QD73" s="154"/>
      <c r="QE73" s="154"/>
      <c r="QF73" s="154"/>
      <c r="QG73" s="154"/>
      <c r="QH73" s="154"/>
      <c r="QI73" s="154"/>
      <c r="QJ73" s="154"/>
      <c r="QK73" s="154"/>
      <c r="QL73" s="154"/>
      <c r="QM73" s="154"/>
      <c r="QN73" s="154"/>
      <c r="QO73" s="154"/>
      <c r="QP73" s="154"/>
      <c r="QQ73" s="154"/>
      <c r="QR73" s="154"/>
      <c r="QS73" s="154"/>
      <c r="QT73" s="154"/>
      <c r="QU73" s="154"/>
      <c r="QV73" s="154"/>
      <c r="QW73" s="154"/>
      <c r="QX73" s="154"/>
      <c r="QY73" s="154"/>
      <c r="QZ73" s="154"/>
      <c r="RA73" s="154"/>
      <c r="RB73" s="154"/>
      <c r="RC73" s="154"/>
      <c r="RD73" s="154"/>
      <c r="RE73" s="154"/>
      <c r="RF73" s="154"/>
      <c r="RG73" s="154"/>
      <c r="RH73" s="154"/>
      <c r="RI73" s="154"/>
      <c r="RJ73" s="154"/>
      <c r="RK73" s="154"/>
      <c r="RL73" s="154"/>
      <c r="RM73" s="154"/>
      <c r="RN73" s="154"/>
      <c r="RO73" s="154"/>
      <c r="RP73" s="154"/>
      <c r="RQ73" s="154"/>
      <c r="RR73" s="154"/>
      <c r="RS73" s="154"/>
      <c r="RT73" s="154"/>
      <c r="RU73" s="154"/>
      <c r="RV73" s="154"/>
      <c r="RW73" s="154"/>
      <c r="RX73" s="154"/>
      <c r="RY73" s="154"/>
      <c r="RZ73" s="154"/>
      <c r="SA73" s="154"/>
      <c r="SB73" s="154"/>
      <c r="SC73" s="154"/>
      <c r="SD73" s="154"/>
      <c r="SE73" s="154"/>
      <c r="SF73" s="154"/>
      <c r="SG73" s="154"/>
      <c r="SH73" s="154"/>
      <c r="SI73" s="154"/>
      <c r="SJ73" s="154"/>
      <c r="SK73" s="154"/>
      <c r="SL73" s="154"/>
      <c r="SM73" s="154"/>
      <c r="SN73" s="154"/>
      <c r="SO73" s="154"/>
      <c r="SP73" s="154"/>
      <c r="SQ73" s="154"/>
      <c r="SR73" s="154"/>
      <c r="SS73" s="154"/>
      <c r="ST73" s="154"/>
      <c r="SU73" s="154"/>
      <c r="SV73" s="154"/>
      <c r="SW73" s="154"/>
      <c r="SX73" s="154"/>
      <c r="SY73" s="154"/>
      <c r="SZ73" s="154"/>
      <c r="TA73" s="154"/>
      <c r="TB73" s="154"/>
      <c r="TC73" s="154"/>
      <c r="TD73" s="154"/>
      <c r="TE73" s="154"/>
      <c r="TF73" s="154"/>
      <c r="TG73" s="154"/>
      <c r="TH73" s="154"/>
      <c r="TI73" s="154"/>
      <c r="TJ73" s="154"/>
      <c r="TK73" s="154"/>
      <c r="TL73" s="154"/>
      <c r="TM73" s="154"/>
      <c r="TN73" s="154"/>
      <c r="TO73" s="154"/>
      <c r="TP73" s="154"/>
      <c r="TQ73" s="154"/>
      <c r="TR73" s="154"/>
      <c r="TS73" s="154"/>
      <c r="TT73" s="154"/>
      <c r="TU73" s="154"/>
      <c r="TV73" s="154"/>
      <c r="TW73" s="154"/>
      <c r="TX73" s="154"/>
      <c r="TY73" s="154"/>
      <c r="TZ73" s="154"/>
      <c r="UA73" s="154"/>
      <c r="UB73" s="154"/>
      <c r="UC73" s="154"/>
      <c r="UD73" s="154"/>
      <c r="UE73" s="154"/>
      <c r="UF73" s="154"/>
      <c r="UG73" s="154"/>
      <c r="UH73" s="154"/>
      <c r="UI73" s="154"/>
      <c r="UJ73" s="154"/>
      <c r="UK73" s="154"/>
      <c r="UL73" s="154"/>
      <c r="UM73" s="154"/>
      <c r="UN73" s="154"/>
      <c r="UO73" s="154"/>
      <c r="UP73" s="154"/>
      <c r="UQ73" s="154"/>
      <c r="UR73" s="154"/>
      <c r="US73" s="154"/>
      <c r="UT73" s="154"/>
      <c r="UU73" s="154"/>
      <c r="UV73" s="154"/>
      <c r="UW73" s="154"/>
      <c r="UX73" s="154"/>
      <c r="UY73" s="154"/>
      <c r="UZ73" s="154"/>
      <c r="VA73" s="154"/>
      <c r="VB73" s="154"/>
      <c r="VC73" s="154"/>
      <c r="VD73" s="154"/>
      <c r="VE73" s="154"/>
      <c r="VF73" s="154"/>
      <c r="VG73" s="154"/>
      <c r="VH73" s="154"/>
      <c r="VI73" s="154"/>
      <c r="VJ73" s="154"/>
      <c r="VK73" s="154"/>
      <c r="VL73" s="154"/>
      <c r="VM73" s="154"/>
      <c r="VN73" s="154"/>
      <c r="VO73" s="154"/>
      <c r="VP73" s="154"/>
      <c r="VQ73" s="154"/>
      <c r="VR73" s="154"/>
      <c r="VS73" s="154"/>
      <c r="VT73" s="154"/>
      <c r="VU73" s="154"/>
      <c r="VV73" s="154"/>
      <c r="VW73" s="154"/>
      <c r="VX73" s="154"/>
      <c r="VY73" s="154"/>
      <c r="VZ73" s="154"/>
      <c r="WA73" s="154"/>
      <c r="WB73" s="154"/>
      <c r="WC73" s="154"/>
      <c r="WD73" s="154"/>
      <c r="WE73" s="154"/>
      <c r="WF73" s="154"/>
      <c r="WG73" s="154"/>
      <c r="WH73" s="154"/>
      <c r="WI73" s="154"/>
      <c r="WJ73" s="154"/>
      <c r="WK73" s="154"/>
      <c r="WL73" s="154"/>
      <c r="WM73" s="154"/>
      <c r="WN73" s="154"/>
      <c r="WO73" s="154"/>
      <c r="WP73" s="154"/>
      <c r="WQ73" s="154"/>
      <c r="WR73" s="154"/>
      <c r="WS73" s="154"/>
      <c r="WT73" s="154"/>
      <c r="WU73" s="154"/>
      <c r="WV73" s="154"/>
      <c r="WW73" s="154"/>
      <c r="WX73" s="154"/>
      <c r="WY73" s="154"/>
      <c r="WZ73" s="154"/>
      <c r="XA73" s="154"/>
      <c r="XB73" s="154"/>
      <c r="XC73" s="154"/>
      <c r="XD73" s="154"/>
      <c r="XE73" s="154"/>
      <c r="XF73" s="154"/>
      <c r="XG73" s="154"/>
      <c r="XH73" s="154"/>
      <c r="XI73" s="154"/>
      <c r="XJ73" s="154"/>
      <c r="XK73" s="154"/>
      <c r="XL73" s="154"/>
      <c r="XM73" s="154"/>
      <c r="XN73" s="154"/>
      <c r="XO73" s="154"/>
      <c r="XP73" s="154"/>
      <c r="XQ73" s="154"/>
      <c r="XR73" s="154"/>
      <c r="XS73" s="154"/>
      <c r="XT73" s="154"/>
      <c r="XU73" s="154"/>
      <c r="XV73" s="154"/>
      <c r="XW73" s="154"/>
      <c r="XX73" s="154"/>
      <c r="XY73" s="154"/>
      <c r="XZ73" s="154"/>
      <c r="YA73" s="154"/>
      <c r="YB73" s="154"/>
      <c r="YC73" s="154"/>
      <c r="YD73" s="154"/>
      <c r="YE73" s="154"/>
      <c r="YF73" s="154"/>
      <c r="YG73" s="154"/>
      <c r="YH73" s="154"/>
      <c r="YI73" s="154"/>
      <c r="YJ73" s="154"/>
      <c r="YK73" s="154"/>
      <c r="YL73" s="154"/>
      <c r="YM73" s="154"/>
      <c r="YN73" s="154"/>
      <c r="YO73" s="154"/>
      <c r="YP73" s="154"/>
      <c r="YQ73" s="154"/>
      <c r="YR73" s="154"/>
      <c r="YS73" s="154"/>
      <c r="YT73" s="154"/>
      <c r="YU73" s="154"/>
      <c r="YV73" s="154"/>
      <c r="YW73" s="154"/>
      <c r="YX73" s="154"/>
      <c r="YY73" s="154"/>
      <c r="YZ73" s="154"/>
      <c r="ZA73" s="154"/>
      <c r="ZB73" s="154"/>
      <c r="ZC73" s="154"/>
      <c r="ZD73" s="154"/>
      <c r="ZE73" s="154"/>
      <c r="ZF73" s="154"/>
      <c r="ZG73" s="154"/>
      <c r="ZH73" s="154"/>
      <c r="ZI73" s="154"/>
      <c r="ZJ73" s="154"/>
      <c r="ZK73" s="154"/>
      <c r="ZL73" s="154"/>
      <c r="ZM73" s="154"/>
      <c r="ZN73" s="154"/>
      <c r="ZO73" s="154"/>
      <c r="ZP73" s="154"/>
      <c r="ZQ73" s="154"/>
      <c r="ZR73" s="154"/>
      <c r="ZS73" s="154"/>
      <c r="ZT73" s="154"/>
      <c r="ZU73" s="154"/>
      <c r="ZV73" s="154"/>
      <c r="ZW73" s="154"/>
      <c r="ZX73" s="154"/>
      <c r="ZY73" s="154"/>
      <c r="ZZ73" s="154"/>
      <c r="AAA73" s="154"/>
      <c r="AAB73" s="154"/>
      <c r="AAC73" s="154"/>
      <c r="AAD73" s="154"/>
      <c r="AAE73" s="154"/>
      <c r="AAF73" s="154"/>
      <c r="AAG73" s="154"/>
      <c r="AAH73" s="154"/>
      <c r="AAI73" s="154"/>
      <c r="AAJ73" s="154"/>
      <c r="AAK73" s="154"/>
      <c r="AAL73" s="154"/>
      <c r="AAM73" s="154"/>
      <c r="AAN73" s="154"/>
      <c r="AAO73" s="154"/>
      <c r="AAP73" s="154"/>
      <c r="AAQ73" s="154"/>
      <c r="AAR73" s="154"/>
      <c r="AAS73" s="154"/>
      <c r="AAT73" s="154"/>
      <c r="AAU73" s="154"/>
      <c r="AAV73" s="154"/>
      <c r="AAW73" s="154"/>
      <c r="AAX73" s="154"/>
      <c r="AAY73" s="154"/>
      <c r="AAZ73" s="154"/>
      <c r="ABA73" s="154"/>
      <c r="ABB73" s="154"/>
      <c r="ABC73" s="154"/>
      <c r="ABD73" s="154"/>
      <c r="ABE73" s="154"/>
      <c r="ABF73" s="154"/>
      <c r="ABG73" s="154"/>
      <c r="ABH73" s="154"/>
      <c r="ABI73" s="154"/>
      <c r="ABJ73" s="154"/>
      <c r="ABK73" s="154"/>
      <c r="ABL73" s="154"/>
      <c r="ABM73" s="154"/>
      <c r="ABN73" s="154"/>
      <c r="ABO73" s="154"/>
      <c r="ABP73" s="154"/>
      <c r="ABQ73" s="154"/>
      <c r="ABR73" s="154"/>
      <c r="ABS73" s="154"/>
      <c r="ABT73" s="154"/>
      <c r="ABU73" s="154"/>
      <c r="ABV73" s="154"/>
      <c r="ABW73" s="154"/>
      <c r="ABX73" s="154"/>
      <c r="ABY73" s="154"/>
      <c r="ABZ73" s="154"/>
      <c r="ACA73" s="154"/>
      <c r="ACB73" s="154"/>
      <c r="ACC73" s="154"/>
      <c r="ACD73" s="154"/>
      <c r="ACE73" s="154"/>
      <c r="ACF73" s="154"/>
      <c r="ACG73" s="154"/>
      <c r="ACH73" s="154"/>
      <c r="ACI73" s="154"/>
      <c r="ACJ73" s="154"/>
      <c r="ACK73" s="154"/>
      <c r="ACL73" s="154"/>
      <c r="ACM73" s="154"/>
      <c r="ACN73" s="154"/>
      <c r="ACO73" s="154"/>
      <c r="ACP73" s="154"/>
      <c r="ACQ73" s="154"/>
      <c r="ACR73" s="154"/>
      <c r="ACS73" s="154"/>
      <c r="ACT73" s="154"/>
      <c r="ACU73" s="154"/>
      <c r="ACV73" s="154"/>
      <c r="ACW73" s="154"/>
      <c r="ACX73" s="154"/>
      <c r="ACY73" s="154"/>
      <c r="ACZ73" s="154"/>
      <c r="ADA73" s="154"/>
      <c r="ADB73" s="154"/>
      <c r="ADC73" s="154"/>
      <c r="ADD73" s="154"/>
      <c r="ADE73" s="154"/>
      <c r="ADF73" s="154"/>
      <c r="ADG73" s="154"/>
      <c r="ADH73" s="154"/>
      <c r="ADI73" s="154"/>
      <c r="ADJ73" s="154"/>
      <c r="ADK73" s="154"/>
      <c r="ADL73" s="154"/>
      <c r="ADM73" s="154"/>
      <c r="ADN73" s="154"/>
      <c r="ADO73" s="154"/>
      <c r="ADP73" s="154"/>
      <c r="ADQ73" s="154"/>
      <c r="ADR73" s="154"/>
      <c r="ADS73" s="154"/>
      <c r="ADT73" s="154"/>
      <c r="ADU73" s="154"/>
      <c r="ADV73" s="154"/>
      <c r="ADW73" s="154"/>
      <c r="ADX73" s="154"/>
      <c r="ADY73" s="154"/>
      <c r="ADZ73" s="154"/>
      <c r="AEA73" s="154"/>
      <c r="AEB73" s="154"/>
      <c r="AEC73" s="154"/>
      <c r="AED73" s="154"/>
      <c r="AEE73" s="154"/>
      <c r="AEF73" s="154"/>
      <c r="AEG73" s="154"/>
      <c r="AEH73" s="154"/>
      <c r="AEI73" s="154"/>
      <c r="AEJ73" s="154"/>
      <c r="AEK73" s="154"/>
      <c r="AEL73" s="154"/>
      <c r="AEM73" s="154"/>
      <c r="AEN73" s="154"/>
      <c r="AEO73" s="154"/>
      <c r="AEP73" s="154"/>
      <c r="AEQ73" s="154"/>
      <c r="AER73" s="154"/>
      <c r="AES73" s="154"/>
      <c r="AET73" s="154"/>
      <c r="AEU73" s="154"/>
      <c r="AEV73" s="154"/>
      <c r="AEW73" s="154"/>
      <c r="AEX73" s="154"/>
      <c r="AEY73" s="154"/>
      <c r="AEZ73" s="154"/>
      <c r="AFA73" s="154"/>
      <c r="AFB73" s="154"/>
      <c r="AFC73" s="154"/>
      <c r="AFD73" s="154"/>
      <c r="AFE73" s="154"/>
      <c r="AFF73" s="154"/>
      <c r="AFG73" s="154"/>
      <c r="AFH73" s="154"/>
      <c r="AFI73" s="154"/>
      <c r="AFJ73" s="154"/>
      <c r="AFK73" s="154"/>
      <c r="AFL73" s="154"/>
      <c r="AFM73" s="154"/>
      <c r="AFN73" s="154"/>
      <c r="AFO73" s="154"/>
      <c r="AFP73" s="154"/>
      <c r="AFQ73" s="154"/>
      <c r="AFR73" s="154"/>
      <c r="AFS73" s="154"/>
      <c r="AFT73" s="154"/>
      <c r="AFU73" s="154"/>
      <c r="AFV73" s="154"/>
      <c r="AFW73" s="154"/>
      <c r="AFX73" s="154"/>
      <c r="AFY73" s="154"/>
      <c r="AFZ73" s="154"/>
      <c r="AGA73" s="154"/>
      <c r="AGB73" s="154"/>
      <c r="AGC73" s="154"/>
      <c r="AGD73" s="154"/>
      <c r="AGE73" s="154"/>
      <c r="AGF73" s="154"/>
      <c r="AGG73" s="154"/>
      <c r="AGH73" s="154"/>
      <c r="AGI73" s="154"/>
      <c r="AGJ73" s="154"/>
      <c r="AGK73" s="154"/>
      <c r="AGL73" s="154"/>
      <c r="AGM73" s="154"/>
      <c r="AGN73" s="154"/>
      <c r="AGO73" s="154"/>
      <c r="AGP73" s="154"/>
      <c r="AGQ73" s="154"/>
      <c r="AGR73" s="154"/>
      <c r="AGS73" s="154"/>
      <c r="AGT73" s="154"/>
      <c r="AGU73" s="154"/>
      <c r="AGV73" s="154"/>
      <c r="AGW73" s="154"/>
      <c r="AGX73" s="154"/>
      <c r="AGY73" s="154"/>
      <c r="AGZ73" s="154"/>
      <c r="AHA73" s="154"/>
      <c r="AHB73" s="154"/>
      <c r="AHC73" s="154"/>
      <c r="AHD73" s="154"/>
      <c r="AHE73" s="154"/>
      <c r="AHF73" s="154"/>
      <c r="AHG73" s="154"/>
      <c r="AHH73" s="154"/>
      <c r="AHI73" s="154"/>
      <c r="AHJ73" s="154"/>
      <c r="AHK73" s="154"/>
      <c r="AHL73" s="154"/>
      <c r="AHM73" s="154"/>
      <c r="AHN73" s="154"/>
      <c r="AHO73" s="154"/>
      <c r="AHP73" s="154"/>
      <c r="AHQ73" s="154"/>
      <c r="AHR73" s="154"/>
      <c r="AHS73" s="154"/>
      <c r="AHT73" s="154"/>
      <c r="AHU73" s="154"/>
      <c r="AHV73" s="154"/>
      <c r="AHW73" s="154"/>
      <c r="AHX73" s="154"/>
      <c r="AHY73" s="154"/>
      <c r="AHZ73" s="154"/>
      <c r="AIA73" s="154"/>
      <c r="AIB73" s="154"/>
      <c r="AIC73" s="154"/>
      <c r="AID73" s="154"/>
      <c r="AIE73" s="154"/>
      <c r="AIF73" s="154"/>
      <c r="AIG73" s="154"/>
      <c r="AIH73" s="154"/>
      <c r="AII73" s="154"/>
      <c r="AIJ73" s="154"/>
      <c r="AIK73" s="154"/>
      <c r="AIL73" s="154"/>
      <c r="AIM73" s="154"/>
      <c r="AIN73" s="154"/>
      <c r="AIO73" s="154"/>
      <c r="AIP73" s="154"/>
      <c r="AIQ73" s="154"/>
      <c r="AIR73" s="154"/>
      <c r="AIS73" s="154"/>
      <c r="AIT73" s="154"/>
      <c r="AIU73" s="154"/>
      <c r="AIV73" s="154"/>
      <c r="AIW73" s="154"/>
      <c r="AIX73" s="154"/>
      <c r="AIY73" s="154"/>
      <c r="AIZ73" s="154"/>
      <c r="AJA73" s="154"/>
      <c r="AJB73" s="154"/>
      <c r="AJC73" s="154"/>
      <c r="AJD73" s="154"/>
      <c r="AJE73" s="154"/>
      <c r="AJF73" s="154"/>
      <c r="AJG73" s="154"/>
      <c r="AJH73" s="154"/>
      <c r="AJI73" s="154"/>
      <c r="AJJ73" s="154"/>
      <c r="AJK73" s="154"/>
      <c r="AJL73" s="154"/>
      <c r="AJM73" s="154"/>
      <c r="AJN73" s="154"/>
      <c r="AJO73" s="154"/>
      <c r="AJP73" s="154"/>
      <c r="AJQ73" s="154"/>
      <c r="AJR73" s="154"/>
      <c r="AJS73" s="154"/>
      <c r="AJT73" s="154"/>
      <c r="AJU73" s="154"/>
      <c r="AJV73" s="154"/>
      <c r="AJW73" s="154"/>
      <c r="AJX73" s="154"/>
      <c r="AJY73" s="154"/>
      <c r="AJZ73" s="154"/>
      <c r="AKA73" s="154"/>
      <c r="AKB73" s="154"/>
      <c r="AKC73" s="154"/>
      <c r="AKD73" s="154"/>
      <c r="AKE73" s="154"/>
      <c r="AKF73" s="154"/>
      <c r="AKG73" s="154"/>
      <c r="AKH73" s="154"/>
      <c r="AKI73" s="154"/>
      <c r="AKJ73" s="154"/>
      <c r="AKK73" s="154"/>
      <c r="AKL73" s="154"/>
      <c r="AKM73" s="154"/>
      <c r="AKN73" s="154"/>
      <c r="AKO73" s="154"/>
      <c r="AKP73" s="154"/>
      <c r="AKQ73" s="154"/>
      <c r="AKR73" s="154"/>
      <c r="AKS73" s="154"/>
      <c r="AKT73" s="154"/>
      <c r="AKU73" s="154"/>
      <c r="AKV73" s="154"/>
      <c r="AKW73" s="154"/>
      <c r="AKX73" s="154"/>
      <c r="AKY73" s="154"/>
      <c r="AKZ73" s="154"/>
      <c r="ALA73" s="154"/>
      <c r="ALB73" s="154"/>
      <c r="ALC73" s="154"/>
      <c r="ALD73" s="154"/>
      <c r="ALE73" s="154"/>
      <c r="ALF73" s="154"/>
      <c r="ALG73" s="154"/>
      <c r="ALH73" s="154"/>
      <c r="ALI73" s="154"/>
      <c r="ALJ73" s="154"/>
      <c r="ALK73" s="154"/>
      <c r="ALL73" s="154"/>
      <c r="ALM73" s="154"/>
      <c r="ALN73" s="154"/>
      <c r="ALO73" s="154"/>
      <c r="ALP73" s="154"/>
      <c r="ALQ73" s="154"/>
      <c r="ALR73" s="154"/>
      <c r="ALS73" s="154"/>
      <c r="ALT73" s="154"/>
      <c r="ALU73" s="154"/>
      <c r="ALV73" s="154"/>
      <c r="ALW73" s="154"/>
      <c r="ALX73" s="154"/>
      <c r="ALY73" s="154"/>
      <c r="ALZ73" s="154"/>
      <c r="AMA73" s="154"/>
      <c r="AMB73" s="154"/>
      <c r="AMC73" s="154"/>
      <c r="AMD73" s="154"/>
      <c r="AME73" s="154"/>
      <c r="AMF73" s="154"/>
      <c r="AMG73" s="154"/>
      <c r="AMH73" s="154"/>
      <c r="AMI73" s="154"/>
      <c r="AMJ73" s="154"/>
      <c r="AMK73" s="154"/>
      <c r="AML73" s="154"/>
      <c r="AMM73" s="154"/>
      <c r="AMN73" s="154"/>
      <c r="AMO73" s="154"/>
      <c r="AMP73" s="154"/>
      <c r="AMQ73" s="154"/>
      <c r="AMR73" s="154"/>
      <c r="AMS73" s="154"/>
      <c r="AMT73" s="154"/>
      <c r="AMU73" s="154"/>
      <c r="AMV73" s="154"/>
      <c r="AMW73" s="154"/>
      <c r="AMX73" s="154"/>
      <c r="AMY73" s="154"/>
      <c r="AMZ73" s="154"/>
      <c r="ANA73" s="154"/>
      <c r="ANB73" s="154"/>
      <c r="ANC73" s="154"/>
      <c r="AND73" s="154"/>
      <c r="ANE73" s="154"/>
      <c r="ANF73" s="154"/>
      <c r="ANG73" s="154"/>
      <c r="ANH73" s="154"/>
      <c r="ANI73" s="154"/>
      <c r="ANJ73" s="154"/>
      <c r="ANK73" s="154"/>
      <c r="ANL73" s="154"/>
      <c r="ANM73" s="154"/>
      <c r="ANN73" s="154"/>
      <c r="ANO73" s="154"/>
      <c r="ANP73" s="154"/>
      <c r="ANQ73" s="154"/>
      <c r="ANR73" s="154"/>
      <c r="ANS73" s="154"/>
      <c r="ANT73" s="154"/>
      <c r="ANU73" s="154"/>
      <c r="ANV73" s="154"/>
      <c r="ANW73" s="154"/>
      <c r="ANX73" s="154"/>
      <c r="ANY73" s="154"/>
      <c r="ANZ73" s="154"/>
      <c r="AOA73" s="154"/>
      <c r="AOB73" s="154"/>
      <c r="AOC73" s="154"/>
      <c r="AOD73" s="154"/>
      <c r="AOE73" s="154"/>
      <c r="AOF73" s="154"/>
      <c r="AOG73" s="154"/>
      <c r="AOH73" s="154"/>
      <c r="AOI73" s="154"/>
      <c r="AOJ73" s="154"/>
      <c r="AOK73" s="154"/>
      <c r="AOL73" s="154"/>
      <c r="AOM73" s="154"/>
      <c r="AON73" s="154"/>
      <c r="AOO73" s="154"/>
      <c r="AOP73" s="154"/>
      <c r="AOQ73" s="154"/>
      <c r="AOR73" s="154"/>
      <c r="AOS73" s="154"/>
      <c r="AOT73" s="154"/>
      <c r="AOU73" s="154"/>
      <c r="AOV73" s="154"/>
      <c r="AOW73" s="154"/>
      <c r="AOX73" s="154"/>
      <c r="AOY73" s="154"/>
      <c r="AOZ73" s="154"/>
      <c r="APA73" s="154"/>
      <c r="APB73" s="154"/>
      <c r="APC73" s="154"/>
      <c r="APD73" s="154"/>
      <c r="APE73" s="154"/>
      <c r="APF73" s="154"/>
      <c r="APG73" s="154"/>
      <c r="APH73" s="154"/>
      <c r="API73" s="154"/>
      <c r="APJ73" s="154"/>
      <c r="APK73" s="154"/>
      <c r="APL73" s="154"/>
      <c r="APM73" s="154"/>
      <c r="APN73" s="154"/>
      <c r="APO73" s="154"/>
      <c r="APP73" s="154"/>
      <c r="APQ73" s="154"/>
      <c r="APR73" s="154"/>
      <c r="APS73" s="154"/>
      <c r="APT73" s="154"/>
      <c r="APU73" s="154"/>
      <c r="APV73" s="154"/>
      <c r="APW73" s="154"/>
      <c r="APX73" s="154"/>
      <c r="APY73" s="154"/>
      <c r="APZ73" s="154"/>
      <c r="AQA73" s="154"/>
      <c r="AQB73" s="154"/>
      <c r="AQC73" s="154"/>
      <c r="AQD73" s="154"/>
      <c r="AQE73" s="154"/>
      <c r="AQF73" s="154"/>
      <c r="AQG73" s="154"/>
      <c r="AQH73" s="154"/>
      <c r="AQI73" s="154"/>
      <c r="AQJ73" s="154"/>
      <c r="AQK73" s="154"/>
      <c r="AQL73" s="154"/>
      <c r="AQM73" s="154"/>
      <c r="AQN73" s="154"/>
      <c r="AQO73" s="154"/>
      <c r="AQP73" s="154"/>
      <c r="AQQ73" s="154"/>
      <c r="AQR73" s="154"/>
      <c r="AQS73" s="154"/>
      <c r="AQT73" s="154"/>
      <c r="AQU73" s="154"/>
      <c r="AQV73" s="154"/>
      <c r="AQW73" s="154"/>
      <c r="AQX73" s="154"/>
      <c r="AQY73" s="154"/>
      <c r="AQZ73" s="154"/>
      <c r="ARA73" s="154"/>
      <c r="ARB73" s="154"/>
      <c r="ARC73" s="154"/>
      <c r="ARD73" s="154"/>
      <c r="ARE73" s="154"/>
      <c r="ARF73" s="154"/>
      <c r="ARG73" s="154"/>
      <c r="ARH73" s="154"/>
      <c r="ARI73" s="154"/>
      <c r="ARJ73" s="154"/>
      <c r="ARK73" s="154"/>
      <c r="ARL73" s="154"/>
      <c r="ARM73" s="154"/>
      <c r="ARN73" s="154"/>
      <c r="ARO73" s="154"/>
      <c r="ARP73" s="154"/>
      <c r="ARQ73" s="154"/>
      <c r="ARR73" s="154"/>
      <c r="ARS73" s="154"/>
      <c r="ART73" s="154"/>
      <c r="ARU73" s="154"/>
      <c r="ARV73" s="154"/>
      <c r="ARW73" s="154"/>
      <c r="ARX73" s="154"/>
      <c r="ARY73" s="154"/>
      <c r="ARZ73" s="154"/>
      <c r="ASA73" s="154"/>
      <c r="ASB73" s="154"/>
      <c r="ASC73" s="154"/>
      <c r="ASD73" s="154"/>
      <c r="ASE73" s="154"/>
      <c r="ASF73" s="154"/>
      <c r="ASG73" s="154"/>
      <c r="ASH73" s="154"/>
      <c r="ASI73" s="154"/>
      <c r="ASJ73" s="154"/>
      <c r="ASK73" s="154"/>
      <c r="ASL73" s="154"/>
      <c r="ASM73" s="154"/>
      <c r="ASN73" s="154"/>
      <c r="ASO73" s="154"/>
      <c r="ASP73" s="154"/>
      <c r="ASQ73" s="154"/>
      <c r="ASR73" s="154"/>
      <c r="ASS73" s="154"/>
      <c r="AST73" s="154"/>
      <c r="ASU73" s="154"/>
      <c r="ASV73" s="154"/>
      <c r="ASW73" s="154"/>
      <c r="ASX73" s="154"/>
      <c r="ASY73" s="154"/>
      <c r="ASZ73" s="154"/>
      <c r="ATA73" s="154"/>
      <c r="ATB73" s="154"/>
      <c r="ATC73" s="154"/>
      <c r="ATD73" s="154"/>
      <c r="ATE73" s="154"/>
      <c r="ATF73" s="154"/>
      <c r="ATG73" s="154"/>
      <c r="ATH73" s="154"/>
      <c r="ATI73" s="154"/>
      <c r="ATJ73" s="154"/>
      <c r="ATK73" s="154"/>
      <c r="ATL73" s="154"/>
      <c r="ATM73" s="154"/>
      <c r="ATN73" s="154"/>
      <c r="ATO73" s="154"/>
      <c r="ATP73" s="154"/>
      <c r="ATQ73" s="154"/>
      <c r="ATR73" s="154"/>
      <c r="ATS73" s="154"/>
      <c r="ATT73" s="154"/>
      <c r="ATU73" s="154"/>
      <c r="ATV73" s="154"/>
      <c r="ATW73" s="154"/>
      <c r="ATX73" s="154"/>
      <c r="ATY73" s="154"/>
      <c r="ATZ73" s="154"/>
      <c r="AUA73" s="154"/>
      <c r="AUB73" s="154"/>
      <c r="AUC73" s="154"/>
      <c r="AUD73" s="154"/>
      <c r="AUE73" s="154"/>
      <c r="AUF73" s="154"/>
      <c r="AUG73" s="154"/>
      <c r="AUH73" s="154"/>
      <c r="AUI73" s="154"/>
      <c r="AUJ73" s="154"/>
      <c r="AUK73" s="154"/>
      <c r="AUL73" s="154"/>
      <c r="AUM73" s="154"/>
      <c r="AUN73" s="154"/>
      <c r="AUO73" s="154"/>
      <c r="AUP73" s="154"/>
      <c r="AUQ73" s="154"/>
      <c r="AUR73" s="154"/>
      <c r="AUS73" s="154"/>
      <c r="AUT73" s="154"/>
      <c r="AUU73" s="154"/>
      <c r="AUV73" s="154"/>
      <c r="AUW73" s="154"/>
      <c r="AUX73" s="154"/>
      <c r="AUY73" s="154"/>
      <c r="AUZ73" s="154"/>
      <c r="AVA73" s="154"/>
      <c r="AVB73" s="154"/>
      <c r="AVC73" s="154"/>
      <c r="AVD73" s="154"/>
      <c r="AVE73" s="154"/>
      <c r="AVF73" s="154"/>
      <c r="AVG73" s="154"/>
      <c r="AVH73" s="154"/>
      <c r="AVI73" s="154"/>
      <c r="AVJ73" s="154"/>
      <c r="AVK73" s="154"/>
      <c r="AVL73" s="154"/>
      <c r="AVM73" s="154"/>
      <c r="AVN73" s="154"/>
      <c r="AVO73" s="154"/>
      <c r="AVP73" s="154"/>
      <c r="AVQ73" s="154"/>
      <c r="AVR73" s="154"/>
      <c r="AVS73" s="154"/>
      <c r="AVT73" s="154"/>
      <c r="AVU73" s="154"/>
      <c r="AVV73" s="154"/>
      <c r="AVW73" s="154"/>
      <c r="AVX73" s="154"/>
      <c r="AVY73" s="154"/>
      <c r="AVZ73" s="154"/>
      <c r="AWA73" s="154"/>
      <c r="AWB73" s="154"/>
      <c r="AWC73" s="154"/>
      <c r="AWD73" s="154"/>
      <c r="AWE73" s="154"/>
      <c r="AWF73" s="154"/>
      <c r="AWG73" s="154"/>
      <c r="AWH73" s="154"/>
      <c r="AWI73" s="154"/>
      <c r="AWJ73" s="154"/>
      <c r="AWK73" s="154"/>
      <c r="AWL73" s="154"/>
      <c r="AWM73" s="154"/>
      <c r="AWN73" s="154"/>
      <c r="AWO73" s="154"/>
      <c r="AWP73" s="154"/>
      <c r="AWQ73" s="154"/>
      <c r="AWR73" s="154"/>
      <c r="AWS73" s="154"/>
      <c r="AWT73" s="154"/>
      <c r="AWU73" s="154"/>
      <c r="AWV73" s="154"/>
      <c r="AWW73" s="154"/>
      <c r="AWX73" s="154"/>
      <c r="AWY73" s="154"/>
      <c r="AWZ73" s="154"/>
      <c r="AXA73" s="154"/>
      <c r="AXB73" s="154"/>
      <c r="AXC73" s="154"/>
      <c r="AXD73" s="154"/>
      <c r="AXE73" s="154"/>
      <c r="AXF73" s="154"/>
      <c r="AXG73" s="154"/>
      <c r="AXH73" s="154"/>
      <c r="AXI73" s="154"/>
      <c r="AXJ73" s="154"/>
      <c r="AXK73" s="154"/>
      <c r="AXL73" s="154"/>
      <c r="AXM73" s="154"/>
      <c r="AXN73" s="154"/>
      <c r="AXO73" s="154"/>
      <c r="AXP73" s="154"/>
      <c r="AXQ73" s="154"/>
      <c r="AXR73" s="154"/>
      <c r="AXS73" s="154"/>
      <c r="AXT73" s="154"/>
      <c r="AXU73" s="154"/>
      <c r="AXV73" s="154"/>
      <c r="AXW73" s="154"/>
      <c r="AXX73" s="154"/>
      <c r="AXY73" s="154"/>
      <c r="AXZ73" s="154"/>
      <c r="AYA73" s="154"/>
      <c r="AYB73" s="154"/>
      <c r="AYC73" s="154"/>
      <c r="AYD73" s="154"/>
      <c r="AYE73" s="154"/>
      <c r="AYF73" s="154"/>
      <c r="AYG73" s="154"/>
      <c r="AYH73" s="154"/>
      <c r="AYI73" s="154"/>
      <c r="AYJ73" s="154"/>
      <c r="AYK73" s="154"/>
      <c r="AYL73" s="154"/>
      <c r="AYM73" s="154"/>
      <c r="AYN73" s="154"/>
      <c r="AYO73" s="154"/>
      <c r="AYP73" s="154"/>
      <c r="AYQ73" s="154"/>
      <c r="AYR73" s="154"/>
      <c r="AYS73" s="154"/>
      <c r="AYT73" s="154"/>
      <c r="AYU73" s="154"/>
      <c r="AYV73" s="154"/>
      <c r="AYW73" s="154"/>
      <c r="AYX73" s="154"/>
      <c r="AYY73" s="154"/>
      <c r="AYZ73" s="154"/>
      <c r="AZA73" s="154"/>
      <c r="AZB73" s="154"/>
      <c r="AZC73" s="154"/>
      <c r="AZD73" s="154"/>
      <c r="AZE73" s="154"/>
      <c r="AZF73" s="154"/>
      <c r="AZG73" s="154"/>
      <c r="AZH73" s="154"/>
      <c r="AZI73" s="154"/>
      <c r="AZJ73" s="154"/>
      <c r="AZK73" s="154"/>
      <c r="AZL73" s="154"/>
      <c r="AZM73" s="154"/>
      <c r="AZN73" s="154"/>
      <c r="AZO73" s="154"/>
      <c r="AZP73" s="154"/>
      <c r="AZQ73" s="154"/>
      <c r="AZR73" s="154"/>
      <c r="AZS73" s="154"/>
      <c r="AZT73" s="154"/>
      <c r="AZU73" s="154"/>
      <c r="AZV73" s="154"/>
      <c r="AZW73" s="154"/>
      <c r="AZX73" s="154"/>
      <c r="AZY73" s="154"/>
      <c r="AZZ73" s="154"/>
      <c r="BAA73" s="154"/>
      <c r="BAB73" s="154"/>
      <c r="BAC73" s="154"/>
      <c r="BAD73" s="154"/>
      <c r="BAE73" s="154"/>
      <c r="BAF73" s="154"/>
      <c r="BAG73" s="154"/>
      <c r="BAH73" s="154"/>
      <c r="BAI73" s="154"/>
      <c r="BAJ73" s="154"/>
      <c r="BAK73" s="154"/>
      <c r="BAL73" s="154"/>
      <c r="BAM73" s="154"/>
      <c r="BAN73" s="154"/>
      <c r="BAO73" s="154"/>
      <c r="BAP73" s="154"/>
      <c r="BAQ73" s="154"/>
      <c r="BAR73" s="154"/>
      <c r="BAS73" s="154"/>
      <c r="BAT73" s="154"/>
      <c r="BAU73" s="154"/>
      <c r="BAV73" s="154"/>
      <c r="BAW73" s="154"/>
      <c r="BAX73" s="154"/>
      <c r="BAY73" s="154"/>
      <c r="BAZ73" s="154"/>
      <c r="BBA73" s="154"/>
      <c r="BBB73" s="154"/>
      <c r="BBC73" s="154"/>
      <c r="BBD73" s="154"/>
      <c r="BBE73" s="154"/>
      <c r="BBF73" s="154"/>
      <c r="BBG73" s="154"/>
      <c r="BBH73" s="154"/>
      <c r="BBI73" s="154"/>
      <c r="BBJ73" s="154"/>
      <c r="BBK73" s="154"/>
      <c r="BBL73" s="154"/>
      <c r="BBM73" s="154"/>
      <c r="BBN73" s="154"/>
      <c r="BBO73" s="154"/>
      <c r="BBP73" s="154"/>
      <c r="BBQ73" s="154"/>
      <c r="BBR73" s="154"/>
      <c r="BBS73" s="154"/>
      <c r="BBT73" s="154"/>
      <c r="BBU73" s="154"/>
      <c r="BBV73" s="154"/>
      <c r="BBW73" s="154"/>
      <c r="BBX73" s="154"/>
      <c r="BBY73" s="154"/>
      <c r="BBZ73" s="154"/>
      <c r="BCA73" s="154"/>
      <c r="BCB73" s="154"/>
      <c r="BCC73" s="154"/>
      <c r="BCD73" s="154"/>
      <c r="BCE73" s="154"/>
      <c r="BCF73" s="154"/>
      <c r="BCG73" s="154"/>
      <c r="BCH73" s="154"/>
      <c r="BCI73" s="154"/>
      <c r="BCJ73" s="154"/>
      <c r="BCK73" s="154"/>
      <c r="BCL73" s="154"/>
      <c r="BCM73" s="154"/>
      <c r="BCN73" s="154"/>
      <c r="BCO73" s="154"/>
      <c r="BCP73" s="154"/>
      <c r="BCQ73" s="154"/>
      <c r="BCR73" s="154"/>
      <c r="BCS73" s="154"/>
      <c r="BCT73" s="154"/>
      <c r="BCU73" s="154"/>
      <c r="BCV73" s="154"/>
      <c r="BCW73" s="154"/>
      <c r="BCX73" s="154"/>
      <c r="BCY73" s="154"/>
      <c r="BCZ73" s="154"/>
      <c r="BDA73" s="154"/>
      <c r="BDB73" s="154"/>
      <c r="BDC73" s="154"/>
      <c r="BDD73" s="154"/>
      <c r="BDE73" s="154"/>
      <c r="BDF73" s="154"/>
      <c r="BDG73" s="154"/>
      <c r="BDH73" s="154"/>
      <c r="BDI73" s="154"/>
      <c r="BDJ73" s="154"/>
      <c r="BDK73" s="154"/>
      <c r="BDL73" s="154"/>
      <c r="BDM73" s="154"/>
      <c r="BDN73" s="154"/>
      <c r="BDO73" s="154"/>
      <c r="BDP73" s="154"/>
      <c r="BDQ73" s="154"/>
      <c r="BDR73" s="154"/>
      <c r="BDS73" s="154"/>
      <c r="BDT73" s="154"/>
      <c r="BDU73" s="154"/>
      <c r="BDV73" s="154"/>
      <c r="BDW73" s="154"/>
      <c r="BDX73" s="154"/>
      <c r="BDY73" s="154"/>
      <c r="BDZ73" s="154"/>
      <c r="BEA73" s="154"/>
      <c r="BEB73" s="154"/>
      <c r="BEC73" s="154"/>
      <c r="BED73" s="154"/>
      <c r="BEE73" s="154"/>
      <c r="BEF73" s="154"/>
      <c r="BEG73" s="154"/>
      <c r="BEH73" s="154"/>
      <c r="BEI73" s="154"/>
      <c r="BEJ73" s="154"/>
      <c r="BEK73" s="154"/>
      <c r="BEL73" s="154"/>
      <c r="BEM73" s="154"/>
      <c r="BEN73" s="154"/>
      <c r="BEO73" s="154"/>
      <c r="BEP73" s="154"/>
      <c r="BEQ73" s="154"/>
      <c r="BER73" s="154"/>
      <c r="BES73" s="154"/>
      <c r="BET73" s="154"/>
      <c r="BEU73" s="154"/>
      <c r="BEV73" s="154"/>
      <c r="BEW73" s="154"/>
      <c r="BEX73" s="154"/>
      <c r="BEY73" s="154"/>
      <c r="BEZ73" s="154"/>
      <c r="BFA73" s="154"/>
      <c r="BFB73" s="154"/>
      <c r="BFC73" s="154"/>
      <c r="BFD73" s="154"/>
      <c r="BFE73" s="154"/>
      <c r="BFF73" s="154"/>
      <c r="BFG73" s="154"/>
      <c r="BFH73" s="154"/>
      <c r="BFI73" s="154"/>
      <c r="BFJ73" s="154"/>
      <c r="BFK73" s="154"/>
      <c r="BFL73" s="154"/>
      <c r="BFM73" s="154"/>
      <c r="BFN73" s="154"/>
      <c r="BFO73" s="154"/>
      <c r="BFP73" s="154"/>
      <c r="BFQ73" s="154"/>
      <c r="BFR73" s="154"/>
      <c r="BFS73" s="154"/>
      <c r="BFT73" s="154"/>
      <c r="BFU73" s="154"/>
      <c r="BFV73" s="154"/>
      <c r="BFW73" s="154"/>
      <c r="BFX73" s="154"/>
      <c r="BFY73" s="154"/>
      <c r="BFZ73" s="154"/>
      <c r="BGA73" s="154"/>
      <c r="BGB73" s="154"/>
      <c r="BGC73" s="154"/>
      <c r="BGD73" s="154"/>
      <c r="BGE73" s="154"/>
      <c r="BGF73" s="154"/>
      <c r="BGG73" s="154"/>
      <c r="BGH73" s="154"/>
      <c r="BGI73" s="154"/>
      <c r="BGJ73" s="154"/>
      <c r="BGK73" s="154"/>
      <c r="BGL73" s="154"/>
      <c r="BGM73" s="154"/>
      <c r="BGN73" s="154"/>
      <c r="BGO73" s="154"/>
      <c r="BGP73" s="154"/>
      <c r="BGQ73" s="154"/>
      <c r="BGR73" s="154"/>
      <c r="BGS73" s="154"/>
      <c r="BGT73" s="154"/>
      <c r="BGU73" s="154"/>
      <c r="BGV73" s="154"/>
      <c r="BGW73" s="154"/>
      <c r="BGX73" s="154"/>
      <c r="BGY73" s="154"/>
      <c r="BGZ73" s="154"/>
      <c r="BHA73" s="154"/>
      <c r="BHB73" s="154"/>
      <c r="BHC73" s="154"/>
      <c r="BHD73" s="154"/>
      <c r="BHE73" s="154"/>
      <c r="BHF73" s="154"/>
      <c r="BHG73" s="154"/>
      <c r="BHH73" s="154"/>
      <c r="BHI73" s="154"/>
      <c r="BHJ73" s="154"/>
      <c r="BHK73" s="154"/>
      <c r="BHL73" s="154"/>
      <c r="BHM73" s="154"/>
      <c r="BHN73" s="154"/>
      <c r="BHO73" s="154"/>
      <c r="BHP73" s="154"/>
      <c r="BHQ73" s="154"/>
      <c r="BHR73" s="154"/>
      <c r="BHS73" s="154"/>
      <c r="BHT73" s="154"/>
      <c r="BHU73" s="154"/>
      <c r="BHV73" s="154"/>
      <c r="BHW73" s="154"/>
      <c r="BHX73" s="154"/>
      <c r="BHY73" s="154"/>
      <c r="BHZ73" s="154"/>
      <c r="BIA73" s="154"/>
      <c r="BIB73" s="154"/>
      <c r="BIC73" s="154"/>
      <c r="BID73" s="154"/>
      <c r="BIE73" s="154"/>
      <c r="BIF73" s="154"/>
      <c r="BIG73" s="154"/>
      <c r="BIH73" s="154"/>
      <c r="BII73" s="154"/>
      <c r="BIJ73" s="154"/>
      <c r="BIK73" s="154"/>
      <c r="BIL73" s="154"/>
      <c r="BIM73" s="154"/>
      <c r="BIN73" s="154"/>
      <c r="BIO73" s="154"/>
      <c r="BIP73" s="154"/>
      <c r="BIQ73" s="154"/>
      <c r="BIR73" s="154"/>
      <c r="BIS73" s="154"/>
      <c r="BIT73" s="154"/>
      <c r="BIU73" s="154"/>
      <c r="BIV73" s="154"/>
      <c r="BIW73" s="154"/>
      <c r="BIX73" s="154"/>
      <c r="BIY73" s="154"/>
      <c r="BIZ73" s="154"/>
      <c r="BJA73" s="154"/>
      <c r="BJB73" s="154"/>
      <c r="BJC73" s="154"/>
      <c r="BJD73" s="154"/>
      <c r="BJE73" s="154"/>
      <c r="BJF73" s="154"/>
      <c r="BJG73" s="154"/>
      <c r="BJH73" s="154"/>
      <c r="BJI73" s="154"/>
      <c r="BJJ73" s="154"/>
      <c r="BJK73" s="154"/>
      <c r="BJL73" s="154"/>
      <c r="BJM73" s="154"/>
      <c r="BJN73" s="154"/>
      <c r="BJO73" s="154"/>
      <c r="BJP73" s="154"/>
      <c r="BJQ73" s="154"/>
      <c r="BJR73" s="154"/>
      <c r="BJS73" s="154"/>
      <c r="BJT73" s="154"/>
      <c r="BJU73" s="154"/>
      <c r="BJV73" s="154"/>
      <c r="BJW73" s="154"/>
      <c r="BJX73" s="154"/>
      <c r="BJY73" s="154"/>
      <c r="BJZ73" s="154"/>
      <c r="BKA73" s="154"/>
      <c r="BKB73" s="154"/>
      <c r="BKC73" s="154"/>
      <c r="BKD73" s="154"/>
      <c r="BKE73" s="154"/>
      <c r="BKF73" s="154"/>
      <c r="BKG73" s="154"/>
      <c r="BKH73" s="154"/>
      <c r="BKI73" s="154"/>
      <c r="BKJ73" s="154"/>
      <c r="BKK73" s="154"/>
      <c r="BKL73" s="154"/>
      <c r="BKM73" s="154"/>
      <c r="BKN73" s="154"/>
      <c r="BKO73" s="154"/>
      <c r="BKP73" s="154"/>
      <c r="BKQ73" s="154"/>
      <c r="BKR73" s="154"/>
      <c r="BKS73" s="154"/>
      <c r="BKT73" s="154"/>
      <c r="BKU73" s="154"/>
      <c r="BKV73" s="154"/>
      <c r="BKW73" s="154"/>
      <c r="BKX73" s="154"/>
      <c r="BKY73" s="154"/>
      <c r="BKZ73" s="154"/>
      <c r="BLA73" s="154"/>
      <c r="BLB73" s="154"/>
      <c r="BLC73" s="154"/>
      <c r="BLD73" s="154"/>
      <c r="BLE73" s="154"/>
      <c r="BLF73" s="154"/>
      <c r="BLG73" s="154"/>
      <c r="BLH73" s="154"/>
      <c r="BLI73" s="154"/>
      <c r="BLJ73" s="154"/>
      <c r="BLK73" s="154"/>
      <c r="BLL73" s="154"/>
      <c r="BLM73" s="154"/>
      <c r="BLN73" s="154"/>
      <c r="BLO73" s="154"/>
      <c r="BLP73" s="154"/>
      <c r="BLQ73" s="154"/>
      <c r="BLR73" s="154"/>
      <c r="BLS73" s="154"/>
      <c r="BLT73" s="154"/>
      <c r="BLU73" s="154"/>
      <c r="BLV73" s="154"/>
      <c r="BLW73" s="154"/>
      <c r="BLX73" s="154"/>
      <c r="BLY73" s="154"/>
      <c r="BLZ73" s="154"/>
      <c r="BMA73" s="154"/>
      <c r="BMB73" s="154"/>
      <c r="BMC73" s="154"/>
      <c r="BMD73" s="154"/>
      <c r="BME73" s="154"/>
      <c r="BMF73" s="154"/>
      <c r="BMG73" s="154"/>
      <c r="BMH73" s="154"/>
      <c r="BMI73" s="154"/>
      <c r="BMJ73" s="154"/>
      <c r="BMK73" s="154"/>
      <c r="BML73" s="154"/>
      <c r="BMM73" s="154"/>
      <c r="BMN73" s="154"/>
      <c r="BMO73" s="154"/>
      <c r="BMP73" s="154"/>
      <c r="BMQ73" s="154"/>
      <c r="BMR73" s="154"/>
      <c r="BMS73" s="154"/>
      <c r="BMT73" s="154"/>
      <c r="BMU73" s="154"/>
      <c r="BMV73" s="154"/>
      <c r="BMW73" s="154"/>
      <c r="BMX73" s="154"/>
      <c r="BMY73" s="154"/>
      <c r="BMZ73" s="154"/>
      <c r="BNA73" s="154"/>
      <c r="BNB73" s="154"/>
      <c r="BNC73" s="154"/>
      <c r="BND73" s="154"/>
      <c r="BNE73" s="154"/>
      <c r="BNF73" s="154"/>
      <c r="BNG73" s="154"/>
      <c r="BNH73" s="154"/>
      <c r="BNI73" s="154"/>
      <c r="BNJ73" s="154"/>
      <c r="BNK73" s="154"/>
      <c r="BNL73" s="154"/>
      <c r="BNM73" s="154"/>
      <c r="BNN73" s="154"/>
      <c r="BNO73" s="154"/>
      <c r="BNP73" s="154"/>
      <c r="BNQ73" s="154"/>
      <c r="BNR73" s="154"/>
      <c r="BNS73" s="154"/>
      <c r="BNT73" s="154"/>
      <c r="BNU73" s="154"/>
      <c r="BNV73" s="154"/>
      <c r="BNW73" s="154"/>
      <c r="BNX73" s="154"/>
      <c r="BNY73" s="154"/>
      <c r="BNZ73" s="154"/>
      <c r="BOA73" s="154"/>
      <c r="BOB73" s="154"/>
      <c r="BOC73" s="154"/>
      <c r="BOD73" s="154"/>
      <c r="BOE73" s="154"/>
      <c r="BOF73" s="154"/>
      <c r="BOG73" s="154"/>
      <c r="BOH73" s="154"/>
      <c r="BOI73" s="154"/>
      <c r="BOJ73" s="154"/>
      <c r="BOK73" s="154"/>
      <c r="BOL73" s="154"/>
      <c r="BOM73" s="154"/>
      <c r="BON73" s="154"/>
      <c r="BOO73" s="154"/>
      <c r="BOP73" s="154"/>
      <c r="BOQ73" s="154"/>
      <c r="BOR73" s="154"/>
      <c r="BOS73" s="154"/>
      <c r="BOT73" s="154"/>
      <c r="BOU73" s="154"/>
      <c r="BOV73" s="154"/>
      <c r="BOW73" s="154"/>
      <c r="BOX73" s="154"/>
      <c r="BOY73" s="154"/>
      <c r="BOZ73" s="154"/>
      <c r="BPA73" s="154"/>
      <c r="BPB73" s="154"/>
      <c r="BPC73" s="154"/>
      <c r="BPD73" s="154"/>
      <c r="BPE73" s="154"/>
      <c r="BPF73" s="154"/>
      <c r="BPG73" s="154"/>
      <c r="BPH73" s="154"/>
      <c r="BPI73" s="154"/>
      <c r="BPJ73" s="154"/>
      <c r="BPK73" s="154"/>
      <c r="BPL73" s="154"/>
      <c r="BPM73" s="154"/>
      <c r="BPN73" s="154"/>
      <c r="BPO73" s="154"/>
      <c r="BPP73" s="154"/>
      <c r="BPQ73" s="154"/>
      <c r="BPR73" s="154"/>
      <c r="BPS73" s="154"/>
      <c r="BPT73" s="154"/>
      <c r="BPU73" s="154"/>
      <c r="BPV73" s="154"/>
      <c r="BPW73" s="154"/>
      <c r="BPX73" s="154"/>
      <c r="BPY73" s="154"/>
      <c r="BPZ73" s="154"/>
      <c r="BQA73" s="154"/>
      <c r="BQB73" s="154"/>
      <c r="BQC73" s="154"/>
      <c r="BQD73" s="154"/>
      <c r="BQE73" s="154"/>
      <c r="BQF73" s="154"/>
      <c r="BQG73" s="154"/>
      <c r="BQH73" s="154"/>
      <c r="BQI73" s="154"/>
      <c r="BQJ73" s="154"/>
      <c r="BQK73" s="154"/>
      <c r="BQL73" s="154"/>
      <c r="BQM73" s="154"/>
      <c r="BQN73" s="154"/>
      <c r="BQO73" s="154"/>
      <c r="BQP73" s="154"/>
      <c r="BQQ73" s="154"/>
      <c r="BQR73" s="154"/>
      <c r="BQS73" s="154"/>
      <c r="BQT73" s="154"/>
      <c r="BQU73" s="154"/>
      <c r="BQV73" s="154"/>
      <c r="BQW73" s="154"/>
      <c r="BQX73" s="154"/>
      <c r="BQY73" s="154"/>
      <c r="BQZ73" s="154"/>
      <c r="BRA73" s="154"/>
      <c r="BRB73" s="154"/>
      <c r="BRC73" s="154"/>
      <c r="BRD73" s="154"/>
      <c r="BRE73" s="154"/>
      <c r="BRF73" s="154"/>
      <c r="BRG73" s="154"/>
      <c r="BRH73" s="154"/>
      <c r="BRI73" s="154"/>
      <c r="BRJ73" s="154"/>
      <c r="BRK73" s="154"/>
      <c r="BRL73" s="154"/>
      <c r="BRM73" s="154"/>
      <c r="BRN73" s="154"/>
      <c r="BRO73" s="154"/>
      <c r="BRP73" s="154"/>
      <c r="BRQ73" s="154"/>
      <c r="BRR73" s="154"/>
      <c r="BRS73" s="154"/>
      <c r="BRT73" s="154"/>
      <c r="BRU73" s="154"/>
      <c r="BRV73" s="154"/>
      <c r="BRW73" s="154"/>
      <c r="BRX73" s="154"/>
      <c r="BRY73" s="154"/>
      <c r="BRZ73" s="154"/>
      <c r="BSA73" s="154"/>
      <c r="BSB73" s="154"/>
      <c r="BSC73" s="154"/>
      <c r="BSD73" s="154"/>
      <c r="BSE73" s="154"/>
      <c r="BSF73" s="154"/>
      <c r="BSG73" s="154"/>
      <c r="BSH73" s="154"/>
      <c r="BSI73" s="154"/>
      <c r="BSJ73" s="154"/>
      <c r="BSK73" s="154"/>
      <c r="BSL73" s="154"/>
      <c r="BSM73" s="154"/>
      <c r="BSN73" s="154"/>
      <c r="BSO73" s="154"/>
      <c r="BSP73" s="154"/>
      <c r="BSQ73" s="154"/>
      <c r="BSR73" s="154"/>
      <c r="BSS73" s="154"/>
      <c r="BST73" s="154"/>
      <c r="BSU73" s="154"/>
      <c r="BSV73" s="154"/>
      <c r="BSW73" s="154"/>
      <c r="BSX73" s="154"/>
      <c r="BSY73" s="154"/>
      <c r="BSZ73" s="154"/>
      <c r="BTA73" s="154"/>
      <c r="BTB73" s="154"/>
      <c r="BTC73" s="154"/>
      <c r="BTD73" s="154"/>
      <c r="BTE73" s="154"/>
      <c r="BTF73" s="154"/>
      <c r="BTG73" s="154"/>
      <c r="BTH73" s="154"/>
      <c r="BTI73" s="154"/>
      <c r="BTJ73" s="154"/>
      <c r="BTK73" s="154"/>
      <c r="BTL73" s="154"/>
      <c r="BTM73" s="154"/>
      <c r="BTN73" s="154"/>
      <c r="BTO73" s="154"/>
      <c r="BTP73" s="154"/>
      <c r="BTQ73" s="154"/>
      <c r="BTR73" s="154"/>
      <c r="BTS73" s="154"/>
      <c r="BTT73" s="154"/>
      <c r="BTU73" s="154"/>
      <c r="BTV73" s="154"/>
      <c r="BTW73" s="154"/>
      <c r="BTX73" s="154"/>
      <c r="BTY73" s="154"/>
      <c r="BTZ73" s="154"/>
      <c r="BUA73" s="154"/>
      <c r="BUB73" s="154"/>
      <c r="BUC73" s="154"/>
      <c r="BUD73" s="154"/>
      <c r="BUE73" s="154"/>
      <c r="BUF73" s="154"/>
      <c r="BUG73" s="154"/>
      <c r="BUH73" s="154"/>
      <c r="BUI73" s="154"/>
      <c r="BUJ73" s="154"/>
      <c r="BUK73" s="154"/>
      <c r="BUL73" s="154"/>
      <c r="BUM73" s="154"/>
      <c r="BUN73" s="154"/>
      <c r="BUO73" s="154"/>
      <c r="BUP73" s="154"/>
      <c r="BUQ73" s="154"/>
      <c r="BUR73" s="154"/>
      <c r="BUS73" s="154"/>
      <c r="BUT73" s="154"/>
      <c r="BUU73" s="154"/>
      <c r="BUV73" s="154"/>
      <c r="BUW73" s="154"/>
      <c r="BUX73" s="154"/>
      <c r="BUY73" s="154"/>
      <c r="BUZ73" s="154"/>
      <c r="BVA73" s="154"/>
      <c r="BVB73" s="154"/>
      <c r="BVC73" s="154"/>
      <c r="BVD73" s="154"/>
      <c r="BVE73" s="154"/>
      <c r="BVF73" s="154"/>
      <c r="BVG73" s="154"/>
      <c r="BVH73" s="154"/>
      <c r="BVI73" s="154"/>
      <c r="BVJ73" s="154"/>
      <c r="BVK73" s="154"/>
      <c r="BVL73" s="154"/>
      <c r="BVM73" s="154"/>
      <c r="BVN73" s="154"/>
      <c r="BVO73" s="154"/>
      <c r="BVP73" s="154"/>
      <c r="BVQ73" s="154"/>
      <c r="BVR73" s="154"/>
      <c r="BVS73" s="154"/>
      <c r="BVT73" s="154"/>
      <c r="BVU73" s="154"/>
      <c r="BVV73" s="154"/>
      <c r="BVW73" s="154"/>
      <c r="BVX73" s="154"/>
      <c r="BVY73" s="154"/>
      <c r="BVZ73" s="154"/>
      <c r="BWA73" s="154"/>
      <c r="BWB73" s="154"/>
      <c r="BWC73" s="154"/>
      <c r="BWD73" s="154"/>
      <c r="BWE73" s="154"/>
      <c r="BWF73" s="154"/>
      <c r="BWG73" s="154"/>
      <c r="BWH73" s="154"/>
      <c r="BWI73" s="154"/>
      <c r="BWJ73" s="154"/>
      <c r="BWK73" s="154"/>
      <c r="BWL73" s="154"/>
      <c r="BWM73" s="154"/>
      <c r="BWN73" s="154"/>
      <c r="BWO73" s="154"/>
      <c r="BWP73" s="154"/>
      <c r="BWQ73" s="154"/>
      <c r="BWR73" s="154"/>
      <c r="BWS73" s="154"/>
      <c r="BWT73" s="154"/>
      <c r="BWU73" s="154"/>
      <c r="BWV73" s="154"/>
      <c r="BWW73" s="154"/>
      <c r="BWX73" s="154"/>
      <c r="BWY73" s="154"/>
      <c r="BWZ73" s="154"/>
      <c r="BXA73" s="154"/>
      <c r="BXB73" s="154"/>
      <c r="BXC73" s="154"/>
      <c r="BXD73" s="154"/>
      <c r="BXE73" s="154"/>
      <c r="BXF73" s="154"/>
      <c r="BXG73" s="154"/>
      <c r="BXH73" s="154"/>
      <c r="BXI73" s="154"/>
      <c r="BXJ73" s="154"/>
      <c r="BXK73" s="154"/>
      <c r="BXL73" s="154"/>
      <c r="BXM73" s="154"/>
      <c r="BXN73" s="154"/>
      <c r="BXO73" s="154"/>
      <c r="BXP73" s="154"/>
      <c r="BXQ73" s="154"/>
      <c r="BXR73" s="154"/>
      <c r="BXS73" s="154"/>
      <c r="BXT73" s="154"/>
      <c r="BXU73" s="154"/>
      <c r="BXV73" s="154"/>
      <c r="BXW73" s="154"/>
      <c r="BXX73" s="154"/>
      <c r="BXY73" s="154"/>
      <c r="BXZ73" s="154"/>
      <c r="BYA73" s="154"/>
      <c r="BYB73" s="154"/>
      <c r="BYC73" s="154"/>
      <c r="BYD73" s="154"/>
      <c r="BYE73" s="154"/>
      <c r="BYF73" s="154"/>
      <c r="BYG73" s="154"/>
      <c r="BYH73" s="154"/>
      <c r="BYI73" s="154"/>
      <c r="BYJ73" s="154"/>
      <c r="BYK73" s="154"/>
      <c r="BYL73" s="154"/>
      <c r="BYM73" s="154"/>
      <c r="BYN73" s="154"/>
      <c r="BYO73" s="154"/>
      <c r="BYP73" s="154"/>
      <c r="BYQ73" s="154"/>
      <c r="BYR73" s="154"/>
      <c r="BYS73" s="154"/>
      <c r="BYT73" s="154"/>
      <c r="BYU73" s="154"/>
      <c r="BYV73" s="154"/>
      <c r="BYW73" s="154"/>
      <c r="BYX73" s="154"/>
      <c r="BYY73" s="154"/>
      <c r="BYZ73" s="154"/>
      <c r="BZA73" s="154"/>
      <c r="BZB73" s="154"/>
      <c r="BZC73" s="154"/>
      <c r="BZD73" s="154"/>
      <c r="BZE73" s="154"/>
      <c r="BZF73" s="154"/>
      <c r="BZG73" s="154"/>
      <c r="BZH73" s="154"/>
      <c r="BZI73" s="154"/>
      <c r="BZJ73" s="154"/>
      <c r="BZK73" s="154"/>
      <c r="BZL73" s="154"/>
      <c r="BZM73" s="154"/>
      <c r="BZN73" s="154"/>
      <c r="BZO73" s="154"/>
      <c r="BZP73" s="154"/>
      <c r="BZQ73" s="154"/>
      <c r="BZR73" s="154"/>
      <c r="BZS73" s="154"/>
      <c r="BZT73" s="154"/>
      <c r="BZU73" s="154"/>
      <c r="BZV73" s="154"/>
      <c r="BZW73" s="154"/>
      <c r="BZX73" s="154"/>
      <c r="BZY73" s="154"/>
      <c r="BZZ73" s="154"/>
      <c r="CAA73" s="154"/>
      <c r="CAB73" s="154"/>
      <c r="CAC73" s="154"/>
      <c r="CAD73" s="154"/>
      <c r="CAE73" s="154"/>
      <c r="CAF73" s="154"/>
      <c r="CAG73" s="154"/>
      <c r="CAH73" s="154"/>
      <c r="CAI73" s="154"/>
      <c r="CAJ73" s="154"/>
      <c r="CAK73" s="154"/>
      <c r="CAL73" s="154"/>
      <c r="CAM73" s="154"/>
      <c r="CAN73" s="154"/>
      <c r="CAO73" s="154"/>
      <c r="CAP73" s="154"/>
      <c r="CAQ73" s="154"/>
      <c r="CAR73" s="154"/>
      <c r="CAS73" s="154"/>
      <c r="CAT73" s="154"/>
      <c r="CAU73" s="154"/>
      <c r="CAV73" s="154"/>
      <c r="CAW73" s="154"/>
      <c r="CAX73" s="154"/>
      <c r="CAY73" s="154"/>
      <c r="CAZ73" s="154"/>
      <c r="CBA73" s="154"/>
      <c r="CBB73" s="154"/>
      <c r="CBC73" s="154"/>
      <c r="CBD73" s="154"/>
      <c r="CBE73" s="154"/>
      <c r="CBF73" s="154"/>
      <c r="CBG73" s="154"/>
      <c r="CBH73" s="154"/>
      <c r="CBI73" s="154"/>
      <c r="CBJ73" s="154"/>
      <c r="CBK73" s="154"/>
      <c r="CBL73" s="154"/>
      <c r="CBM73" s="154"/>
      <c r="CBN73" s="154"/>
      <c r="CBO73" s="154"/>
      <c r="CBP73" s="154"/>
      <c r="CBQ73" s="154"/>
      <c r="CBR73" s="154"/>
      <c r="CBS73" s="154"/>
      <c r="CBT73" s="154"/>
      <c r="CBU73" s="154"/>
      <c r="CBV73" s="154"/>
      <c r="CBW73" s="154"/>
      <c r="CBX73" s="154"/>
      <c r="CBY73" s="154"/>
      <c r="CBZ73" s="154"/>
      <c r="CCA73" s="154"/>
      <c r="CCB73" s="154"/>
      <c r="CCC73" s="154"/>
      <c r="CCD73" s="154"/>
      <c r="CCE73" s="154"/>
      <c r="CCF73" s="154"/>
      <c r="CCG73" s="154"/>
      <c r="CCH73" s="154"/>
      <c r="CCI73" s="154"/>
      <c r="CCJ73" s="154"/>
      <c r="CCK73" s="154"/>
      <c r="CCL73" s="154"/>
      <c r="CCM73" s="154"/>
      <c r="CCN73" s="154"/>
      <c r="CCO73" s="154"/>
      <c r="CCP73" s="154"/>
      <c r="CCQ73" s="154"/>
      <c r="CCR73" s="154"/>
      <c r="CCS73" s="154"/>
      <c r="CCT73" s="154"/>
      <c r="CCU73" s="154"/>
      <c r="CCV73" s="154"/>
      <c r="CCW73" s="154"/>
      <c r="CCX73" s="154"/>
      <c r="CCY73" s="154"/>
      <c r="CCZ73" s="154"/>
      <c r="CDA73" s="154"/>
      <c r="CDB73" s="154"/>
      <c r="CDC73" s="154"/>
      <c r="CDD73" s="154"/>
      <c r="CDE73" s="154"/>
      <c r="CDF73" s="154"/>
      <c r="CDG73" s="154"/>
      <c r="CDH73" s="154"/>
      <c r="CDI73" s="154"/>
      <c r="CDJ73" s="154"/>
      <c r="CDK73" s="154"/>
      <c r="CDL73" s="154"/>
      <c r="CDM73" s="154"/>
      <c r="CDN73" s="154"/>
      <c r="CDO73" s="154"/>
      <c r="CDP73" s="154"/>
      <c r="CDQ73" s="154"/>
      <c r="CDR73" s="154"/>
      <c r="CDS73" s="154"/>
      <c r="CDT73" s="154"/>
      <c r="CDU73" s="154"/>
      <c r="CDV73" s="154"/>
      <c r="CDW73" s="154"/>
      <c r="CDX73" s="154"/>
      <c r="CDY73" s="154"/>
      <c r="CDZ73" s="154"/>
      <c r="CEA73" s="154"/>
      <c r="CEB73" s="154"/>
      <c r="CEC73" s="154"/>
      <c r="CED73" s="154"/>
      <c r="CEE73" s="154"/>
      <c r="CEF73" s="154"/>
      <c r="CEG73" s="154"/>
      <c r="CEH73" s="154"/>
      <c r="CEI73" s="154"/>
      <c r="CEJ73" s="154"/>
      <c r="CEK73" s="154"/>
      <c r="CEL73" s="154"/>
      <c r="CEM73" s="154"/>
      <c r="CEN73" s="154"/>
      <c r="CEO73" s="154"/>
      <c r="CEP73" s="154"/>
      <c r="CEQ73" s="154"/>
      <c r="CER73" s="154"/>
      <c r="CES73" s="154"/>
      <c r="CET73" s="154"/>
      <c r="CEU73" s="154"/>
      <c r="CEV73" s="154"/>
      <c r="CEW73" s="154"/>
      <c r="CEX73" s="154"/>
      <c r="CEY73" s="154"/>
      <c r="CEZ73" s="154"/>
      <c r="CFA73" s="154"/>
      <c r="CFB73" s="154"/>
      <c r="CFC73" s="154"/>
      <c r="CFD73" s="154"/>
      <c r="CFE73" s="154"/>
      <c r="CFF73" s="154"/>
      <c r="CFG73" s="154"/>
      <c r="CFH73" s="154"/>
      <c r="CFI73" s="154"/>
      <c r="CFJ73" s="154"/>
      <c r="CFK73" s="154"/>
      <c r="CFL73" s="154"/>
      <c r="CFM73" s="154"/>
      <c r="CFN73" s="154"/>
      <c r="CFO73" s="154"/>
      <c r="CFP73" s="154"/>
      <c r="CFQ73" s="154"/>
      <c r="CFR73" s="154"/>
      <c r="CFS73" s="154"/>
      <c r="CFT73" s="154"/>
      <c r="CFU73" s="154"/>
      <c r="CFV73" s="154"/>
      <c r="CFW73" s="154"/>
      <c r="CFX73" s="154"/>
      <c r="CFY73" s="154"/>
      <c r="CFZ73" s="154"/>
      <c r="CGA73" s="154"/>
      <c r="CGB73" s="154"/>
      <c r="CGC73" s="154"/>
      <c r="CGD73" s="154"/>
      <c r="CGE73" s="154"/>
      <c r="CGF73" s="154"/>
      <c r="CGG73" s="154"/>
      <c r="CGH73" s="154"/>
      <c r="CGI73" s="154"/>
      <c r="CGJ73" s="154"/>
      <c r="CGK73" s="154"/>
      <c r="CGL73" s="154"/>
      <c r="CGM73" s="154"/>
      <c r="CGN73" s="154"/>
      <c r="CGO73" s="154"/>
      <c r="CGP73" s="154"/>
      <c r="CGQ73" s="154"/>
      <c r="CGR73" s="154"/>
      <c r="CGS73" s="154"/>
      <c r="CGT73" s="154"/>
      <c r="CGU73" s="154"/>
      <c r="CGV73" s="154"/>
      <c r="CGW73" s="154"/>
      <c r="CGX73" s="154"/>
      <c r="CGY73" s="154"/>
      <c r="CGZ73" s="154"/>
      <c r="CHA73" s="154"/>
      <c r="CHB73" s="154"/>
      <c r="CHC73" s="154"/>
      <c r="CHD73" s="154"/>
      <c r="CHE73" s="154"/>
      <c r="CHF73" s="154"/>
      <c r="CHG73" s="154"/>
      <c r="CHH73" s="154"/>
      <c r="CHI73" s="154"/>
      <c r="CHJ73" s="154"/>
      <c r="CHK73" s="154"/>
      <c r="CHL73" s="154"/>
      <c r="CHM73" s="154"/>
      <c r="CHN73" s="154"/>
      <c r="CHO73" s="154"/>
      <c r="CHP73" s="154"/>
      <c r="CHQ73" s="154"/>
      <c r="CHR73" s="154"/>
      <c r="CHS73" s="154"/>
      <c r="CHT73" s="154"/>
      <c r="CHU73" s="154"/>
      <c r="CHV73" s="154"/>
      <c r="CHW73" s="154"/>
      <c r="CHX73" s="154"/>
      <c r="CHY73" s="154"/>
      <c r="CHZ73" s="154"/>
      <c r="CIA73" s="154"/>
      <c r="CIB73" s="154"/>
      <c r="CIC73" s="154"/>
      <c r="CID73" s="154"/>
      <c r="CIE73" s="154"/>
      <c r="CIF73" s="154"/>
      <c r="CIG73" s="154"/>
      <c r="CIH73" s="154"/>
      <c r="CII73" s="154"/>
      <c r="CIJ73" s="154"/>
      <c r="CIK73" s="154"/>
      <c r="CIL73" s="154"/>
      <c r="CIM73" s="154"/>
      <c r="CIN73" s="154"/>
      <c r="CIO73" s="154"/>
      <c r="CIP73" s="154"/>
      <c r="CIQ73" s="154"/>
      <c r="CIR73" s="154"/>
      <c r="CIS73" s="154"/>
      <c r="CIT73" s="154"/>
      <c r="CIU73" s="154"/>
      <c r="CIV73" s="154"/>
      <c r="CIW73" s="154"/>
      <c r="CIX73" s="154"/>
      <c r="CIY73" s="154"/>
      <c r="CIZ73" s="154"/>
      <c r="CJA73" s="154"/>
      <c r="CJB73" s="154"/>
      <c r="CJC73" s="154"/>
      <c r="CJD73" s="154"/>
      <c r="CJE73" s="154"/>
      <c r="CJF73" s="154"/>
      <c r="CJG73" s="154"/>
      <c r="CJH73" s="154"/>
      <c r="CJI73" s="154"/>
      <c r="CJJ73" s="154"/>
      <c r="CJK73" s="154"/>
      <c r="CJL73" s="154"/>
      <c r="CJM73" s="154"/>
      <c r="CJN73" s="154"/>
      <c r="CJO73" s="154"/>
      <c r="CJP73" s="154"/>
      <c r="CJQ73" s="154"/>
      <c r="CJR73" s="154"/>
      <c r="CJS73" s="154"/>
      <c r="CJT73" s="154"/>
      <c r="CJU73" s="154"/>
      <c r="CJV73" s="154"/>
      <c r="CJW73" s="154"/>
      <c r="CJX73" s="154"/>
      <c r="CJY73" s="154"/>
      <c r="CJZ73" s="154"/>
      <c r="CKA73" s="154"/>
      <c r="CKB73" s="154"/>
      <c r="CKC73" s="154"/>
      <c r="CKD73" s="154"/>
      <c r="CKE73" s="154"/>
      <c r="CKF73" s="154"/>
      <c r="CKG73" s="154"/>
      <c r="CKH73" s="154"/>
      <c r="CKI73" s="154"/>
      <c r="CKJ73" s="154"/>
      <c r="CKK73" s="154"/>
      <c r="CKL73" s="154"/>
      <c r="CKM73" s="154"/>
      <c r="CKN73" s="154"/>
      <c r="CKO73" s="154"/>
      <c r="CKP73" s="154"/>
      <c r="CKQ73" s="154"/>
      <c r="CKR73" s="154"/>
      <c r="CKS73" s="154"/>
      <c r="CKT73" s="154"/>
      <c r="CKU73" s="154"/>
      <c r="CKV73" s="154"/>
      <c r="CKW73" s="154"/>
      <c r="CKX73" s="154"/>
      <c r="CKY73" s="154"/>
      <c r="CKZ73" s="154"/>
      <c r="CLA73" s="154"/>
      <c r="CLB73" s="154"/>
      <c r="CLC73" s="154"/>
      <c r="CLD73" s="154"/>
      <c r="CLE73" s="154"/>
      <c r="CLF73" s="154"/>
      <c r="CLG73" s="154"/>
      <c r="CLH73" s="154"/>
      <c r="CLI73" s="154"/>
      <c r="CLJ73" s="154"/>
      <c r="CLK73" s="154"/>
      <c r="CLL73" s="154"/>
      <c r="CLM73" s="154"/>
      <c r="CLN73" s="154"/>
      <c r="CLO73" s="154"/>
      <c r="CLP73" s="154"/>
      <c r="CLQ73" s="154"/>
      <c r="CLR73" s="154"/>
      <c r="CLS73" s="154"/>
      <c r="CLT73" s="154"/>
      <c r="CLU73" s="154"/>
      <c r="CLV73" s="154"/>
      <c r="CLW73" s="154"/>
      <c r="CLX73" s="154"/>
      <c r="CLY73" s="154"/>
      <c r="CLZ73" s="154"/>
      <c r="CMA73" s="154"/>
      <c r="CMB73" s="154"/>
      <c r="CMC73" s="154"/>
      <c r="CMD73" s="154"/>
      <c r="CME73" s="154"/>
      <c r="CMF73" s="154"/>
      <c r="CMG73" s="154"/>
      <c r="CMH73" s="154"/>
      <c r="CMI73" s="154"/>
      <c r="CMJ73" s="154"/>
      <c r="CMK73" s="154"/>
      <c r="CML73" s="154"/>
      <c r="CMM73" s="154"/>
      <c r="CMN73" s="154"/>
      <c r="CMO73" s="154"/>
      <c r="CMP73" s="154"/>
      <c r="CMQ73" s="154"/>
      <c r="CMR73" s="154"/>
      <c r="CMS73" s="154"/>
      <c r="CMT73" s="154"/>
      <c r="CMU73" s="154"/>
      <c r="CMV73" s="154"/>
      <c r="CMW73" s="154"/>
      <c r="CMX73" s="154"/>
      <c r="CMY73" s="154"/>
      <c r="CMZ73" s="154"/>
      <c r="CNA73" s="154"/>
      <c r="CNB73" s="154"/>
      <c r="CNC73" s="154"/>
      <c r="CND73" s="154"/>
      <c r="CNE73" s="154"/>
      <c r="CNF73" s="154"/>
      <c r="CNG73" s="154"/>
      <c r="CNH73" s="154"/>
      <c r="CNI73" s="154"/>
      <c r="CNJ73" s="154"/>
      <c r="CNK73" s="154"/>
      <c r="CNL73" s="154"/>
      <c r="CNM73" s="154"/>
      <c r="CNN73" s="154"/>
      <c r="CNO73" s="154"/>
      <c r="CNP73" s="154"/>
      <c r="CNQ73" s="154"/>
      <c r="CNR73" s="154"/>
      <c r="CNS73" s="154"/>
      <c r="CNT73" s="154"/>
      <c r="CNU73" s="154"/>
      <c r="CNV73" s="154"/>
      <c r="CNW73" s="154"/>
      <c r="CNX73" s="154"/>
      <c r="CNY73" s="154"/>
      <c r="CNZ73" s="154"/>
      <c r="COA73" s="154"/>
      <c r="COB73" s="154"/>
      <c r="COC73" s="154"/>
      <c r="COD73" s="154"/>
      <c r="COE73" s="154"/>
      <c r="COF73" s="154"/>
      <c r="COG73" s="154"/>
      <c r="COH73" s="154"/>
      <c r="COI73" s="154"/>
      <c r="COJ73" s="154"/>
      <c r="COK73" s="154"/>
      <c r="COL73" s="154"/>
      <c r="COM73" s="154"/>
      <c r="CON73" s="154"/>
      <c r="COO73" s="154"/>
      <c r="COP73" s="154"/>
      <c r="COQ73" s="154"/>
      <c r="COR73" s="154"/>
      <c r="COS73" s="154"/>
      <c r="COT73" s="154"/>
      <c r="COU73" s="154"/>
      <c r="COV73" s="154"/>
      <c r="COW73" s="154"/>
      <c r="COX73" s="154"/>
      <c r="COY73" s="154"/>
      <c r="COZ73" s="154"/>
      <c r="CPA73" s="154"/>
      <c r="CPB73" s="154"/>
      <c r="CPC73" s="154"/>
      <c r="CPD73" s="154"/>
      <c r="CPE73" s="154"/>
      <c r="CPF73" s="154"/>
      <c r="CPG73" s="154"/>
      <c r="CPH73" s="154"/>
      <c r="CPI73" s="154"/>
      <c r="CPJ73" s="154"/>
      <c r="CPK73" s="154"/>
      <c r="CPL73" s="154"/>
      <c r="CPM73" s="154"/>
      <c r="CPN73" s="154"/>
      <c r="CPO73" s="154"/>
      <c r="CPP73" s="154"/>
      <c r="CPQ73" s="154"/>
      <c r="CPR73" s="154"/>
      <c r="CPS73" s="154"/>
      <c r="CPT73" s="154"/>
      <c r="CPU73" s="154"/>
      <c r="CPV73" s="154"/>
      <c r="CPW73" s="154"/>
      <c r="CPX73" s="154"/>
      <c r="CPY73" s="154"/>
      <c r="CPZ73" s="154"/>
      <c r="CQA73" s="154"/>
      <c r="CQB73" s="154"/>
      <c r="CQC73" s="154"/>
      <c r="CQD73" s="154"/>
      <c r="CQE73" s="154"/>
      <c r="CQF73" s="154"/>
      <c r="CQG73" s="154"/>
      <c r="CQH73" s="154"/>
      <c r="CQI73" s="154"/>
      <c r="CQJ73" s="154"/>
      <c r="CQK73" s="154"/>
      <c r="CQL73" s="154"/>
      <c r="CQM73" s="154"/>
      <c r="CQN73" s="154"/>
      <c r="CQO73" s="154"/>
      <c r="CQP73" s="154"/>
      <c r="CQQ73" s="154"/>
      <c r="CQR73" s="154"/>
      <c r="CQS73" s="154"/>
      <c r="CQT73" s="154"/>
      <c r="CQU73" s="154"/>
      <c r="CQV73" s="154"/>
      <c r="CQW73" s="154"/>
      <c r="CQX73" s="154"/>
      <c r="CQY73" s="154"/>
      <c r="CQZ73" s="154"/>
      <c r="CRA73" s="154"/>
      <c r="CRB73" s="154"/>
      <c r="CRC73" s="154"/>
      <c r="CRD73" s="154"/>
      <c r="CRE73" s="154"/>
      <c r="CRF73" s="154"/>
      <c r="CRG73" s="154"/>
      <c r="CRH73" s="154"/>
      <c r="CRI73" s="154"/>
      <c r="CRJ73" s="154"/>
      <c r="CRK73" s="154"/>
      <c r="CRL73" s="154"/>
      <c r="CRM73" s="154"/>
      <c r="CRN73" s="154"/>
      <c r="CRO73" s="154"/>
      <c r="CRP73" s="154"/>
      <c r="CRQ73" s="154"/>
      <c r="CRR73" s="154"/>
      <c r="CRS73" s="154"/>
      <c r="CRT73" s="154"/>
      <c r="CRU73" s="154"/>
      <c r="CRV73" s="154"/>
      <c r="CRW73" s="154"/>
      <c r="CRX73" s="154"/>
      <c r="CRY73" s="154"/>
      <c r="CRZ73" s="154"/>
      <c r="CSA73" s="154"/>
      <c r="CSB73" s="154"/>
      <c r="CSC73" s="154"/>
      <c r="CSD73" s="154"/>
      <c r="CSE73" s="154"/>
      <c r="CSF73" s="154"/>
      <c r="CSG73" s="154"/>
      <c r="CSH73" s="154"/>
      <c r="CSI73" s="154"/>
      <c r="CSJ73" s="154"/>
      <c r="CSK73" s="154"/>
      <c r="CSL73" s="154"/>
      <c r="CSM73" s="154"/>
      <c r="CSN73" s="154"/>
      <c r="CSO73" s="154"/>
      <c r="CSP73" s="154"/>
      <c r="CSQ73" s="154"/>
      <c r="CSR73" s="154"/>
      <c r="CSS73" s="154"/>
      <c r="CST73" s="154"/>
      <c r="CSU73" s="154"/>
      <c r="CSV73" s="154"/>
      <c r="CSW73" s="154"/>
      <c r="CSX73" s="154"/>
      <c r="CSY73" s="154"/>
      <c r="CSZ73" s="154"/>
      <c r="CTA73" s="154"/>
      <c r="CTB73" s="154"/>
      <c r="CTC73" s="154"/>
      <c r="CTD73" s="154"/>
      <c r="CTE73" s="154"/>
      <c r="CTF73" s="154"/>
      <c r="CTG73" s="154"/>
      <c r="CTH73" s="154"/>
      <c r="CTI73" s="154"/>
      <c r="CTJ73" s="154"/>
      <c r="CTK73" s="154"/>
      <c r="CTL73" s="154"/>
      <c r="CTM73" s="154"/>
      <c r="CTN73" s="154"/>
      <c r="CTO73" s="154"/>
      <c r="CTP73" s="154"/>
      <c r="CTQ73" s="154"/>
      <c r="CTR73" s="154"/>
      <c r="CTS73" s="154"/>
      <c r="CTT73" s="154"/>
      <c r="CTU73" s="154"/>
      <c r="CTV73" s="154"/>
      <c r="CTW73" s="154"/>
      <c r="CTX73" s="154"/>
      <c r="CTY73" s="154"/>
      <c r="CTZ73" s="154"/>
      <c r="CUA73" s="154"/>
      <c r="CUB73" s="154"/>
      <c r="CUC73" s="154"/>
      <c r="CUD73" s="154"/>
      <c r="CUE73" s="154"/>
      <c r="CUF73" s="154"/>
      <c r="CUG73" s="154"/>
      <c r="CUH73" s="154"/>
      <c r="CUI73" s="154"/>
      <c r="CUJ73" s="154"/>
      <c r="CUK73" s="154"/>
      <c r="CUL73" s="154"/>
      <c r="CUM73" s="154"/>
      <c r="CUN73" s="154"/>
      <c r="CUO73" s="154"/>
      <c r="CUP73" s="154"/>
      <c r="CUQ73" s="154"/>
      <c r="CUR73" s="154"/>
      <c r="CUS73" s="154"/>
      <c r="CUT73" s="154"/>
      <c r="CUU73" s="154"/>
      <c r="CUV73" s="154"/>
      <c r="CUW73" s="154"/>
      <c r="CUX73" s="154"/>
      <c r="CUY73" s="154"/>
      <c r="CUZ73" s="154"/>
      <c r="CVA73" s="154"/>
      <c r="CVB73" s="154"/>
      <c r="CVC73" s="154"/>
      <c r="CVD73" s="154"/>
      <c r="CVE73" s="154"/>
      <c r="CVF73" s="154"/>
      <c r="CVG73" s="154"/>
      <c r="CVH73" s="154"/>
      <c r="CVI73" s="154"/>
      <c r="CVJ73" s="154"/>
      <c r="CVK73" s="154"/>
      <c r="CVL73" s="154"/>
      <c r="CVM73" s="154"/>
      <c r="CVN73" s="154"/>
      <c r="CVO73" s="154"/>
      <c r="CVP73" s="154"/>
      <c r="CVQ73" s="154"/>
      <c r="CVR73" s="154"/>
      <c r="CVS73" s="154"/>
      <c r="CVT73" s="154"/>
      <c r="CVU73" s="154"/>
      <c r="CVV73" s="154"/>
      <c r="CVW73" s="154"/>
      <c r="CVX73" s="154"/>
      <c r="CVY73" s="154"/>
      <c r="CVZ73" s="154"/>
      <c r="CWA73" s="154"/>
      <c r="CWB73" s="154"/>
      <c r="CWC73" s="154"/>
      <c r="CWD73" s="154"/>
      <c r="CWE73" s="154"/>
      <c r="CWF73" s="154"/>
      <c r="CWG73" s="154"/>
      <c r="CWH73" s="154"/>
      <c r="CWI73" s="154"/>
      <c r="CWJ73" s="154"/>
      <c r="CWK73" s="154"/>
      <c r="CWL73" s="154"/>
      <c r="CWM73" s="154"/>
      <c r="CWN73" s="154"/>
      <c r="CWO73" s="154"/>
      <c r="CWP73" s="154"/>
      <c r="CWQ73" s="154"/>
      <c r="CWR73" s="154"/>
      <c r="CWS73" s="154"/>
      <c r="CWT73" s="154"/>
      <c r="CWU73" s="154"/>
      <c r="CWV73" s="154"/>
      <c r="CWW73" s="154"/>
      <c r="CWX73" s="154"/>
      <c r="CWY73" s="154"/>
      <c r="CWZ73" s="154"/>
      <c r="CXA73" s="154"/>
      <c r="CXB73" s="154"/>
      <c r="CXC73" s="154"/>
      <c r="CXD73" s="154"/>
      <c r="CXE73" s="154"/>
      <c r="CXF73" s="154"/>
      <c r="CXG73" s="154"/>
      <c r="CXH73" s="154"/>
      <c r="CXI73" s="154"/>
      <c r="CXJ73" s="154"/>
      <c r="CXK73" s="154"/>
      <c r="CXL73" s="154"/>
      <c r="CXM73" s="154"/>
      <c r="CXN73" s="154"/>
      <c r="CXO73" s="154"/>
      <c r="CXP73" s="154"/>
      <c r="CXQ73" s="154"/>
      <c r="CXR73" s="154"/>
      <c r="CXS73" s="154"/>
      <c r="CXT73" s="154"/>
      <c r="CXU73" s="154"/>
      <c r="CXV73" s="154"/>
      <c r="CXW73" s="154"/>
      <c r="CXX73" s="154"/>
      <c r="CXY73" s="154"/>
      <c r="CXZ73" s="154"/>
      <c r="CYA73" s="154"/>
      <c r="CYB73" s="154"/>
      <c r="CYC73" s="154"/>
      <c r="CYD73" s="154"/>
      <c r="CYE73" s="154"/>
      <c r="CYF73" s="154"/>
      <c r="CYG73" s="154"/>
      <c r="CYH73" s="154"/>
      <c r="CYI73" s="154"/>
      <c r="CYJ73" s="154"/>
      <c r="CYK73" s="154"/>
      <c r="CYL73" s="154"/>
      <c r="CYM73" s="154"/>
      <c r="CYN73" s="154"/>
      <c r="CYO73" s="154"/>
      <c r="CYP73" s="154"/>
      <c r="CYQ73" s="154"/>
      <c r="CYR73" s="154"/>
      <c r="CYS73" s="154"/>
      <c r="CYT73" s="154"/>
      <c r="CYU73" s="154"/>
      <c r="CYV73" s="154"/>
      <c r="CYW73" s="154"/>
      <c r="CYX73" s="154"/>
      <c r="CYY73" s="154"/>
      <c r="CYZ73" s="154"/>
      <c r="CZA73" s="154"/>
      <c r="CZB73" s="154"/>
      <c r="CZC73" s="154"/>
      <c r="CZD73" s="154"/>
      <c r="CZE73" s="154"/>
      <c r="CZF73" s="154"/>
      <c r="CZG73" s="154"/>
      <c r="CZH73" s="154"/>
      <c r="CZI73" s="154"/>
      <c r="CZJ73" s="154"/>
      <c r="CZK73" s="154"/>
      <c r="CZL73" s="154"/>
      <c r="CZM73" s="154"/>
      <c r="CZN73" s="154"/>
      <c r="CZO73" s="154"/>
      <c r="CZP73" s="154"/>
      <c r="CZQ73" s="154"/>
      <c r="CZR73" s="154"/>
      <c r="CZS73" s="154"/>
      <c r="CZT73" s="154"/>
      <c r="CZU73" s="154"/>
      <c r="CZV73" s="154"/>
      <c r="CZW73" s="154"/>
      <c r="CZX73" s="154"/>
      <c r="CZY73" s="154"/>
      <c r="CZZ73" s="154"/>
      <c r="DAA73" s="154"/>
      <c r="DAB73" s="154"/>
      <c r="DAC73" s="154"/>
      <c r="DAD73" s="154"/>
      <c r="DAE73" s="154"/>
      <c r="DAF73" s="154"/>
      <c r="DAG73" s="154"/>
      <c r="DAH73" s="154"/>
      <c r="DAI73" s="154"/>
      <c r="DAJ73" s="154"/>
      <c r="DAK73" s="154"/>
      <c r="DAL73" s="154"/>
      <c r="DAM73" s="154"/>
      <c r="DAN73" s="154"/>
      <c r="DAO73" s="154"/>
      <c r="DAP73" s="154"/>
      <c r="DAQ73" s="154"/>
      <c r="DAR73" s="154"/>
      <c r="DAS73" s="154"/>
      <c r="DAT73" s="154"/>
      <c r="DAU73" s="154"/>
      <c r="DAV73" s="154"/>
      <c r="DAW73" s="154"/>
      <c r="DAX73" s="154"/>
      <c r="DAY73" s="154"/>
      <c r="DAZ73" s="154"/>
      <c r="DBA73" s="154"/>
      <c r="DBB73" s="154"/>
      <c r="DBC73" s="154"/>
      <c r="DBD73" s="154"/>
      <c r="DBE73" s="154"/>
      <c r="DBF73" s="154"/>
      <c r="DBG73" s="154"/>
      <c r="DBH73" s="154"/>
      <c r="DBI73" s="154"/>
      <c r="DBJ73" s="154"/>
      <c r="DBK73" s="154"/>
      <c r="DBL73" s="154"/>
      <c r="DBM73" s="154"/>
      <c r="DBN73" s="154"/>
      <c r="DBO73" s="154"/>
      <c r="DBP73" s="154"/>
      <c r="DBQ73" s="154"/>
      <c r="DBR73" s="154"/>
      <c r="DBS73" s="154"/>
      <c r="DBT73" s="154"/>
      <c r="DBU73" s="154"/>
      <c r="DBV73" s="154"/>
      <c r="DBW73" s="154"/>
      <c r="DBX73" s="154"/>
      <c r="DBY73" s="154"/>
      <c r="DBZ73" s="154"/>
      <c r="DCA73" s="154"/>
      <c r="DCB73" s="154"/>
      <c r="DCC73" s="154"/>
      <c r="DCD73" s="154"/>
      <c r="DCE73" s="154"/>
      <c r="DCF73" s="154"/>
      <c r="DCG73" s="154"/>
      <c r="DCH73" s="154"/>
      <c r="DCI73" s="154"/>
      <c r="DCJ73" s="154"/>
      <c r="DCK73" s="154"/>
      <c r="DCL73" s="154"/>
      <c r="DCM73" s="154"/>
      <c r="DCN73" s="154"/>
      <c r="DCO73" s="154"/>
      <c r="DCP73" s="154"/>
      <c r="DCQ73" s="154"/>
      <c r="DCR73" s="154"/>
      <c r="DCS73" s="154"/>
      <c r="DCT73" s="154"/>
      <c r="DCU73" s="154"/>
      <c r="DCV73" s="154"/>
      <c r="DCW73" s="154"/>
      <c r="DCX73" s="154"/>
      <c r="DCY73" s="154"/>
      <c r="DCZ73" s="154"/>
      <c r="DDA73" s="154"/>
      <c r="DDB73" s="154"/>
      <c r="DDC73" s="154"/>
      <c r="DDD73" s="154"/>
      <c r="DDE73" s="154"/>
      <c r="DDF73" s="154"/>
      <c r="DDG73" s="154"/>
      <c r="DDH73" s="154"/>
      <c r="DDI73" s="154"/>
      <c r="DDJ73" s="154"/>
      <c r="DDK73" s="154"/>
      <c r="DDL73" s="154"/>
      <c r="DDM73" s="154"/>
      <c r="DDN73" s="154"/>
      <c r="DDO73" s="154"/>
      <c r="DDP73" s="154"/>
      <c r="DDQ73" s="154"/>
      <c r="DDR73" s="154"/>
      <c r="DDS73" s="154"/>
      <c r="DDT73" s="154"/>
      <c r="DDU73" s="154"/>
      <c r="DDV73" s="154"/>
      <c r="DDW73" s="154"/>
      <c r="DDX73" s="154"/>
      <c r="DDY73" s="154"/>
      <c r="DDZ73" s="154"/>
      <c r="DEA73" s="154"/>
      <c r="DEB73" s="154"/>
      <c r="DEC73" s="154"/>
      <c r="DED73" s="154"/>
      <c r="DEE73" s="154"/>
      <c r="DEF73" s="154"/>
      <c r="DEG73" s="154"/>
      <c r="DEH73" s="154"/>
      <c r="DEI73" s="154"/>
      <c r="DEJ73" s="154"/>
      <c r="DEK73" s="154"/>
      <c r="DEL73" s="154"/>
      <c r="DEM73" s="154"/>
      <c r="DEN73" s="154"/>
      <c r="DEO73" s="154"/>
      <c r="DEP73" s="154"/>
      <c r="DEQ73" s="154"/>
      <c r="DER73" s="154"/>
      <c r="DES73" s="154"/>
      <c r="DET73" s="154"/>
      <c r="DEU73" s="154"/>
      <c r="DEV73" s="154"/>
      <c r="DEW73" s="154"/>
      <c r="DEX73" s="154"/>
      <c r="DEY73" s="154"/>
      <c r="DEZ73" s="154"/>
      <c r="DFA73" s="154"/>
      <c r="DFB73" s="154"/>
      <c r="DFC73" s="154"/>
      <c r="DFD73" s="154"/>
      <c r="DFE73" s="154"/>
      <c r="DFF73" s="154"/>
      <c r="DFG73" s="154"/>
      <c r="DFH73" s="154"/>
      <c r="DFI73" s="154"/>
      <c r="DFJ73" s="154"/>
      <c r="DFK73" s="154"/>
      <c r="DFL73" s="154"/>
      <c r="DFM73" s="154"/>
      <c r="DFN73" s="154"/>
      <c r="DFO73" s="154"/>
      <c r="DFP73" s="154"/>
      <c r="DFQ73" s="154"/>
      <c r="DFR73" s="154"/>
      <c r="DFS73" s="154"/>
      <c r="DFT73" s="154"/>
      <c r="DFU73" s="154"/>
      <c r="DFV73" s="154"/>
      <c r="DFW73" s="154"/>
      <c r="DFX73" s="154"/>
      <c r="DFY73" s="154"/>
      <c r="DFZ73" s="154"/>
      <c r="DGA73" s="154"/>
      <c r="DGB73" s="154"/>
      <c r="DGC73" s="154"/>
      <c r="DGD73" s="154"/>
      <c r="DGE73" s="154"/>
      <c r="DGF73" s="154"/>
      <c r="DGG73" s="154"/>
      <c r="DGH73" s="154"/>
      <c r="DGI73" s="154"/>
      <c r="DGJ73" s="154"/>
      <c r="DGK73" s="154"/>
      <c r="DGL73" s="154"/>
      <c r="DGM73" s="154"/>
      <c r="DGN73" s="154"/>
      <c r="DGO73" s="154"/>
      <c r="DGP73" s="154"/>
      <c r="DGQ73" s="154"/>
      <c r="DGR73" s="154"/>
      <c r="DGS73" s="154"/>
      <c r="DGT73" s="154"/>
      <c r="DGU73" s="154"/>
      <c r="DGV73" s="154"/>
      <c r="DGW73" s="154"/>
      <c r="DGX73" s="154"/>
      <c r="DGY73" s="154"/>
      <c r="DGZ73" s="154"/>
      <c r="DHA73" s="154"/>
      <c r="DHB73" s="154"/>
      <c r="DHC73" s="154"/>
      <c r="DHD73" s="154"/>
      <c r="DHE73" s="154"/>
      <c r="DHF73" s="154"/>
      <c r="DHG73" s="154"/>
      <c r="DHH73" s="154"/>
      <c r="DHI73" s="154"/>
      <c r="DHJ73" s="154"/>
      <c r="DHK73" s="154"/>
      <c r="DHL73" s="154"/>
      <c r="DHM73" s="154"/>
      <c r="DHN73" s="154"/>
      <c r="DHO73" s="154"/>
      <c r="DHP73" s="154"/>
      <c r="DHQ73" s="154"/>
      <c r="DHR73" s="154"/>
      <c r="DHS73" s="154"/>
      <c r="DHT73" s="154"/>
      <c r="DHU73" s="154"/>
      <c r="DHV73" s="154"/>
      <c r="DHW73" s="154"/>
      <c r="DHX73" s="154"/>
      <c r="DHY73" s="154"/>
      <c r="DHZ73" s="154"/>
      <c r="DIA73" s="154"/>
      <c r="DIB73" s="154"/>
      <c r="DIC73" s="154"/>
      <c r="DID73" s="154"/>
      <c r="DIE73" s="154"/>
      <c r="DIF73" s="154"/>
      <c r="DIG73" s="154"/>
      <c r="DIH73" s="154"/>
      <c r="DII73" s="154"/>
      <c r="DIJ73" s="154"/>
      <c r="DIK73" s="154"/>
      <c r="DIL73" s="154"/>
      <c r="DIM73" s="154"/>
      <c r="DIN73" s="154"/>
      <c r="DIO73" s="154"/>
      <c r="DIP73" s="154"/>
      <c r="DIQ73" s="154"/>
      <c r="DIR73" s="154"/>
      <c r="DIS73" s="154"/>
      <c r="DIT73" s="154"/>
      <c r="DIU73" s="154"/>
      <c r="DIV73" s="154"/>
      <c r="DIW73" s="154"/>
      <c r="DIX73" s="154"/>
      <c r="DIY73" s="154"/>
      <c r="DIZ73" s="154"/>
      <c r="DJA73" s="154"/>
      <c r="DJB73" s="154"/>
      <c r="DJC73" s="154"/>
      <c r="DJD73" s="154"/>
      <c r="DJE73" s="154"/>
      <c r="DJF73" s="154"/>
      <c r="DJG73" s="154"/>
      <c r="DJH73" s="154"/>
      <c r="DJI73" s="154"/>
      <c r="DJJ73" s="154"/>
      <c r="DJK73" s="154"/>
      <c r="DJL73" s="154"/>
      <c r="DJM73" s="154"/>
      <c r="DJN73" s="154"/>
      <c r="DJO73" s="154"/>
      <c r="DJP73" s="154"/>
      <c r="DJQ73" s="154"/>
      <c r="DJR73" s="154"/>
      <c r="DJS73" s="154"/>
      <c r="DJT73" s="154"/>
      <c r="DJU73" s="154"/>
      <c r="DJV73" s="154"/>
      <c r="DJW73" s="154"/>
      <c r="DJX73" s="154"/>
      <c r="DJY73" s="154"/>
      <c r="DJZ73" s="154"/>
      <c r="DKA73" s="154"/>
      <c r="DKB73" s="154"/>
      <c r="DKC73" s="154"/>
      <c r="DKD73" s="154"/>
      <c r="DKE73" s="154"/>
      <c r="DKF73" s="154"/>
      <c r="DKG73" s="154"/>
      <c r="DKH73" s="154"/>
      <c r="DKI73" s="154"/>
      <c r="DKJ73" s="154"/>
      <c r="DKK73" s="154"/>
      <c r="DKL73" s="154"/>
      <c r="DKM73" s="154"/>
      <c r="DKN73" s="154"/>
      <c r="DKO73" s="154"/>
      <c r="DKP73" s="154"/>
      <c r="DKQ73" s="154"/>
      <c r="DKR73" s="154"/>
      <c r="DKS73" s="154"/>
      <c r="DKT73" s="154"/>
      <c r="DKU73" s="154"/>
      <c r="DKV73" s="154"/>
      <c r="DKW73" s="154"/>
      <c r="DKX73" s="154"/>
      <c r="DKY73" s="154"/>
      <c r="DKZ73" s="154"/>
      <c r="DLA73" s="154"/>
      <c r="DLB73" s="154"/>
      <c r="DLC73" s="154"/>
      <c r="DLD73" s="154"/>
      <c r="DLE73" s="154"/>
      <c r="DLF73" s="154"/>
      <c r="DLG73" s="154"/>
      <c r="DLH73" s="154"/>
      <c r="DLI73" s="154"/>
      <c r="DLJ73" s="154"/>
      <c r="DLK73" s="154"/>
      <c r="DLL73" s="154"/>
      <c r="DLM73" s="154"/>
      <c r="DLN73" s="154"/>
      <c r="DLO73" s="154"/>
      <c r="DLP73" s="154"/>
      <c r="DLQ73" s="154"/>
      <c r="DLR73" s="154"/>
      <c r="DLS73" s="154"/>
      <c r="DLT73" s="154"/>
      <c r="DLU73" s="154"/>
      <c r="DLV73" s="154"/>
      <c r="DLW73" s="154"/>
      <c r="DLX73" s="154"/>
      <c r="DLY73" s="154"/>
      <c r="DLZ73" s="154"/>
      <c r="DMA73" s="154"/>
      <c r="DMB73" s="154"/>
      <c r="DMC73" s="154"/>
      <c r="DMD73" s="154"/>
      <c r="DME73" s="154"/>
      <c r="DMF73" s="154"/>
      <c r="DMG73" s="154"/>
      <c r="DMH73" s="154"/>
      <c r="DMI73" s="154"/>
      <c r="DMJ73" s="154"/>
      <c r="DMK73" s="154"/>
      <c r="DML73" s="154"/>
      <c r="DMM73" s="154"/>
      <c r="DMN73" s="154"/>
      <c r="DMO73" s="154"/>
      <c r="DMP73" s="154"/>
      <c r="DMQ73" s="154"/>
      <c r="DMR73" s="154"/>
      <c r="DMS73" s="154"/>
      <c r="DMT73" s="154"/>
      <c r="DMU73" s="154"/>
      <c r="DMV73" s="154"/>
      <c r="DMW73" s="154"/>
      <c r="DMX73" s="154"/>
      <c r="DMY73" s="154"/>
      <c r="DMZ73" s="154"/>
      <c r="DNA73" s="154"/>
      <c r="DNB73" s="154"/>
      <c r="DNC73" s="154"/>
      <c r="DND73" s="154"/>
      <c r="DNE73" s="154"/>
      <c r="DNF73" s="154"/>
      <c r="DNG73" s="154"/>
      <c r="DNH73" s="154"/>
      <c r="DNI73" s="154"/>
      <c r="DNJ73" s="154"/>
      <c r="DNK73" s="154"/>
      <c r="DNL73" s="154"/>
      <c r="DNM73" s="154"/>
      <c r="DNN73" s="154"/>
      <c r="DNO73" s="154"/>
      <c r="DNP73" s="154"/>
      <c r="DNQ73" s="154"/>
      <c r="DNR73" s="154"/>
      <c r="DNS73" s="154"/>
      <c r="DNT73" s="154"/>
      <c r="DNU73" s="154"/>
      <c r="DNV73" s="154"/>
      <c r="DNW73" s="154"/>
      <c r="DNX73" s="154"/>
      <c r="DNY73" s="154"/>
      <c r="DNZ73" s="154"/>
      <c r="DOA73" s="154"/>
      <c r="DOB73" s="154"/>
      <c r="DOC73" s="154"/>
      <c r="DOD73" s="154"/>
      <c r="DOE73" s="154"/>
      <c r="DOF73" s="154"/>
      <c r="DOG73" s="154"/>
      <c r="DOH73" s="154"/>
      <c r="DOI73" s="154"/>
      <c r="DOJ73" s="154"/>
      <c r="DOK73" s="154"/>
      <c r="DOL73" s="154"/>
      <c r="DOM73" s="154"/>
      <c r="DON73" s="154"/>
      <c r="DOO73" s="154"/>
      <c r="DOP73" s="154"/>
      <c r="DOQ73" s="154"/>
      <c r="DOR73" s="154"/>
      <c r="DOS73" s="154"/>
      <c r="DOT73" s="154"/>
      <c r="DOU73" s="154"/>
      <c r="DOV73" s="154"/>
      <c r="DOW73" s="154"/>
      <c r="DOX73" s="154"/>
      <c r="DOY73" s="154"/>
      <c r="DOZ73" s="154"/>
      <c r="DPA73" s="154"/>
      <c r="DPB73" s="154"/>
      <c r="DPC73" s="154"/>
      <c r="DPD73" s="154"/>
      <c r="DPE73" s="154"/>
      <c r="DPF73" s="154"/>
      <c r="DPG73" s="154"/>
      <c r="DPH73" s="154"/>
      <c r="DPI73" s="154"/>
      <c r="DPJ73" s="154"/>
      <c r="DPK73" s="154"/>
      <c r="DPL73" s="154"/>
      <c r="DPM73" s="154"/>
      <c r="DPN73" s="154"/>
      <c r="DPO73" s="154"/>
      <c r="DPP73" s="154"/>
      <c r="DPQ73" s="154"/>
      <c r="DPR73" s="154"/>
      <c r="DPS73" s="154"/>
      <c r="DPT73" s="154"/>
      <c r="DPU73" s="154"/>
      <c r="DPV73" s="154"/>
      <c r="DPW73" s="154"/>
      <c r="DPX73" s="154"/>
      <c r="DPY73" s="154"/>
      <c r="DPZ73" s="154"/>
      <c r="DQA73" s="154"/>
      <c r="DQB73" s="154"/>
      <c r="DQC73" s="154"/>
      <c r="DQD73" s="154"/>
      <c r="DQE73" s="154"/>
      <c r="DQF73" s="154"/>
      <c r="DQG73" s="154"/>
      <c r="DQH73" s="154"/>
      <c r="DQI73" s="154"/>
      <c r="DQJ73" s="154"/>
      <c r="DQK73" s="154"/>
      <c r="DQL73" s="154"/>
      <c r="DQM73" s="154"/>
      <c r="DQN73" s="154"/>
      <c r="DQO73" s="154"/>
      <c r="DQP73" s="154"/>
      <c r="DQQ73" s="154"/>
      <c r="DQR73" s="154"/>
      <c r="DQS73" s="154"/>
      <c r="DQT73" s="154"/>
      <c r="DQU73" s="154"/>
      <c r="DQV73" s="154"/>
      <c r="DQW73" s="154"/>
      <c r="DQX73" s="154"/>
      <c r="DQY73" s="154"/>
      <c r="DQZ73" s="154"/>
      <c r="DRA73" s="154"/>
      <c r="DRB73" s="154"/>
      <c r="DRC73" s="154"/>
      <c r="DRD73" s="154"/>
      <c r="DRE73" s="154"/>
      <c r="DRF73" s="154"/>
      <c r="DRG73" s="154"/>
      <c r="DRH73" s="154"/>
      <c r="DRI73" s="154"/>
      <c r="DRJ73" s="154"/>
      <c r="DRK73" s="154"/>
      <c r="DRL73" s="154"/>
      <c r="DRM73" s="154"/>
      <c r="DRN73" s="154"/>
      <c r="DRO73" s="154"/>
      <c r="DRP73" s="154"/>
      <c r="DRQ73" s="154"/>
      <c r="DRR73" s="154"/>
      <c r="DRS73" s="154"/>
      <c r="DRT73" s="154"/>
      <c r="DRU73" s="154"/>
      <c r="DRV73" s="154"/>
      <c r="DRW73" s="154"/>
      <c r="DRX73" s="154"/>
      <c r="DRY73" s="154"/>
      <c r="DRZ73" s="154"/>
      <c r="DSA73" s="154"/>
      <c r="DSB73" s="154"/>
      <c r="DSC73" s="154"/>
      <c r="DSD73" s="154"/>
      <c r="DSE73" s="154"/>
      <c r="DSF73" s="154"/>
      <c r="DSG73" s="154"/>
      <c r="DSH73" s="154"/>
      <c r="DSI73" s="154"/>
      <c r="DSJ73" s="154"/>
      <c r="DSK73" s="154"/>
      <c r="DSL73" s="154"/>
      <c r="DSM73" s="154"/>
      <c r="DSN73" s="154"/>
      <c r="DSO73" s="154"/>
      <c r="DSP73" s="154"/>
      <c r="DSQ73" s="154"/>
      <c r="DSR73" s="154"/>
      <c r="DSS73" s="154"/>
      <c r="DST73" s="154"/>
      <c r="DSU73" s="154"/>
      <c r="DSV73" s="154"/>
      <c r="DSW73" s="154"/>
      <c r="DSX73" s="154"/>
      <c r="DSY73" s="154"/>
      <c r="DSZ73" s="154"/>
      <c r="DTA73" s="154"/>
      <c r="DTB73" s="154"/>
      <c r="DTC73" s="154"/>
      <c r="DTD73" s="154"/>
      <c r="DTE73" s="154"/>
      <c r="DTF73" s="154"/>
      <c r="DTG73" s="154"/>
      <c r="DTH73" s="154"/>
      <c r="DTI73" s="154"/>
      <c r="DTJ73" s="154"/>
      <c r="DTK73" s="154"/>
      <c r="DTL73" s="154"/>
      <c r="DTM73" s="154"/>
      <c r="DTN73" s="154"/>
      <c r="DTO73" s="154"/>
      <c r="DTP73" s="154"/>
      <c r="DTQ73" s="154"/>
      <c r="DTR73" s="154"/>
      <c r="DTS73" s="154"/>
      <c r="DTT73" s="154"/>
      <c r="DTU73" s="154"/>
      <c r="DTV73" s="154"/>
      <c r="DTW73" s="154"/>
      <c r="DTX73" s="154"/>
      <c r="DTY73" s="154"/>
      <c r="DTZ73" s="154"/>
      <c r="DUA73" s="154"/>
      <c r="DUB73" s="154"/>
      <c r="DUC73" s="154"/>
      <c r="DUD73" s="154"/>
      <c r="DUE73" s="154"/>
      <c r="DUF73" s="154"/>
      <c r="DUG73" s="154"/>
      <c r="DUH73" s="154"/>
      <c r="DUI73" s="154"/>
      <c r="DUJ73" s="154"/>
      <c r="DUK73" s="154"/>
      <c r="DUL73" s="154"/>
      <c r="DUM73" s="154"/>
      <c r="DUN73" s="154"/>
      <c r="DUO73" s="154"/>
      <c r="DUP73" s="154"/>
      <c r="DUQ73" s="154"/>
      <c r="DUR73" s="154"/>
      <c r="DUS73" s="154"/>
      <c r="DUT73" s="154"/>
      <c r="DUU73" s="154"/>
      <c r="DUV73" s="154"/>
      <c r="DUW73" s="154"/>
      <c r="DUX73" s="154"/>
      <c r="DUY73" s="154"/>
      <c r="DUZ73" s="154"/>
      <c r="DVA73" s="154"/>
      <c r="DVB73" s="154"/>
      <c r="DVC73" s="154"/>
      <c r="DVD73" s="154"/>
      <c r="DVE73" s="154"/>
      <c r="DVF73" s="154"/>
      <c r="DVG73" s="154"/>
      <c r="DVH73" s="154"/>
      <c r="DVI73" s="154"/>
      <c r="DVJ73" s="154"/>
      <c r="DVK73" s="154"/>
      <c r="DVL73" s="154"/>
      <c r="DVM73" s="154"/>
      <c r="DVN73" s="154"/>
      <c r="DVO73" s="154"/>
      <c r="DVP73" s="154"/>
      <c r="DVQ73" s="154"/>
      <c r="DVR73" s="154"/>
      <c r="DVS73" s="154"/>
      <c r="DVT73" s="154"/>
      <c r="DVU73" s="154"/>
      <c r="DVV73" s="154"/>
      <c r="DVW73" s="154"/>
      <c r="DVX73" s="154"/>
      <c r="DVY73" s="154"/>
      <c r="DVZ73" s="154"/>
      <c r="DWA73" s="154"/>
      <c r="DWB73" s="154"/>
      <c r="DWC73" s="154"/>
      <c r="DWD73" s="154"/>
      <c r="DWE73" s="154"/>
      <c r="DWF73" s="154"/>
      <c r="DWG73" s="154"/>
      <c r="DWH73" s="154"/>
      <c r="DWI73" s="154"/>
      <c r="DWJ73" s="154"/>
      <c r="DWK73" s="154"/>
      <c r="DWL73" s="154"/>
      <c r="DWM73" s="154"/>
      <c r="DWN73" s="154"/>
      <c r="DWO73" s="154"/>
      <c r="DWP73" s="154"/>
      <c r="DWQ73" s="154"/>
      <c r="DWR73" s="154"/>
      <c r="DWS73" s="154"/>
      <c r="DWT73" s="154"/>
      <c r="DWU73" s="154"/>
      <c r="DWV73" s="154"/>
      <c r="DWW73" s="154"/>
      <c r="DWX73" s="154"/>
      <c r="DWY73" s="154"/>
      <c r="DWZ73" s="154"/>
      <c r="DXA73" s="154"/>
      <c r="DXB73" s="154"/>
      <c r="DXC73" s="154"/>
      <c r="DXD73" s="154"/>
      <c r="DXE73" s="154"/>
      <c r="DXF73" s="154"/>
      <c r="DXG73" s="154"/>
      <c r="DXH73" s="154"/>
      <c r="DXI73" s="154"/>
      <c r="DXJ73" s="154"/>
      <c r="DXK73" s="154"/>
      <c r="DXL73" s="154"/>
      <c r="DXM73" s="154"/>
      <c r="DXN73" s="154"/>
      <c r="DXO73" s="154"/>
      <c r="DXP73" s="154"/>
      <c r="DXQ73" s="154"/>
      <c r="DXR73" s="154"/>
      <c r="DXS73" s="154"/>
      <c r="DXT73" s="154"/>
      <c r="DXU73" s="154"/>
      <c r="DXV73" s="154"/>
      <c r="DXW73" s="154"/>
      <c r="DXX73" s="154"/>
      <c r="DXY73" s="154"/>
      <c r="DXZ73" s="154"/>
      <c r="DYA73" s="154"/>
      <c r="DYB73" s="154"/>
      <c r="DYC73" s="154"/>
      <c r="DYD73" s="154"/>
      <c r="DYE73" s="154"/>
      <c r="DYF73" s="154"/>
      <c r="DYG73" s="154"/>
      <c r="DYH73" s="154"/>
      <c r="DYI73" s="154"/>
      <c r="DYJ73" s="154"/>
      <c r="DYK73" s="154"/>
      <c r="DYL73" s="154"/>
      <c r="DYM73" s="154"/>
      <c r="DYN73" s="154"/>
      <c r="DYO73" s="154"/>
      <c r="DYP73" s="154"/>
      <c r="DYQ73" s="154"/>
      <c r="DYR73" s="154"/>
      <c r="DYS73" s="154"/>
      <c r="DYT73" s="154"/>
      <c r="DYU73" s="154"/>
      <c r="DYV73" s="154"/>
      <c r="DYW73" s="154"/>
      <c r="DYX73" s="154"/>
      <c r="DYY73" s="154"/>
      <c r="DYZ73" s="154"/>
      <c r="DZA73" s="154"/>
      <c r="DZB73" s="154"/>
      <c r="DZC73" s="154"/>
      <c r="DZD73" s="154"/>
      <c r="DZE73" s="154"/>
      <c r="DZF73" s="154"/>
      <c r="DZG73" s="154"/>
      <c r="DZH73" s="154"/>
      <c r="DZI73" s="154"/>
      <c r="DZJ73" s="154"/>
      <c r="DZK73" s="154"/>
      <c r="DZL73" s="154"/>
      <c r="DZM73" s="154"/>
      <c r="DZN73" s="154"/>
      <c r="DZO73" s="154"/>
      <c r="DZP73" s="154"/>
      <c r="DZQ73" s="154"/>
      <c r="DZR73" s="154"/>
      <c r="DZS73" s="154"/>
      <c r="DZT73" s="154"/>
      <c r="DZU73" s="154"/>
      <c r="DZV73" s="154"/>
      <c r="DZW73" s="154"/>
      <c r="DZX73" s="154"/>
      <c r="DZY73" s="154"/>
      <c r="DZZ73" s="154"/>
      <c r="EAA73" s="154"/>
      <c r="EAB73" s="154"/>
      <c r="EAC73" s="154"/>
      <c r="EAD73" s="154"/>
      <c r="EAE73" s="154"/>
      <c r="EAF73" s="154"/>
      <c r="EAG73" s="154"/>
      <c r="EAH73" s="154"/>
      <c r="EAI73" s="154"/>
      <c r="EAJ73" s="154"/>
      <c r="EAK73" s="154"/>
      <c r="EAL73" s="154"/>
      <c r="EAM73" s="154"/>
      <c r="EAN73" s="154"/>
      <c r="EAO73" s="154"/>
      <c r="EAP73" s="154"/>
      <c r="EAQ73" s="154"/>
      <c r="EAR73" s="154"/>
      <c r="EAS73" s="154"/>
      <c r="EAT73" s="154"/>
      <c r="EAU73" s="154"/>
      <c r="EAV73" s="154"/>
      <c r="EAW73" s="154"/>
      <c r="EAX73" s="154"/>
      <c r="EAY73" s="154"/>
      <c r="EAZ73" s="154"/>
      <c r="EBA73" s="154"/>
      <c r="EBB73" s="154"/>
      <c r="EBC73" s="154"/>
      <c r="EBD73" s="154"/>
      <c r="EBE73" s="154"/>
      <c r="EBF73" s="154"/>
      <c r="EBG73" s="154"/>
      <c r="EBH73" s="154"/>
      <c r="EBI73" s="154"/>
      <c r="EBJ73" s="154"/>
      <c r="EBK73" s="154"/>
      <c r="EBL73" s="154"/>
      <c r="EBM73" s="154"/>
      <c r="EBN73" s="154"/>
      <c r="EBO73" s="154"/>
      <c r="EBP73" s="154"/>
      <c r="EBQ73" s="154"/>
      <c r="EBR73" s="154"/>
      <c r="EBS73" s="154"/>
      <c r="EBT73" s="154"/>
      <c r="EBU73" s="154"/>
      <c r="EBV73" s="154"/>
      <c r="EBW73" s="154"/>
      <c r="EBX73" s="154"/>
      <c r="EBY73" s="154"/>
      <c r="EBZ73" s="154"/>
      <c r="ECA73" s="154"/>
      <c r="ECB73" s="154"/>
      <c r="ECC73" s="154"/>
      <c r="ECD73" s="154"/>
      <c r="ECE73" s="154"/>
      <c r="ECF73" s="154"/>
      <c r="ECG73" s="154"/>
      <c r="ECH73" s="154"/>
      <c r="ECI73" s="154"/>
      <c r="ECJ73" s="154"/>
      <c r="ECK73" s="154"/>
      <c r="ECL73" s="154"/>
      <c r="ECM73" s="154"/>
      <c r="ECN73" s="154"/>
      <c r="ECO73" s="154"/>
      <c r="ECP73" s="154"/>
      <c r="ECQ73" s="154"/>
      <c r="ECR73" s="154"/>
      <c r="ECS73" s="154"/>
      <c r="ECT73" s="154"/>
      <c r="ECU73" s="154"/>
      <c r="ECV73" s="154"/>
      <c r="ECW73" s="154"/>
      <c r="ECX73" s="154"/>
      <c r="ECY73" s="154"/>
      <c r="ECZ73" s="154"/>
      <c r="EDA73" s="154"/>
      <c r="EDB73" s="154"/>
      <c r="EDC73" s="154"/>
      <c r="EDD73" s="154"/>
      <c r="EDE73" s="154"/>
      <c r="EDF73" s="154"/>
      <c r="EDG73" s="154"/>
      <c r="EDH73" s="154"/>
      <c r="EDI73" s="154"/>
      <c r="EDJ73" s="154"/>
      <c r="EDK73" s="154"/>
      <c r="EDL73" s="154"/>
      <c r="EDM73" s="154"/>
      <c r="EDN73" s="154"/>
      <c r="EDO73" s="154"/>
      <c r="EDP73" s="154"/>
      <c r="EDQ73" s="154"/>
      <c r="EDR73" s="154"/>
      <c r="EDS73" s="154"/>
      <c r="EDT73" s="154"/>
      <c r="EDU73" s="154"/>
      <c r="EDV73" s="154"/>
      <c r="EDW73" s="154"/>
      <c r="EDX73" s="154"/>
      <c r="EDY73" s="154"/>
      <c r="EDZ73" s="154"/>
      <c r="EEA73" s="154"/>
      <c r="EEB73" s="154"/>
      <c r="EEC73" s="154"/>
      <c r="EED73" s="154"/>
      <c r="EEE73" s="154"/>
      <c r="EEF73" s="154"/>
      <c r="EEG73" s="154"/>
      <c r="EEH73" s="154"/>
      <c r="EEI73" s="154"/>
      <c r="EEJ73" s="154"/>
      <c r="EEK73" s="154"/>
      <c r="EEL73" s="154"/>
      <c r="EEM73" s="154"/>
      <c r="EEN73" s="154"/>
      <c r="EEO73" s="154"/>
      <c r="EEP73" s="154"/>
      <c r="EEQ73" s="154"/>
      <c r="EER73" s="154"/>
      <c r="EES73" s="154"/>
      <c r="EET73" s="154"/>
      <c r="EEU73" s="154"/>
      <c r="EEV73" s="154"/>
      <c r="EEW73" s="154"/>
      <c r="EEX73" s="154"/>
      <c r="EEY73" s="154"/>
      <c r="EEZ73" s="154"/>
      <c r="EFA73" s="154"/>
      <c r="EFB73" s="154"/>
      <c r="EFC73" s="154"/>
      <c r="EFD73" s="154"/>
      <c r="EFE73" s="154"/>
      <c r="EFF73" s="154"/>
      <c r="EFG73" s="154"/>
      <c r="EFH73" s="154"/>
      <c r="EFI73" s="154"/>
      <c r="EFJ73" s="154"/>
      <c r="EFK73" s="154"/>
      <c r="EFL73" s="154"/>
      <c r="EFM73" s="154"/>
      <c r="EFN73" s="154"/>
      <c r="EFO73" s="154"/>
      <c r="EFP73" s="154"/>
      <c r="EFQ73" s="154"/>
      <c r="EFR73" s="154"/>
      <c r="EFS73" s="154"/>
      <c r="EFT73" s="154"/>
      <c r="EFU73" s="154"/>
      <c r="EFV73" s="154"/>
      <c r="EFW73" s="154"/>
      <c r="EFX73" s="154"/>
      <c r="EFY73" s="154"/>
      <c r="EFZ73" s="154"/>
      <c r="EGA73" s="154"/>
      <c r="EGB73" s="154"/>
      <c r="EGC73" s="154"/>
      <c r="EGD73" s="154"/>
      <c r="EGE73" s="154"/>
      <c r="EGF73" s="154"/>
      <c r="EGG73" s="154"/>
      <c r="EGH73" s="154"/>
      <c r="EGI73" s="154"/>
      <c r="EGJ73" s="154"/>
      <c r="EGK73" s="154"/>
      <c r="EGL73" s="154"/>
      <c r="EGM73" s="154"/>
      <c r="EGN73" s="154"/>
      <c r="EGO73" s="154"/>
      <c r="EGP73" s="154"/>
      <c r="EGQ73" s="154"/>
      <c r="EGR73" s="154"/>
      <c r="EGS73" s="154"/>
      <c r="EGT73" s="154"/>
      <c r="EGU73" s="154"/>
      <c r="EGV73" s="154"/>
      <c r="EGW73" s="154"/>
      <c r="EGX73" s="154"/>
      <c r="EGY73" s="154"/>
      <c r="EGZ73" s="154"/>
      <c r="EHA73" s="154"/>
      <c r="EHB73" s="154"/>
      <c r="EHC73" s="154"/>
      <c r="EHD73" s="154"/>
      <c r="EHE73" s="154"/>
      <c r="EHF73" s="154"/>
      <c r="EHG73" s="154"/>
      <c r="EHH73" s="154"/>
      <c r="EHI73" s="154"/>
      <c r="EHJ73" s="154"/>
      <c r="EHK73" s="154"/>
      <c r="EHL73" s="154"/>
      <c r="EHM73" s="154"/>
      <c r="EHN73" s="154"/>
      <c r="EHO73" s="154"/>
      <c r="EHP73" s="154"/>
      <c r="EHQ73" s="154"/>
      <c r="EHR73" s="154"/>
      <c r="EHS73" s="154"/>
      <c r="EHT73" s="154"/>
      <c r="EHU73" s="154"/>
      <c r="EHV73" s="154"/>
      <c r="EHW73" s="154"/>
      <c r="EHX73" s="154"/>
      <c r="EHY73" s="154"/>
      <c r="EHZ73" s="154"/>
      <c r="EIA73" s="154"/>
      <c r="EIB73" s="154"/>
      <c r="EIC73" s="154"/>
      <c r="EID73" s="154"/>
      <c r="EIE73" s="154"/>
      <c r="EIF73" s="154"/>
      <c r="EIG73" s="154"/>
      <c r="EIH73" s="154"/>
      <c r="EII73" s="154"/>
      <c r="EIJ73" s="154"/>
      <c r="EIK73" s="154"/>
      <c r="EIL73" s="154"/>
      <c r="EIM73" s="154"/>
      <c r="EIN73" s="154"/>
      <c r="EIO73" s="154"/>
      <c r="EIP73" s="154"/>
      <c r="EIQ73" s="154"/>
      <c r="EIR73" s="154"/>
      <c r="EIS73" s="154"/>
      <c r="EIT73" s="154"/>
      <c r="EIU73" s="154"/>
      <c r="EIV73" s="154"/>
      <c r="EIW73" s="154"/>
      <c r="EIX73" s="154"/>
      <c r="EIY73" s="154"/>
      <c r="EIZ73" s="154"/>
      <c r="EJA73" s="154"/>
      <c r="EJB73" s="154"/>
      <c r="EJC73" s="154"/>
      <c r="EJD73" s="154"/>
      <c r="EJE73" s="154"/>
      <c r="EJF73" s="154"/>
      <c r="EJG73" s="154"/>
      <c r="EJH73" s="154"/>
      <c r="EJI73" s="154"/>
      <c r="EJJ73" s="154"/>
      <c r="EJK73" s="154"/>
      <c r="EJL73" s="154"/>
      <c r="EJM73" s="154"/>
      <c r="EJN73" s="154"/>
      <c r="EJO73" s="154"/>
      <c r="EJP73" s="154"/>
      <c r="EJQ73" s="154"/>
      <c r="EJR73" s="154"/>
      <c r="EJS73" s="154"/>
      <c r="EJT73" s="154"/>
      <c r="EJU73" s="154"/>
      <c r="EJV73" s="154"/>
      <c r="EJW73" s="154"/>
      <c r="EJX73" s="154"/>
      <c r="EJY73" s="154"/>
      <c r="EJZ73" s="154"/>
      <c r="EKA73" s="154"/>
      <c r="EKB73" s="154"/>
      <c r="EKC73" s="154"/>
      <c r="EKD73" s="154"/>
      <c r="EKE73" s="154"/>
      <c r="EKF73" s="154"/>
      <c r="EKG73" s="154"/>
      <c r="EKH73" s="154"/>
      <c r="EKI73" s="154"/>
      <c r="EKJ73" s="154"/>
      <c r="EKK73" s="154"/>
      <c r="EKL73" s="154"/>
      <c r="EKM73" s="154"/>
      <c r="EKN73" s="154"/>
      <c r="EKO73" s="154"/>
      <c r="EKP73" s="154"/>
      <c r="EKQ73" s="154"/>
      <c r="EKR73" s="154"/>
      <c r="EKS73" s="154"/>
      <c r="EKT73" s="154"/>
      <c r="EKU73" s="154"/>
      <c r="EKV73" s="154"/>
      <c r="EKW73" s="154"/>
      <c r="EKX73" s="154"/>
      <c r="EKY73" s="154"/>
      <c r="EKZ73" s="154"/>
      <c r="ELA73" s="154"/>
      <c r="ELB73" s="154"/>
      <c r="ELC73" s="154"/>
      <c r="ELD73" s="154"/>
      <c r="ELE73" s="154"/>
      <c r="ELF73" s="154"/>
      <c r="ELG73" s="154"/>
      <c r="ELH73" s="154"/>
      <c r="ELI73" s="154"/>
      <c r="ELJ73" s="154"/>
      <c r="ELK73" s="154"/>
      <c r="ELL73" s="154"/>
      <c r="ELM73" s="154"/>
      <c r="ELN73" s="154"/>
      <c r="ELO73" s="154"/>
      <c r="ELP73" s="154"/>
      <c r="ELQ73" s="154"/>
      <c r="ELR73" s="154"/>
      <c r="ELS73" s="154"/>
      <c r="ELT73" s="154"/>
      <c r="ELU73" s="154"/>
      <c r="ELV73" s="154"/>
      <c r="ELW73" s="154"/>
      <c r="ELX73" s="154"/>
      <c r="ELY73" s="154"/>
      <c r="ELZ73" s="154"/>
      <c r="EMA73" s="154"/>
      <c r="EMB73" s="154"/>
      <c r="EMC73" s="154"/>
      <c r="EMD73" s="154"/>
      <c r="EME73" s="154"/>
      <c r="EMF73" s="154"/>
      <c r="EMG73" s="154"/>
      <c r="EMH73" s="154"/>
      <c r="EMI73" s="154"/>
      <c r="EMJ73" s="154"/>
      <c r="EMK73" s="154"/>
      <c r="EML73" s="154"/>
      <c r="EMM73" s="154"/>
      <c r="EMN73" s="154"/>
      <c r="EMO73" s="154"/>
      <c r="EMP73" s="154"/>
      <c r="EMQ73" s="154"/>
      <c r="EMR73" s="154"/>
      <c r="EMS73" s="154"/>
      <c r="EMT73" s="154"/>
      <c r="EMU73" s="154"/>
      <c r="EMV73" s="154"/>
      <c r="EMW73" s="154"/>
      <c r="EMX73" s="154"/>
      <c r="EMY73" s="154"/>
      <c r="EMZ73" s="154"/>
      <c r="ENA73" s="154"/>
      <c r="ENB73" s="154"/>
      <c r="ENC73" s="154"/>
      <c r="END73" s="154"/>
      <c r="ENE73" s="154"/>
      <c r="ENF73" s="154"/>
      <c r="ENG73" s="154"/>
      <c r="ENH73" s="154"/>
      <c r="ENI73" s="154"/>
      <c r="ENJ73" s="154"/>
      <c r="ENK73" s="154"/>
      <c r="ENL73" s="154"/>
      <c r="ENM73" s="154"/>
      <c r="ENN73" s="154"/>
      <c r="ENO73" s="154"/>
      <c r="ENP73" s="154"/>
      <c r="ENQ73" s="154"/>
      <c r="ENR73" s="154"/>
      <c r="ENS73" s="154"/>
      <c r="ENT73" s="154"/>
      <c r="ENU73" s="154"/>
      <c r="ENV73" s="154"/>
      <c r="ENW73" s="154"/>
      <c r="ENX73" s="154"/>
      <c r="ENY73" s="154"/>
      <c r="ENZ73" s="154"/>
      <c r="EOA73" s="154"/>
      <c r="EOB73" s="154"/>
      <c r="EOC73" s="154"/>
      <c r="EOD73" s="154"/>
      <c r="EOE73" s="154"/>
      <c r="EOF73" s="154"/>
      <c r="EOG73" s="154"/>
      <c r="EOH73" s="154"/>
      <c r="EOI73" s="154"/>
      <c r="EOJ73" s="154"/>
      <c r="EOK73" s="154"/>
      <c r="EOL73" s="154"/>
      <c r="EOM73" s="154"/>
      <c r="EON73" s="154"/>
      <c r="EOO73" s="154"/>
      <c r="EOP73" s="154"/>
      <c r="EOQ73" s="154"/>
      <c r="EOR73" s="154"/>
      <c r="EOS73" s="154"/>
      <c r="EOT73" s="154"/>
      <c r="EOU73" s="154"/>
      <c r="EOV73" s="154"/>
      <c r="EOW73" s="154"/>
      <c r="EOX73" s="154"/>
      <c r="EOY73" s="154"/>
      <c r="EOZ73" s="154"/>
      <c r="EPA73" s="154"/>
      <c r="EPB73" s="154"/>
      <c r="EPC73" s="154"/>
      <c r="EPD73" s="154"/>
      <c r="EPE73" s="154"/>
      <c r="EPF73" s="154"/>
      <c r="EPG73" s="154"/>
      <c r="EPH73" s="154"/>
      <c r="EPI73" s="154"/>
      <c r="EPJ73" s="154"/>
      <c r="EPK73" s="154"/>
      <c r="EPL73" s="154"/>
      <c r="EPM73" s="154"/>
      <c r="EPN73" s="154"/>
      <c r="EPO73" s="154"/>
      <c r="EPP73" s="154"/>
      <c r="EPQ73" s="154"/>
      <c r="EPR73" s="154"/>
      <c r="EPS73" s="154"/>
      <c r="EPT73" s="154"/>
      <c r="EPU73" s="154"/>
      <c r="EPV73" s="154"/>
      <c r="EPW73" s="154"/>
      <c r="EPX73" s="154"/>
      <c r="EPY73" s="154"/>
      <c r="EPZ73" s="154"/>
      <c r="EQA73" s="154"/>
      <c r="EQB73" s="154"/>
      <c r="EQC73" s="154"/>
      <c r="EQD73" s="154"/>
      <c r="EQE73" s="154"/>
      <c r="EQF73" s="154"/>
      <c r="EQG73" s="154"/>
      <c r="EQH73" s="154"/>
      <c r="EQI73" s="154"/>
      <c r="EQJ73" s="154"/>
      <c r="EQK73" s="154"/>
      <c r="EQL73" s="154"/>
      <c r="EQM73" s="154"/>
      <c r="EQN73" s="154"/>
      <c r="EQO73" s="154"/>
      <c r="EQP73" s="154"/>
      <c r="EQQ73" s="154"/>
      <c r="EQR73" s="154"/>
      <c r="EQS73" s="154"/>
      <c r="EQT73" s="154"/>
      <c r="EQU73" s="154"/>
      <c r="EQV73" s="154"/>
      <c r="EQW73" s="154"/>
      <c r="EQX73" s="154"/>
      <c r="EQY73" s="154"/>
      <c r="EQZ73" s="154"/>
      <c r="ERA73" s="154"/>
      <c r="ERB73" s="154"/>
      <c r="ERC73" s="154"/>
      <c r="ERD73" s="154"/>
      <c r="ERE73" s="154"/>
      <c r="ERF73" s="154"/>
      <c r="ERG73" s="154"/>
      <c r="ERH73" s="154"/>
      <c r="ERI73" s="154"/>
      <c r="ERJ73" s="154"/>
      <c r="ERK73" s="154"/>
      <c r="ERL73" s="154"/>
      <c r="ERM73" s="154"/>
      <c r="ERN73" s="154"/>
      <c r="ERO73" s="154"/>
      <c r="ERP73" s="154"/>
      <c r="ERQ73" s="154"/>
      <c r="ERR73" s="154"/>
      <c r="ERS73" s="154"/>
      <c r="ERT73" s="154"/>
      <c r="ERU73" s="154"/>
      <c r="ERV73" s="154"/>
      <c r="ERW73" s="154"/>
      <c r="ERX73" s="154"/>
      <c r="ERY73" s="154"/>
      <c r="ERZ73" s="154"/>
      <c r="ESA73" s="154"/>
      <c r="ESB73" s="154"/>
      <c r="ESC73" s="154"/>
      <c r="ESD73" s="154"/>
      <c r="ESE73" s="154"/>
      <c r="ESF73" s="154"/>
      <c r="ESG73" s="154"/>
      <c r="ESH73" s="154"/>
      <c r="ESI73" s="154"/>
      <c r="ESJ73" s="154"/>
      <c r="ESK73" s="154"/>
      <c r="ESL73" s="154"/>
      <c r="ESM73" s="154"/>
      <c r="ESN73" s="154"/>
      <c r="ESO73" s="154"/>
      <c r="ESP73" s="154"/>
      <c r="ESQ73" s="154"/>
      <c r="ESR73" s="154"/>
      <c r="ESS73" s="154"/>
      <c r="EST73" s="154"/>
      <c r="ESU73" s="154"/>
      <c r="ESV73" s="154"/>
      <c r="ESW73" s="154"/>
      <c r="ESX73" s="154"/>
      <c r="ESY73" s="154"/>
      <c r="ESZ73" s="154"/>
      <c r="ETA73" s="154"/>
      <c r="ETB73" s="154"/>
      <c r="ETC73" s="154"/>
      <c r="ETD73" s="154"/>
      <c r="ETE73" s="154"/>
      <c r="ETF73" s="154"/>
      <c r="ETG73" s="154"/>
      <c r="ETH73" s="154"/>
      <c r="ETI73" s="154"/>
      <c r="ETJ73" s="154"/>
      <c r="ETK73" s="154"/>
      <c r="ETL73" s="154"/>
      <c r="ETM73" s="154"/>
      <c r="ETN73" s="154"/>
      <c r="ETO73" s="154"/>
      <c r="ETP73" s="154"/>
      <c r="ETQ73" s="154"/>
      <c r="ETR73" s="154"/>
      <c r="ETS73" s="154"/>
      <c r="ETT73" s="154"/>
      <c r="ETU73" s="154"/>
      <c r="ETV73" s="154"/>
      <c r="ETW73" s="154"/>
      <c r="ETX73" s="154"/>
      <c r="ETY73" s="154"/>
      <c r="ETZ73" s="154"/>
      <c r="EUA73" s="154"/>
      <c r="EUB73" s="154"/>
      <c r="EUC73" s="154"/>
      <c r="EUD73" s="154"/>
      <c r="EUE73" s="154"/>
      <c r="EUF73" s="154"/>
      <c r="EUG73" s="154"/>
      <c r="EUH73" s="154"/>
      <c r="EUI73" s="154"/>
      <c r="EUJ73" s="154"/>
      <c r="EUK73" s="154"/>
      <c r="EUL73" s="154"/>
      <c r="EUM73" s="154"/>
      <c r="EUN73" s="154"/>
      <c r="EUO73" s="154"/>
      <c r="EUP73" s="154"/>
      <c r="EUQ73" s="154"/>
      <c r="EUR73" s="154"/>
      <c r="EUS73" s="154"/>
      <c r="EUT73" s="154"/>
      <c r="EUU73" s="154"/>
      <c r="EUV73" s="154"/>
      <c r="EUW73" s="154"/>
      <c r="EUX73" s="154"/>
      <c r="EUY73" s="154"/>
      <c r="EUZ73" s="154"/>
      <c r="EVA73" s="154"/>
      <c r="EVB73" s="154"/>
      <c r="EVC73" s="154"/>
      <c r="EVD73" s="154"/>
      <c r="EVE73" s="154"/>
      <c r="EVF73" s="154"/>
      <c r="EVG73" s="154"/>
      <c r="EVH73" s="154"/>
      <c r="EVI73" s="154"/>
      <c r="EVJ73" s="154"/>
      <c r="EVK73" s="154"/>
      <c r="EVL73" s="154"/>
      <c r="EVM73" s="154"/>
      <c r="EVN73" s="154"/>
      <c r="EVO73" s="154"/>
      <c r="EVP73" s="154"/>
      <c r="EVQ73" s="154"/>
      <c r="EVR73" s="154"/>
      <c r="EVS73" s="154"/>
      <c r="EVT73" s="154"/>
      <c r="EVU73" s="154"/>
      <c r="EVV73" s="154"/>
      <c r="EVW73" s="154"/>
      <c r="EVX73" s="154"/>
      <c r="EVY73" s="154"/>
      <c r="EVZ73" s="154"/>
      <c r="EWA73" s="154"/>
      <c r="EWB73" s="154"/>
      <c r="EWC73" s="154"/>
      <c r="EWD73" s="154"/>
      <c r="EWE73" s="154"/>
      <c r="EWF73" s="154"/>
      <c r="EWG73" s="154"/>
      <c r="EWH73" s="154"/>
      <c r="EWI73" s="154"/>
      <c r="EWJ73" s="154"/>
      <c r="EWK73" s="154"/>
      <c r="EWL73" s="154"/>
      <c r="EWM73" s="154"/>
      <c r="EWN73" s="154"/>
      <c r="EWO73" s="154"/>
      <c r="EWP73" s="154"/>
      <c r="EWQ73" s="154"/>
      <c r="EWR73" s="154"/>
      <c r="EWS73" s="154"/>
      <c r="EWT73" s="154"/>
      <c r="EWU73" s="154"/>
      <c r="EWV73" s="154"/>
      <c r="EWW73" s="154"/>
      <c r="EWX73" s="154"/>
      <c r="EWY73" s="154"/>
      <c r="EWZ73" s="154"/>
      <c r="EXA73" s="154"/>
      <c r="EXB73" s="154"/>
      <c r="EXC73" s="154"/>
      <c r="EXD73" s="154"/>
      <c r="EXE73" s="154"/>
      <c r="EXF73" s="154"/>
      <c r="EXG73" s="154"/>
      <c r="EXH73" s="154"/>
      <c r="EXI73" s="154"/>
      <c r="EXJ73" s="154"/>
      <c r="EXK73" s="154"/>
      <c r="EXL73" s="154"/>
      <c r="EXM73" s="154"/>
      <c r="EXN73" s="154"/>
      <c r="EXO73" s="154"/>
      <c r="EXP73" s="154"/>
      <c r="EXQ73" s="154"/>
      <c r="EXR73" s="154"/>
      <c r="EXS73" s="154"/>
      <c r="EXT73" s="154"/>
      <c r="EXU73" s="154"/>
      <c r="EXV73" s="154"/>
      <c r="EXW73" s="154"/>
      <c r="EXX73" s="154"/>
      <c r="EXY73" s="154"/>
      <c r="EXZ73" s="154"/>
      <c r="EYA73" s="154"/>
      <c r="EYB73" s="154"/>
      <c r="EYC73" s="154"/>
      <c r="EYD73" s="154"/>
      <c r="EYE73" s="154"/>
      <c r="EYF73" s="154"/>
      <c r="EYG73" s="154"/>
      <c r="EYH73" s="154"/>
      <c r="EYI73" s="154"/>
      <c r="EYJ73" s="154"/>
      <c r="EYK73" s="154"/>
      <c r="EYL73" s="154"/>
      <c r="EYM73" s="154"/>
      <c r="EYN73" s="154"/>
      <c r="EYO73" s="154"/>
      <c r="EYP73" s="154"/>
      <c r="EYQ73" s="154"/>
      <c r="EYR73" s="154"/>
      <c r="EYS73" s="154"/>
      <c r="EYT73" s="154"/>
      <c r="EYU73" s="154"/>
      <c r="EYV73" s="154"/>
      <c r="EYW73" s="154"/>
      <c r="EYX73" s="154"/>
      <c r="EYY73" s="154"/>
      <c r="EYZ73" s="154"/>
      <c r="EZA73" s="154"/>
      <c r="EZB73" s="154"/>
      <c r="EZC73" s="154"/>
      <c r="EZD73" s="154"/>
      <c r="EZE73" s="154"/>
      <c r="EZF73" s="154"/>
      <c r="EZG73" s="154"/>
      <c r="EZH73" s="154"/>
      <c r="EZI73" s="154"/>
      <c r="EZJ73" s="154"/>
      <c r="EZK73" s="154"/>
      <c r="EZL73" s="154"/>
      <c r="EZM73" s="154"/>
      <c r="EZN73" s="154"/>
      <c r="EZO73" s="154"/>
      <c r="EZP73" s="154"/>
      <c r="EZQ73" s="154"/>
      <c r="EZR73" s="154"/>
      <c r="EZS73" s="154"/>
      <c r="EZT73" s="154"/>
      <c r="EZU73" s="154"/>
      <c r="EZV73" s="154"/>
      <c r="EZW73" s="154"/>
      <c r="EZX73" s="154"/>
      <c r="EZY73" s="154"/>
      <c r="EZZ73" s="154"/>
      <c r="FAA73" s="154"/>
      <c r="FAB73" s="154"/>
      <c r="FAC73" s="154"/>
      <c r="FAD73" s="154"/>
      <c r="FAE73" s="154"/>
      <c r="FAF73" s="154"/>
      <c r="FAG73" s="154"/>
      <c r="FAH73" s="154"/>
      <c r="FAI73" s="154"/>
      <c r="FAJ73" s="154"/>
      <c r="FAK73" s="154"/>
      <c r="FAL73" s="154"/>
      <c r="FAM73" s="154"/>
      <c r="FAN73" s="154"/>
      <c r="FAO73" s="154"/>
      <c r="FAP73" s="154"/>
      <c r="FAQ73" s="154"/>
      <c r="FAR73" s="154"/>
      <c r="FAS73" s="154"/>
      <c r="FAT73" s="154"/>
      <c r="FAU73" s="154"/>
      <c r="FAV73" s="154"/>
      <c r="FAW73" s="154"/>
      <c r="FAX73" s="154"/>
      <c r="FAY73" s="154"/>
      <c r="FAZ73" s="154"/>
      <c r="FBA73" s="154"/>
      <c r="FBB73" s="154"/>
      <c r="FBC73" s="154"/>
      <c r="FBD73" s="154"/>
      <c r="FBE73" s="154"/>
      <c r="FBF73" s="154"/>
      <c r="FBG73" s="154"/>
      <c r="FBH73" s="154"/>
      <c r="FBI73" s="154"/>
      <c r="FBJ73" s="154"/>
      <c r="FBK73" s="154"/>
      <c r="FBL73" s="154"/>
      <c r="FBM73" s="154"/>
      <c r="FBN73" s="154"/>
      <c r="FBO73" s="154"/>
      <c r="FBP73" s="154"/>
      <c r="FBQ73" s="154"/>
      <c r="FBR73" s="154"/>
      <c r="FBS73" s="154"/>
      <c r="FBT73" s="154"/>
      <c r="FBU73" s="154"/>
      <c r="FBV73" s="154"/>
      <c r="FBW73" s="154"/>
      <c r="FBX73" s="154"/>
      <c r="FBY73" s="154"/>
      <c r="FBZ73" s="154"/>
      <c r="FCA73" s="154"/>
      <c r="FCB73" s="154"/>
      <c r="FCC73" s="154"/>
      <c r="FCD73" s="154"/>
      <c r="FCE73" s="154"/>
      <c r="FCF73" s="154"/>
      <c r="FCG73" s="154"/>
      <c r="FCH73" s="154"/>
      <c r="FCI73" s="154"/>
      <c r="FCJ73" s="154"/>
      <c r="FCK73" s="154"/>
      <c r="FCL73" s="154"/>
      <c r="FCM73" s="154"/>
      <c r="FCN73" s="154"/>
      <c r="FCO73" s="154"/>
      <c r="FCP73" s="154"/>
      <c r="FCQ73" s="154"/>
      <c r="FCR73" s="154"/>
      <c r="FCS73" s="154"/>
      <c r="FCT73" s="154"/>
      <c r="FCU73" s="154"/>
      <c r="FCV73" s="154"/>
      <c r="FCW73" s="154"/>
      <c r="FCX73" s="154"/>
      <c r="FCY73" s="154"/>
      <c r="FCZ73" s="154"/>
      <c r="FDA73" s="154"/>
      <c r="FDB73" s="154"/>
      <c r="FDC73" s="154"/>
      <c r="FDD73" s="154"/>
      <c r="FDE73" s="154"/>
      <c r="FDF73" s="154"/>
      <c r="FDG73" s="154"/>
      <c r="FDH73" s="154"/>
      <c r="FDI73" s="154"/>
      <c r="FDJ73" s="154"/>
      <c r="FDK73" s="154"/>
      <c r="FDL73" s="154"/>
      <c r="FDM73" s="154"/>
      <c r="FDN73" s="154"/>
      <c r="FDO73" s="154"/>
      <c r="FDP73" s="154"/>
      <c r="FDQ73" s="154"/>
      <c r="FDR73" s="154"/>
      <c r="FDS73" s="154"/>
      <c r="FDT73" s="154"/>
      <c r="FDU73" s="154"/>
      <c r="FDV73" s="154"/>
      <c r="FDW73" s="154"/>
      <c r="FDX73" s="154"/>
      <c r="FDY73" s="154"/>
      <c r="FDZ73" s="154"/>
      <c r="FEA73" s="154"/>
      <c r="FEB73" s="154"/>
      <c r="FEC73" s="154"/>
      <c r="FED73" s="154"/>
      <c r="FEE73" s="154"/>
      <c r="FEF73" s="154"/>
      <c r="FEG73" s="154"/>
      <c r="FEH73" s="154"/>
      <c r="FEI73" s="154"/>
      <c r="FEJ73" s="154"/>
      <c r="FEK73" s="154"/>
      <c r="FEL73" s="154"/>
      <c r="FEM73" s="154"/>
      <c r="FEN73" s="154"/>
      <c r="FEO73" s="154"/>
      <c r="FEP73" s="154"/>
      <c r="FEQ73" s="154"/>
      <c r="FER73" s="154"/>
      <c r="FES73" s="154"/>
      <c r="FET73" s="154"/>
      <c r="FEU73" s="154"/>
      <c r="FEV73" s="154"/>
      <c r="FEW73" s="154"/>
      <c r="FEX73" s="154"/>
      <c r="FEY73" s="154"/>
      <c r="FEZ73" s="154"/>
      <c r="FFA73" s="154"/>
      <c r="FFB73" s="154"/>
      <c r="FFC73" s="154"/>
      <c r="FFD73" s="154"/>
      <c r="FFE73" s="154"/>
      <c r="FFF73" s="154"/>
      <c r="FFG73" s="154"/>
      <c r="FFH73" s="154"/>
      <c r="FFI73" s="154"/>
      <c r="FFJ73" s="154"/>
      <c r="FFK73" s="154"/>
      <c r="FFL73" s="154"/>
      <c r="FFM73" s="154"/>
      <c r="FFN73" s="154"/>
      <c r="FFO73" s="154"/>
      <c r="FFP73" s="154"/>
      <c r="FFQ73" s="154"/>
      <c r="FFR73" s="154"/>
      <c r="FFS73" s="154"/>
      <c r="FFT73" s="154"/>
      <c r="FFU73" s="154"/>
      <c r="FFV73" s="154"/>
      <c r="FFW73" s="154"/>
      <c r="FFX73" s="154"/>
      <c r="FFY73" s="154"/>
      <c r="FFZ73" s="154"/>
      <c r="FGA73" s="154"/>
      <c r="FGB73" s="154"/>
      <c r="FGC73" s="154"/>
      <c r="FGD73" s="154"/>
      <c r="FGE73" s="154"/>
      <c r="FGF73" s="154"/>
      <c r="FGG73" s="154"/>
      <c r="FGH73" s="154"/>
      <c r="FGI73" s="154"/>
      <c r="FGJ73" s="154"/>
      <c r="FGK73" s="154"/>
      <c r="FGL73" s="154"/>
      <c r="FGM73" s="154"/>
      <c r="FGN73" s="154"/>
      <c r="FGO73" s="154"/>
      <c r="FGP73" s="154"/>
      <c r="FGQ73" s="154"/>
      <c r="FGR73" s="154"/>
      <c r="FGS73" s="154"/>
      <c r="FGT73" s="154"/>
      <c r="FGU73" s="154"/>
      <c r="FGV73" s="154"/>
      <c r="FGW73" s="154"/>
      <c r="FGX73" s="154"/>
      <c r="FGY73" s="154"/>
      <c r="FGZ73" s="154"/>
      <c r="FHA73" s="154"/>
      <c r="FHB73" s="154"/>
      <c r="FHC73" s="154"/>
      <c r="FHD73" s="154"/>
      <c r="FHE73" s="154"/>
      <c r="FHF73" s="154"/>
      <c r="FHG73" s="154"/>
      <c r="FHH73" s="154"/>
      <c r="FHI73" s="154"/>
      <c r="FHJ73" s="154"/>
      <c r="FHK73" s="154"/>
      <c r="FHL73" s="154"/>
      <c r="FHM73" s="154"/>
      <c r="FHN73" s="154"/>
      <c r="FHO73" s="154"/>
      <c r="FHP73" s="154"/>
      <c r="FHQ73" s="154"/>
      <c r="FHR73" s="154"/>
      <c r="FHS73" s="154"/>
      <c r="FHT73" s="154"/>
      <c r="FHU73" s="154"/>
      <c r="FHV73" s="154"/>
      <c r="FHW73" s="154"/>
      <c r="FHX73" s="154"/>
      <c r="FHY73" s="154"/>
      <c r="FHZ73" s="154"/>
      <c r="FIA73" s="154"/>
      <c r="FIB73" s="154"/>
      <c r="FIC73" s="154"/>
      <c r="FID73" s="154"/>
      <c r="FIE73" s="154"/>
      <c r="FIF73" s="154"/>
      <c r="FIG73" s="154"/>
      <c r="FIH73" s="154"/>
      <c r="FII73" s="154"/>
      <c r="FIJ73" s="154"/>
      <c r="FIK73" s="154"/>
      <c r="FIL73" s="154"/>
      <c r="FIM73" s="154"/>
      <c r="FIN73" s="154"/>
      <c r="FIO73" s="154"/>
      <c r="FIP73" s="154"/>
      <c r="FIQ73" s="154"/>
      <c r="FIR73" s="154"/>
      <c r="FIS73" s="154"/>
      <c r="FIT73" s="154"/>
      <c r="FIU73" s="154"/>
      <c r="FIV73" s="154"/>
      <c r="FIW73" s="154"/>
      <c r="FIX73" s="154"/>
      <c r="FIY73" s="154"/>
      <c r="FIZ73" s="154"/>
      <c r="FJA73" s="154"/>
      <c r="FJB73" s="154"/>
      <c r="FJC73" s="154"/>
      <c r="FJD73" s="154"/>
      <c r="FJE73" s="154"/>
      <c r="FJF73" s="154"/>
      <c r="FJG73" s="154"/>
      <c r="FJH73" s="154"/>
      <c r="FJI73" s="154"/>
      <c r="FJJ73" s="154"/>
      <c r="FJK73" s="154"/>
      <c r="FJL73" s="154"/>
      <c r="FJM73" s="154"/>
      <c r="FJN73" s="154"/>
      <c r="FJO73" s="154"/>
      <c r="FJP73" s="154"/>
      <c r="FJQ73" s="154"/>
      <c r="FJR73" s="154"/>
      <c r="FJS73" s="154"/>
      <c r="FJT73" s="154"/>
      <c r="FJU73" s="154"/>
      <c r="FJV73" s="154"/>
      <c r="FJW73" s="154"/>
      <c r="FJX73" s="154"/>
      <c r="FJY73" s="154"/>
      <c r="FJZ73" s="154"/>
      <c r="FKA73" s="154"/>
      <c r="FKB73" s="154"/>
      <c r="FKC73" s="154"/>
      <c r="FKD73" s="154"/>
      <c r="FKE73" s="154"/>
      <c r="FKF73" s="154"/>
      <c r="FKG73" s="154"/>
      <c r="FKH73" s="154"/>
      <c r="FKI73" s="154"/>
      <c r="FKJ73" s="154"/>
      <c r="FKK73" s="154"/>
      <c r="FKL73" s="154"/>
      <c r="FKM73" s="154"/>
      <c r="FKN73" s="154"/>
      <c r="FKO73" s="154"/>
      <c r="FKP73" s="154"/>
      <c r="FKQ73" s="154"/>
      <c r="FKR73" s="154"/>
      <c r="FKS73" s="154"/>
      <c r="FKT73" s="154"/>
      <c r="FKU73" s="154"/>
      <c r="FKV73" s="154"/>
      <c r="FKW73" s="154"/>
      <c r="FKX73" s="154"/>
      <c r="FKY73" s="154"/>
      <c r="FKZ73" s="154"/>
      <c r="FLA73" s="154"/>
      <c r="FLB73" s="154"/>
      <c r="FLC73" s="154"/>
      <c r="FLD73" s="154"/>
      <c r="FLE73" s="154"/>
      <c r="FLF73" s="154"/>
      <c r="FLG73" s="154"/>
      <c r="FLH73" s="154"/>
      <c r="FLI73" s="154"/>
      <c r="FLJ73" s="154"/>
      <c r="FLK73" s="154"/>
      <c r="FLL73" s="154"/>
      <c r="FLM73" s="154"/>
      <c r="FLN73" s="154"/>
      <c r="FLO73" s="154"/>
      <c r="FLP73" s="154"/>
      <c r="FLQ73" s="154"/>
      <c r="FLR73" s="154"/>
      <c r="FLS73" s="154"/>
      <c r="FLT73" s="154"/>
      <c r="FLU73" s="154"/>
      <c r="FLV73" s="154"/>
      <c r="FLW73" s="154"/>
      <c r="FLX73" s="154"/>
      <c r="FLY73" s="154"/>
      <c r="FLZ73" s="154"/>
      <c r="FMA73" s="154"/>
      <c r="FMB73" s="154"/>
      <c r="FMC73" s="154"/>
      <c r="FMD73" s="154"/>
      <c r="FME73" s="154"/>
      <c r="FMF73" s="154"/>
      <c r="FMG73" s="154"/>
      <c r="FMH73" s="154"/>
      <c r="FMI73" s="154"/>
      <c r="FMJ73" s="154"/>
      <c r="FMK73" s="154"/>
      <c r="FML73" s="154"/>
      <c r="FMM73" s="154"/>
      <c r="FMN73" s="154"/>
      <c r="FMO73" s="154"/>
      <c r="FMP73" s="154"/>
      <c r="FMQ73" s="154"/>
      <c r="FMR73" s="154"/>
      <c r="FMS73" s="154"/>
      <c r="FMT73" s="154"/>
      <c r="FMU73" s="154"/>
      <c r="FMV73" s="154"/>
      <c r="FMW73" s="154"/>
      <c r="FMX73" s="154"/>
      <c r="FMY73" s="154"/>
      <c r="FMZ73" s="154"/>
      <c r="FNA73" s="154"/>
      <c r="FNB73" s="154"/>
      <c r="FNC73" s="154"/>
      <c r="FND73" s="154"/>
      <c r="FNE73" s="154"/>
      <c r="FNF73" s="154"/>
      <c r="FNG73" s="154"/>
      <c r="FNH73" s="154"/>
      <c r="FNI73" s="154"/>
      <c r="FNJ73" s="154"/>
      <c r="FNK73" s="154"/>
      <c r="FNL73" s="154"/>
      <c r="FNM73" s="154"/>
      <c r="FNN73" s="154"/>
      <c r="FNO73" s="154"/>
      <c r="FNP73" s="154"/>
      <c r="FNQ73" s="154"/>
      <c r="FNR73" s="154"/>
      <c r="FNS73" s="154"/>
      <c r="FNT73" s="154"/>
      <c r="FNU73" s="154"/>
      <c r="FNV73" s="154"/>
      <c r="FNW73" s="154"/>
      <c r="FNX73" s="154"/>
      <c r="FNY73" s="154"/>
      <c r="FNZ73" s="154"/>
      <c r="FOA73" s="154"/>
      <c r="FOB73" s="154"/>
      <c r="FOC73" s="154"/>
      <c r="FOD73" s="154"/>
      <c r="FOE73" s="154"/>
      <c r="FOF73" s="154"/>
      <c r="FOG73" s="154"/>
      <c r="FOH73" s="154"/>
      <c r="FOI73" s="154"/>
      <c r="FOJ73" s="154"/>
      <c r="FOK73" s="154"/>
      <c r="FOL73" s="154"/>
      <c r="FOM73" s="154"/>
      <c r="FON73" s="154"/>
      <c r="FOO73" s="154"/>
      <c r="FOP73" s="154"/>
      <c r="FOQ73" s="154"/>
      <c r="FOR73" s="154"/>
      <c r="FOS73" s="154"/>
      <c r="FOT73" s="154"/>
      <c r="FOU73" s="154"/>
      <c r="FOV73" s="154"/>
      <c r="FOW73" s="154"/>
      <c r="FOX73" s="154"/>
      <c r="FOY73" s="154"/>
      <c r="FOZ73" s="154"/>
      <c r="FPA73" s="154"/>
      <c r="FPB73" s="154"/>
      <c r="FPC73" s="154"/>
      <c r="FPD73" s="154"/>
      <c r="FPE73" s="154"/>
      <c r="FPF73" s="154"/>
      <c r="FPG73" s="154"/>
      <c r="FPH73" s="154"/>
      <c r="FPI73" s="154"/>
      <c r="FPJ73" s="154"/>
      <c r="FPK73" s="154"/>
      <c r="FPL73" s="154"/>
      <c r="FPM73" s="154"/>
      <c r="FPN73" s="154"/>
      <c r="FPO73" s="154"/>
      <c r="FPP73" s="154"/>
      <c r="FPQ73" s="154"/>
      <c r="FPR73" s="154"/>
      <c r="FPS73" s="154"/>
      <c r="FPT73" s="154"/>
      <c r="FPU73" s="154"/>
      <c r="FPV73" s="154"/>
      <c r="FPW73" s="154"/>
      <c r="FPX73" s="154"/>
      <c r="FPY73" s="154"/>
      <c r="FPZ73" s="154"/>
      <c r="FQA73" s="154"/>
      <c r="FQB73" s="154"/>
      <c r="FQC73" s="154"/>
      <c r="FQD73" s="154"/>
      <c r="FQE73" s="154"/>
      <c r="FQF73" s="154"/>
      <c r="FQG73" s="154"/>
      <c r="FQH73" s="154"/>
      <c r="FQI73" s="154"/>
      <c r="FQJ73" s="154"/>
      <c r="FQK73" s="154"/>
      <c r="FQL73" s="154"/>
      <c r="FQM73" s="154"/>
      <c r="FQN73" s="154"/>
      <c r="FQO73" s="154"/>
      <c r="FQP73" s="154"/>
      <c r="FQQ73" s="154"/>
      <c r="FQR73" s="154"/>
      <c r="FQS73" s="154"/>
      <c r="FQT73" s="154"/>
      <c r="FQU73" s="154"/>
      <c r="FQV73" s="154"/>
      <c r="FQW73" s="154"/>
      <c r="FQX73" s="154"/>
      <c r="FQY73" s="154"/>
      <c r="FQZ73" s="154"/>
      <c r="FRA73" s="154"/>
      <c r="FRB73" s="154"/>
      <c r="FRC73" s="154"/>
      <c r="FRD73" s="154"/>
      <c r="FRE73" s="154"/>
      <c r="FRF73" s="154"/>
      <c r="FRG73" s="154"/>
      <c r="FRH73" s="154"/>
      <c r="FRI73" s="154"/>
      <c r="FRJ73" s="154"/>
      <c r="FRK73" s="154"/>
      <c r="FRL73" s="154"/>
      <c r="FRM73" s="154"/>
      <c r="FRN73" s="154"/>
      <c r="FRO73" s="154"/>
      <c r="FRP73" s="154"/>
      <c r="FRQ73" s="154"/>
      <c r="FRR73" s="154"/>
      <c r="FRS73" s="154"/>
      <c r="FRT73" s="154"/>
      <c r="FRU73" s="154"/>
      <c r="FRV73" s="154"/>
      <c r="FRW73" s="154"/>
      <c r="FRX73" s="154"/>
      <c r="FRY73" s="154"/>
      <c r="FRZ73" s="154"/>
      <c r="FSA73" s="154"/>
      <c r="FSB73" s="154"/>
      <c r="FSC73" s="154"/>
      <c r="FSD73" s="154"/>
      <c r="FSE73" s="154"/>
      <c r="FSF73" s="154"/>
      <c r="FSG73" s="154"/>
      <c r="FSH73" s="154"/>
      <c r="FSI73" s="154"/>
      <c r="FSJ73" s="154"/>
      <c r="FSK73" s="154"/>
      <c r="FSL73" s="154"/>
      <c r="FSM73" s="154"/>
      <c r="FSN73" s="154"/>
      <c r="FSO73" s="154"/>
      <c r="FSP73" s="154"/>
      <c r="FSQ73" s="154"/>
      <c r="FSR73" s="154"/>
      <c r="FSS73" s="154"/>
      <c r="FST73" s="154"/>
      <c r="FSU73" s="154"/>
      <c r="FSV73" s="154"/>
      <c r="FSW73" s="154"/>
      <c r="FSX73" s="154"/>
      <c r="FSY73" s="154"/>
      <c r="FSZ73" s="154"/>
      <c r="FTA73" s="154"/>
      <c r="FTB73" s="154"/>
      <c r="FTC73" s="154"/>
      <c r="FTD73" s="154"/>
      <c r="FTE73" s="154"/>
      <c r="FTF73" s="154"/>
      <c r="FTG73" s="154"/>
      <c r="FTH73" s="154"/>
      <c r="FTI73" s="154"/>
      <c r="FTJ73" s="154"/>
      <c r="FTK73" s="154"/>
      <c r="FTL73" s="154"/>
      <c r="FTM73" s="154"/>
      <c r="FTN73" s="154"/>
      <c r="FTO73" s="154"/>
      <c r="FTP73" s="154"/>
      <c r="FTQ73" s="154"/>
      <c r="FTR73" s="154"/>
      <c r="FTS73" s="154"/>
      <c r="FTT73" s="154"/>
      <c r="FTU73" s="154"/>
      <c r="FTV73" s="154"/>
      <c r="FTW73" s="154"/>
      <c r="FTX73" s="154"/>
      <c r="FTY73" s="154"/>
      <c r="FTZ73" s="154"/>
      <c r="FUA73" s="154"/>
      <c r="FUB73" s="154"/>
      <c r="FUC73" s="154"/>
      <c r="FUD73" s="154"/>
      <c r="FUE73" s="154"/>
      <c r="FUF73" s="154"/>
      <c r="FUG73" s="154"/>
      <c r="FUH73" s="154"/>
      <c r="FUI73" s="154"/>
      <c r="FUJ73" s="154"/>
      <c r="FUK73" s="154"/>
      <c r="FUL73" s="154"/>
      <c r="FUM73" s="154"/>
      <c r="FUN73" s="154"/>
      <c r="FUO73" s="154"/>
      <c r="FUP73" s="154"/>
      <c r="FUQ73" s="154"/>
      <c r="FUR73" s="154"/>
      <c r="FUS73" s="154"/>
      <c r="FUT73" s="154"/>
      <c r="FUU73" s="154"/>
      <c r="FUV73" s="154"/>
      <c r="FUW73" s="154"/>
      <c r="FUX73" s="154"/>
      <c r="FUY73" s="154"/>
      <c r="FUZ73" s="154"/>
      <c r="FVA73" s="154"/>
      <c r="FVB73" s="154"/>
      <c r="FVC73" s="154"/>
      <c r="FVD73" s="154"/>
      <c r="FVE73" s="154"/>
      <c r="FVF73" s="154"/>
      <c r="FVG73" s="154"/>
      <c r="FVH73" s="154"/>
      <c r="FVI73" s="154"/>
      <c r="FVJ73" s="154"/>
      <c r="FVK73" s="154"/>
      <c r="FVL73" s="154"/>
      <c r="FVM73" s="154"/>
      <c r="FVN73" s="154"/>
      <c r="FVO73" s="154"/>
      <c r="FVP73" s="154"/>
      <c r="FVQ73" s="154"/>
      <c r="FVR73" s="154"/>
      <c r="FVS73" s="154"/>
      <c r="FVT73" s="154"/>
      <c r="FVU73" s="154"/>
      <c r="FVV73" s="154"/>
      <c r="FVW73" s="154"/>
      <c r="FVX73" s="154"/>
      <c r="FVY73" s="154"/>
      <c r="FVZ73" s="154"/>
      <c r="FWA73" s="154"/>
      <c r="FWB73" s="154"/>
      <c r="FWC73" s="154"/>
      <c r="FWD73" s="154"/>
      <c r="FWE73" s="154"/>
      <c r="FWF73" s="154"/>
      <c r="FWG73" s="154"/>
      <c r="FWH73" s="154"/>
      <c r="FWI73" s="154"/>
      <c r="FWJ73" s="154"/>
      <c r="FWK73" s="154"/>
      <c r="FWL73" s="154"/>
      <c r="FWM73" s="154"/>
      <c r="FWN73" s="154"/>
      <c r="FWO73" s="154"/>
      <c r="FWP73" s="154"/>
      <c r="FWQ73" s="154"/>
      <c r="FWR73" s="154"/>
      <c r="FWS73" s="154"/>
      <c r="FWT73" s="154"/>
      <c r="FWU73" s="154"/>
      <c r="FWV73" s="154"/>
      <c r="FWW73" s="154"/>
      <c r="FWX73" s="154"/>
      <c r="FWY73" s="154"/>
      <c r="FWZ73" s="154"/>
      <c r="FXA73" s="154"/>
      <c r="FXB73" s="154"/>
      <c r="FXC73" s="154"/>
      <c r="FXD73" s="154"/>
      <c r="FXE73" s="154"/>
      <c r="FXF73" s="154"/>
      <c r="FXG73" s="154"/>
      <c r="FXH73" s="154"/>
      <c r="FXI73" s="154"/>
      <c r="FXJ73" s="154"/>
      <c r="FXK73" s="154"/>
      <c r="FXL73" s="154"/>
      <c r="FXM73" s="154"/>
      <c r="FXN73" s="154"/>
      <c r="FXO73" s="154"/>
      <c r="FXP73" s="154"/>
      <c r="FXQ73" s="154"/>
      <c r="FXR73" s="154"/>
      <c r="FXS73" s="154"/>
      <c r="FXT73" s="154"/>
      <c r="FXU73" s="154"/>
      <c r="FXV73" s="154"/>
      <c r="FXW73" s="154"/>
      <c r="FXX73" s="154"/>
      <c r="FXY73" s="154"/>
      <c r="FXZ73" s="154"/>
      <c r="FYA73" s="154"/>
      <c r="FYB73" s="154"/>
      <c r="FYC73" s="154"/>
      <c r="FYD73" s="154"/>
      <c r="FYE73" s="154"/>
      <c r="FYF73" s="154"/>
      <c r="FYG73" s="154"/>
      <c r="FYH73" s="154"/>
      <c r="FYI73" s="154"/>
      <c r="FYJ73" s="154"/>
      <c r="FYK73" s="154"/>
      <c r="FYL73" s="154"/>
      <c r="FYM73" s="154"/>
      <c r="FYN73" s="154"/>
      <c r="FYO73" s="154"/>
      <c r="FYP73" s="154"/>
      <c r="FYQ73" s="154"/>
      <c r="FYR73" s="154"/>
      <c r="FYS73" s="154"/>
      <c r="FYT73" s="154"/>
      <c r="FYU73" s="154"/>
      <c r="FYV73" s="154"/>
      <c r="FYW73" s="154"/>
      <c r="FYX73" s="154"/>
      <c r="FYY73" s="154"/>
      <c r="FYZ73" s="154"/>
      <c r="FZA73" s="154"/>
      <c r="FZB73" s="154"/>
      <c r="FZC73" s="154"/>
      <c r="FZD73" s="154"/>
      <c r="FZE73" s="154"/>
      <c r="FZF73" s="154"/>
      <c r="FZG73" s="154"/>
      <c r="FZH73" s="154"/>
      <c r="FZI73" s="154"/>
      <c r="FZJ73" s="154"/>
      <c r="FZK73" s="154"/>
      <c r="FZL73" s="154"/>
      <c r="FZM73" s="154"/>
      <c r="FZN73" s="154"/>
      <c r="FZO73" s="154"/>
      <c r="FZP73" s="154"/>
      <c r="FZQ73" s="154"/>
      <c r="FZR73" s="154"/>
      <c r="FZS73" s="154"/>
      <c r="FZT73" s="154"/>
      <c r="FZU73" s="154"/>
      <c r="FZV73" s="154"/>
      <c r="FZW73" s="154"/>
      <c r="FZX73" s="154"/>
      <c r="FZY73" s="154"/>
      <c r="FZZ73" s="154"/>
      <c r="GAA73" s="154"/>
      <c r="GAB73" s="154"/>
      <c r="GAC73" s="154"/>
      <c r="GAD73" s="154"/>
      <c r="GAE73" s="154"/>
      <c r="GAF73" s="154"/>
      <c r="GAG73" s="154"/>
      <c r="GAH73" s="154"/>
      <c r="GAI73" s="154"/>
      <c r="GAJ73" s="154"/>
      <c r="GAK73" s="154"/>
      <c r="GAL73" s="154"/>
      <c r="GAM73" s="154"/>
      <c r="GAN73" s="154"/>
      <c r="GAO73" s="154"/>
      <c r="GAP73" s="154"/>
      <c r="GAQ73" s="154"/>
      <c r="GAR73" s="154"/>
      <c r="GAS73" s="154"/>
      <c r="GAT73" s="154"/>
      <c r="GAU73" s="154"/>
      <c r="GAV73" s="154"/>
      <c r="GAW73" s="154"/>
      <c r="GAX73" s="154"/>
      <c r="GAY73" s="154"/>
      <c r="GAZ73" s="154"/>
      <c r="GBA73" s="154"/>
      <c r="GBB73" s="154"/>
      <c r="GBC73" s="154"/>
      <c r="GBD73" s="154"/>
      <c r="GBE73" s="154"/>
      <c r="GBF73" s="154"/>
      <c r="GBG73" s="154"/>
      <c r="GBH73" s="154"/>
      <c r="GBI73" s="154"/>
      <c r="GBJ73" s="154"/>
      <c r="GBK73" s="154"/>
      <c r="GBL73" s="154"/>
      <c r="GBM73" s="154"/>
      <c r="GBN73" s="154"/>
      <c r="GBO73" s="154"/>
      <c r="GBP73" s="154"/>
      <c r="GBQ73" s="154"/>
      <c r="GBR73" s="154"/>
      <c r="GBS73" s="154"/>
      <c r="GBT73" s="154"/>
      <c r="GBU73" s="154"/>
      <c r="GBV73" s="154"/>
      <c r="GBW73" s="154"/>
      <c r="GBX73" s="154"/>
      <c r="GBY73" s="154"/>
      <c r="GBZ73" s="154"/>
      <c r="GCA73" s="154"/>
      <c r="GCB73" s="154"/>
      <c r="GCC73" s="154"/>
      <c r="GCD73" s="154"/>
      <c r="GCE73" s="154"/>
      <c r="GCF73" s="154"/>
      <c r="GCG73" s="154"/>
      <c r="GCH73" s="154"/>
      <c r="GCI73" s="154"/>
      <c r="GCJ73" s="154"/>
      <c r="GCK73" s="154"/>
      <c r="GCL73" s="154"/>
      <c r="GCM73" s="154"/>
      <c r="GCN73" s="154"/>
      <c r="GCO73" s="154"/>
      <c r="GCP73" s="154"/>
      <c r="GCQ73" s="154"/>
      <c r="GCR73" s="154"/>
      <c r="GCS73" s="154"/>
      <c r="GCT73" s="154"/>
      <c r="GCU73" s="154"/>
      <c r="GCV73" s="154"/>
      <c r="GCW73" s="154"/>
      <c r="GCX73" s="154"/>
      <c r="GCY73" s="154"/>
      <c r="GCZ73" s="154"/>
      <c r="GDA73" s="154"/>
      <c r="GDB73" s="154"/>
      <c r="GDC73" s="154"/>
      <c r="GDD73" s="154"/>
      <c r="GDE73" s="154"/>
      <c r="GDF73" s="154"/>
      <c r="GDG73" s="154"/>
      <c r="GDH73" s="154"/>
      <c r="GDI73" s="154"/>
      <c r="GDJ73" s="154"/>
      <c r="GDK73" s="154"/>
      <c r="GDL73" s="154"/>
      <c r="GDM73" s="154"/>
      <c r="GDN73" s="154"/>
      <c r="GDO73" s="154"/>
      <c r="GDP73" s="154"/>
      <c r="GDQ73" s="154"/>
      <c r="GDR73" s="154"/>
      <c r="GDS73" s="154"/>
      <c r="GDT73" s="154"/>
      <c r="GDU73" s="154"/>
      <c r="GDV73" s="154"/>
      <c r="GDW73" s="154"/>
      <c r="GDX73" s="154"/>
      <c r="GDY73" s="154"/>
      <c r="GDZ73" s="154"/>
      <c r="GEA73" s="154"/>
      <c r="GEB73" s="154"/>
      <c r="GEC73" s="154"/>
      <c r="GED73" s="154"/>
      <c r="GEE73" s="154"/>
      <c r="GEF73" s="154"/>
      <c r="GEG73" s="154"/>
      <c r="GEH73" s="154"/>
      <c r="GEI73" s="154"/>
      <c r="GEJ73" s="154"/>
      <c r="GEK73" s="154"/>
      <c r="GEL73" s="154"/>
      <c r="GEM73" s="154"/>
      <c r="GEN73" s="154"/>
      <c r="GEO73" s="154"/>
      <c r="GEP73" s="154"/>
      <c r="GEQ73" s="154"/>
      <c r="GER73" s="154"/>
      <c r="GES73" s="154"/>
      <c r="GET73" s="154"/>
      <c r="GEU73" s="154"/>
      <c r="GEV73" s="154"/>
      <c r="GEW73" s="154"/>
      <c r="GEX73" s="154"/>
      <c r="GEY73" s="154"/>
      <c r="GEZ73" s="154"/>
      <c r="GFA73" s="154"/>
      <c r="GFB73" s="154"/>
      <c r="GFC73" s="154"/>
      <c r="GFD73" s="154"/>
      <c r="GFE73" s="154"/>
      <c r="GFF73" s="154"/>
      <c r="GFG73" s="154"/>
      <c r="GFH73" s="154"/>
      <c r="GFI73" s="154"/>
      <c r="GFJ73" s="154"/>
      <c r="GFK73" s="154"/>
      <c r="GFL73" s="154"/>
      <c r="GFM73" s="154"/>
      <c r="GFN73" s="154"/>
      <c r="GFO73" s="154"/>
      <c r="GFP73" s="154"/>
      <c r="GFQ73" s="154"/>
      <c r="GFR73" s="154"/>
      <c r="GFS73" s="154"/>
      <c r="GFT73" s="154"/>
      <c r="GFU73" s="154"/>
      <c r="GFV73" s="154"/>
      <c r="GFW73" s="154"/>
      <c r="GFX73" s="154"/>
      <c r="GFY73" s="154"/>
      <c r="GFZ73" s="154"/>
      <c r="GGA73" s="154"/>
      <c r="GGB73" s="154"/>
      <c r="GGC73" s="154"/>
      <c r="GGD73" s="154"/>
      <c r="GGE73" s="154"/>
      <c r="GGF73" s="154"/>
      <c r="GGG73" s="154"/>
      <c r="GGH73" s="154"/>
      <c r="GGI73" s="154"/>
      <c r="GGJ73" s="154"/>
      <c r="GGK73" s="154"/>
      <c r="GGL73" s="154"/>
      <c r="GGM73" s="154"/>
      <c r="GGN73" s="154"/>
      <c r="GGO73" s="154"/>
      <c r="GGP73" s="154"/>
      <c r="GGQ73" s="154"/>
      <c r="GGR73" s="154"/>
      <c r="GGS73" s="154"/>
      <c r="GGT73" s="154"/>
      <c r="GGU73" s="154"/>
      <c r="GGV73" s="154"/>
      <c r="GGW73" s="154"/>
      <c r="GGX73" s="154"/>
      <c r="GGY73" s="154"/>
      <c r="GGZ73" s="154"/>
      <c r="GHA73" s="154"/>
      <c r="GHB73" s="154"/>
      <c r="GHC73" s="154"/>
      <c r="GHD73" s="154"/>
      <c r="GHE73" s="154"/>
      <c r="GHF73" s="154"/>
      <c r="GHG73" s="154"/>
      <c r="GHH73" s="154"/>
      <c r="GHI73" s="154"/>
      <c r="GHJ73" s="154"/>
      <c r="GHK73" s="154"/>
      <c r="GHL73" s="154"/>
      <c r="GHM73" s="154"/>
      <c r="GHN73" s="154"/>
      <c r="GHO73" s="154"/>
      <c r="GHP73" s="154"/>
      <c r="GHQ73" s="154"/>
      <c r="GHR73" s="154"/>
      <c r="GHS73" s="154"/>
      <c r="GHT73" s="154"/>
      <c r="GHU73" s="154"/>
      <c r="GHV73" s="154"/>
      <c r="GHW73" s="154"/>
      <c r="GHX73" s="154"/>
      <c r="GHY73" s="154"/>
      <c r="GHZ73" s="154"/>
      <c r="GIA73" s="154"/>
      <c r="GIB73" s="154"/>
      <c r="GIC73" s="154"/>
      <c r="GID73" s="154"/>
      <c r="GIE73" s="154"/>
      <c r="GIF73" s="154"/>
      <c r="GIG73" s="154"/>
      <c r="GIH73" s="154"/>
      <c r="GII73" s="154"/>
      <c r="GIJ73" s="154"/>
      <c r="GIK73" s="154"/>
      <c r="GIL73" s="154"/>
      <c r="GIM73" s="154"/>
      <c r="GIN73" s="154"/>
      <c r="GIO73" s="154"/>
      <c r="GIP73" s="154"/>
      <c r="GIQ73" s="154"/>
      <c r="GIR73" s="154"/>
      <c r="GIS73" s="154"/>
      <c r="GIT73" s="154"/>
      <c r="GIU73" s="154"/>
      <c r="GIV73" s="154"/>
      <c r="GIW73" s="154"/>
      <c r="GIX73" s="154"/>
      <c r="GIY73" s="154"/>
      <c r="GIZ73" s="154"/>
      <c r="GJA73" s="154"/>
      <c r="GJB73" s="154"/>
      <c r="GJC73" s="154"/>
      <c r="GJD73" s="154"/>
      <c r="GJE73" s="154"/>
      <c r="GJF73" s="154"/>
      <c r="GJG73" s="154"/>
      <c r="GJH73" s="154"/>
      <c r="GJI73" s="154"/>
      <c r="GJJ73" s="154"/>
      <c r="GJK73" s="154"/>
      <c r="GJL73" s="154"/>
      <c r="GJM73" s="154"/>
      <c r="GJN73" s="154"/>
      <c r="GJO73" s="154"/>
      <c r="GJP73" s="154"/>
      <c r="GJQ73" s="154"/>
      <c r="GJR73" s="154"/>
      <c r="GJS73" s="154"/>
      <c r="GJT73" s="154"/>
      <c r="GJU73" s="154"/>
      <c r="GJV73" s="154"/>
      <c r="GJW73" s="154"/>
      <c r="GJX73" s="154"/>
      <c r="GJY73" s="154"/>
      <c r="GJZ73" s="154"/>
      <c r="GKA73" s="154"/>
      <c r="GKB73" s="154"/>
      <c r="GKC73" s="154"/>
      <c r="GKD73" s="154"/>
      <c r="GKE73" s="154"/>
      <c r="GKF73" s="154"/>
      <c r="GKG73" s="154"/>
      <c r="GKH73" s="154"/>
      <c r="GKI73" s="154"/>
      <c r="GKJ73" s="154"/>
      <c r="GKK73" s="154"/>
      <c r="GKL73" s="154"/>
      <c r="GKM73" s="154"/>
      <c r="GKN73" s="154"/>
      <c r="GKO73" s="154"/>
      <c r="GKP73" s="154"/>
      <c r="GKQ73" s="154"/>
      <c r="GKR73" s="154"/>
      <c r="GKS73" s="154"/>
      <c r="GKT73" s="154"/>
      <c r="GKU73" s="154"/>
      <c r="GKV73" s="154"/>
      <c r="GKW73" s="154"/>
      <c r="GKX73" s="154"/>
      <c r="GKY73" s="154"/>
      <c r="GKZ73" s="154"/>
      <c r="GLA73" s="154"/>
      <c r="GLB73" s="154"/>
      <c r="GLC73" s="154"/>
      <c r="GLD73" s="154"/>
      <c r="GLE73" s="154"/>
      <c r="GLF73" s="154"/>
      <c r="GLG73" s="154"/>
      <c r="GLH73" s="154"/>
      <c r="GLI73" s="154"/>
      <c r="GLJ73" s="154"/>
      <c r="GLK73" s="154"/>
      <c r="GLL73" s="154"/>
      <c r="GLM73" s="154"/>
      <c r="GLN73" s="154"/>
      <c r="GLO73" s="154"/>
      <c r="GLP73" s="154"/>
      <c r="GLQ73" s="154"/>
      <c r="GLR73" s="154"/>
      <c r="GLS73" s="154"/>
      <c r="GLT73" s="154"/>
      <c r="GLU73" s="154"/>
      <c r="GLV73" s="154"/>
      <c r="GLW73" s="154"/>
      <c r="GLX73" s="154"/>
      <c r="GLY73" s="154"/>
      <c r="GLZ73" s="154"/>
      <c r="GMA73" s="154"/>
      <c r="GMB73" s="154"/>
      <c r="GMC73" s="154"/>
      <c r="GMD73" s="154"/>
      <c r="GME73" s="154"/>
      <c r="GMF73" s="154"/>
      <c r="GMG73" s="154"/>
      <c r="GMH73" s="154"/>
      <c r="GMI73" s="154"/>
      <c r="GMJ73" s="154"/>
      <c r="GMK73" s="154"/>
      <c r="GML73" s="154"/>
      <c r="GMM73" s="154"/>
      <c r="GMN73" s="154"/>
      <c r="GMO73" s="154"/>
      <c r="GMP73" s="154"/>
      <c r="GMQ73" s="154"/>
      <c r="GMR73" s="154"/>
      <c r="GMS73" s="154"/>
      <c r="GMT73" s="154"/>
      <c r="GMU73" s="154"/>
      <c r="GMV73" s="154"/>
      <c r="GMW73" s="154"/>
      <c r="GMX73" s="154"/>
      <c r="GMY73" s="154"/>
      <c r="GMZ73" s="154"/>
      <c r="GNA73" s="154"/>
      <c r="GNB73" s="154"/>
      <c r="GNC73" s="154"/>
      <c r="GND73" s="154"/>
      <c r="GNE73" s="154"/>
      <c r="GNF73" s="154"/>
      <c r="GNG73" s="154"/>
      <c r="GNH73" s="154"/>
      <c r="GNI73" s="154"/>
      <c r="GNJ73" s="154"/>
      <c r="GNK73" s="154"/>
      <c r="GNL73" s="154"/>
      <c r="GNM73" s="154"/>
      <c r="GNN73" s="154"/>
      <c r="GNO73" s="154"/>
      <c r="GNP73" s="154"/>
      <c r="GNQ73" s="154"/>
      <c r="GNR73" s="154"/>
      <c r="GNS73" s="154"/>
      <c r="GNT73" s="154"/>
      <c r="GNU73" s="154"/>
      <c r="GNV73" s="154"/>
      <c r="GNW73" s="154"/>
      <c r="GNX73" s="154"/>
      <c r="GNY73" s="154"/>
      <c r="GNZ73" s="154"/>
      <c r="GOA73" s="154"/>
      <c r="GOB73" s="154"/>
      <c r="GOC73" s="154"/>
      <c r="GOD73" s="154"/>
      <c r="GOE73" s="154"/>
      <c r="GOF73" s="154"/>
      <c r="GOG73" s="154"/>
      <c r="GOH73" s="154"/>
      <c r="GOI73" s="154"/>
      <c r="GOJ73" s="154"/>
      <c r="GOK73" s="154"/>
      <c r="GOL73" s="154"/>
      <c r="GOM73" s="154"/>
      <c r="GON73" s="154"/>
      <c r="GOO73" s="154"/>
      <c r="GOP73" s="154"/>
      <c r="GOQ73" s="154"/>
      <c r="GOR73" s="154"/>
      <c r="GOS73" s="154"/>
      <c r="GOT73" s="154"/>
      <c r="GOU73" s="154"/>
      <c r="GOV73" s="154"/>
      <c r="GOW73" s="154"/>
      <c r="GOX73" s="154"/>
      <c r="GOY73" s="154"/>
      <c r="GOZ73" s="154"/>
      <c r="GPA73" s="154"/>
      <c r="GPB73" s="154"/>
      <c r="GPC73" s="154"/>
      <c r="GPD73" s="154"/>
      <c r="GPE73" s="154"/>
      <c r="GPF73" s="154"/>
      <c r="GPG73" s="154"/>
      <c r="GPH73" s="154"/>
      <c r="GPI73" s="154"/>
      <c r="GPJ73" s="154"/>
      <c r="GPK73" s="154"/>
      <c r="GPL73" s="154"/>
      <c r="GPM73" s="154"/>
      <c r="GPN73" s="154"/>
      <c r="GPO73" s="154"/>
      <c r="GPP73" s="154"/>
      <c r="GPQ73" s="154"/>
      <c r="GPR73" s="154"/>
      <c r="GPS73" s="154"/>
      <c r="GPT73" s="154"/>
      <c r="GPU73" s="154"/>
      <c r="GPV73" s="154"/>
      <c r="GPW73" s="154"/>
      <c r="GPX73" s="154"/>
      <c r="GPY73" s="154"/>
      <c r="GPZ73" s="154"/>
      <c r="GQA73" s="154"/>
      <c r="GQB73" s="154"/>
      <c r="GQC73" s="154"/>
      <c r="GQD73" s="154"/>
      <c r="GQE73" s="154"/>
      <c r="GQF73" s="154"/>
      <c r="GQG73" s="154"/>
      <c r="GQH73" s="154"/>
      <c r="GQI73" s="154"/>
      <c r="GQJ73" s="154"/>
      <c r="GQK73" s="154"/>
      <c r="GQL73" s="154"/>
      <c r="GQM73" s="154"/>
      <c r="GQN73" s="154"/>
      <c r="GQO73" s="154"/>
      <c r="GQP73" s="154"/>
      <c r="GQQ73" s="154"/>
      <c r="GQR73" s="154"/>
      <c r="GQS73" s="154"/>
      <c r="GQT73" s="154"/>
      <c r="GQU73" s="154"/>
      <c r="GQV73" s="154"/>
      <c r="GQW73" s="154"/>
      <c r="GQX73" s="154"/>
      <c r="GQY73" s="154"/>
      <c r="GQZ73" s="154"/>
      <c r="GRA73" s="154"/>
      <c r="GRB73" s="154"/>
      <c r="GRC73" s="154"/>
      <c r="GRD73" s="154"/>
      <c r="GRE73" s="154"/>
      <c r="GRF73" s="154"/>
      <c r="GRG73" s="154"/>
      <c r="GRH73" s="154"/>
      <c r="GRI73" s="154"/>
      <c r="GRJ73" s="154"/>
      <c r="GRK73" s="154"/>
      <c r="GRL73" s="154"/>
      <c r="GRM73" s="154"/>
      <c r="GRN73" s="154"/>
      <c r="GRO73" s="154"/>
      <c r="GRP73" s="154"/>
      <c r="GRQ73" s="154"/>
      <c r="GRR73" s="154"/>
      <c r="GRS73" s="154"/>
      <c r="GRT73" s="154"/>
      <c r="GRU73" s="154"/>
      <c r="GRV73" s="154"/>
      <c r="GRW73" s="154"/>
      <c r="GRX73" s="154"/>
      <c r="GRY73" s="154"/>
      <c r="GRZ73" s="154"/>
      <c r="GSA73" s="154"/>
      <c r="GSB73" s="154"/>
      <c r="GSC73" s="154"/>
      <c r="GSD73" s="154"/>
      <c r="GSE73" s="154"/>
      <c r="GSF73" s="154"/>
      <c r="GSG73" s="154"/>
      <c r="GSH73" s="154"/>
      <c r="GSI73" s="154"/>
      <c r="GSJ73" s="154"/>
      <c r="GSK73" s="154"/>
      <c r="GSL73" s="154"/>
      <c r="GSM73" s="154"/>
      <c r="GSN73" s="154"/>
      <c r="GSO73" s="154"/>
      <c r="GSP73" s="154"/>
      <c r="GSQ73" s="154"/>
      <c r="GSR73" s="154"/>
      <c r="GSS73" s="154"/>
      <c r="GST73" s="154"/>
      <c r="GSU73" s="154"/>
      <c r="GSV73" s="154"/>
      <c r="GSW73" s="154"/>
      <c r="GSX73" s="154"/>
      <c r="GSY73" s="154"/>
      <c r="GSZ73" s="154"/>
      <c r="GTA73" s="154"/>
      <c r="GTB73" s="154"/>
      <c r="GTC73" s="154"/>
      <c r="GTD73" s="154"/>
      <c r="GTE73" s="154"/>
      <c r="GTF73" s="154"/>
      <c r="GTG73" s="154"/>
      <c r="GTH73" s="154"/>
      <c r="GTI73" s="154"/>
      <c r="GTJ73" s="154"/>
      <c r="GTK73" s="154"/>
      <c r="GTL73" s="154"/>
      <c r="GTM73" s="154"/>
      <c r="GTN73" s="154"/>
      <c r="GTO73" s="154"/>
      <c r="GTP73" s="154"/>
      <c r="GTQ73" s="154"/>
      <c r="GTR73" s="154"/>
      <c r="GTS73" s="154"/>
      <c r="GTT73" s="154"/>
      <c r="GTU73" s="154"/>
      <c r="GTV73" s="154"/>
      <c r="GTW73" s="154"/>
      <c r="GTX73" s="154"/>
      <c r="GTY73" s="154"/>
      <c r="GTZ73" s="154"/>
      <c r="GUA73" s="154"/>
      <c r="GUB73" s="154"/>
      <c r="GUC73" s="154"/>
      <c r="GUD73" s="154"/>
      <c r="GUE73" s="154"/>
      <c r="GUF73" s="154"/>
      <c r="GUG73" s="154"/>
      <c r="GUH73" s="154"/>
      <c r="GUI73" s="154"/>
      <c r="GUJ73" s="154"/>
      <c r="GUK73" s="154"/>
      <c r="GUL73" s="154"/>
      <c r="GUM73" s="154"/>
      <c r="GUN73" s="154"/>
      <c r="GUO73" s="154"/>
      <c r="GUP73" s="154"/>
      <c r="GUQ73" s="154"/>
      <c r="GUR73" s="154"/>
      <c r="GUS73" s="154"/>
      <c r="GUT73" s="154"/>
      <c r="GUU73" s="154"/>
      <c r="GUV73" s="154"/>
      <c r="GUW73" s="154"/>
      <c r="GUX73" s="154"/>
      <c r="GUY73" s="154"/>
      <c r="GUZ73" s="154"/>
      <c r="GVA73" s="154"/>
      <c r="GVB73" s="154"/>
      <c r="GVC73" s="154"/>
      <c r="GVD73" s="154"/>
      <c r="GVE73" s="154"/>
      <c r="GVF73" s="154"/>
      <c r="GVG73" s="154"/>
      <c r="GVH73" s="154"/>
      <c r="GVI73" s="154"/>
      <c r="GVJ73" s="154"/>
      <c r="GVK73" s="154"/>
      <c r="GVL73" s="154"/>
      <c r="GVM73" s="154"/>
      <c r="GVN73" s="154"/>
      <c r="GVO73" s="154"/>
      <c r="GVP73" s="154"/>
      <c r="GVQ73" s="154"/>
      <c r="GVR73" s="154"/>
      <c r="GVS73" s="154"/>
      <c r="GVT73" s="154"/>
      <c r="GVU73" s="154"/>
      <c r="GVV73" s="154"/>
      <c r="GVW73" s="154"/>
      <c r="GVX73" s="154"/>
      <c r="GVY73" s="154"/>
      <c r="GVZ73" s="154"/>
      <c r="GWA73" s="154"/>
      <c r="GWB73" s="154"/>
      <c r="GWC73" s="154"/>
      <c r="GWD73" s="154"/>
      <c r="GWE73" s="154"/>
      <c r="GWF73" s="154"/>
      <c r="GWG73" s="154"/>
      <c r="GWH73" s="154"/>
      <c r="GWI73" s="154"/>
      <c r="GWJ73" s="154"/>
      <c r="GWK73" s="154"/>
      <c r="GWL73" s="154"/>
      <c r="GWM73" s="154"/>
      <c r="GWN73" s="154"/>
      <c r="GWO73" s="154"/>
      <c r="GWP73" s="154"/>
      <c r="GWQ73" s="154"/>
      <c r="GWR73" s="154"/>
      <c r="GWS73" s="154"/>
      <c r="GWT73" s="154"/>
      <c r="GWU73" s="154"/>
      <c r="GWV73" s="154"/>
      <c r="GWW73" s="154"/>
      <c r="GWX73" s="154"/>
      <c r="GWY73" s="154"/>
      <c r="GWZ73" s="154"/>
      <c r="GXA73" s="154"/>
      <c r="GXB73" s="154"/>
      <c r="GXC73" s="154"/>
      <c r="GXD73" s="154"/>
      <c r="GXE73" s="154"/>
      <c r="GXF73" s="154"/>
      <c r="GXG73" s="154"/>
      <c r="GXH73" s="154"/>
      <c r="GXI73" s="154"/>
      <c r="GXJ73" s="154"/>
      <c r="GXK73" s="154"/>
      <c r="GXL73" s="154"/>
      <c r="GXM73" s="154"/>
      <c r="GXN73" s="154"/>
      <c r="GXO73" s="154"/>
      <c r="GXP73" s="154"/>
      <c r="GXQ73" s="154"/>
      <c r="GXR73" s="154"/>
      <c r="GXS73" s="154"/>
      <c r="GXT73" s="154"/>
      <c r="GXU73" s="154"/>
      <c r="GXV73" s="154"/>
      <c r="GXW73" s="154"/>
      <c r="GXX73" s="154"/>
      <c r="GXY73" s="154"/>
      <c r="GXZ73" s="154"/>
      <c r="GYA73" s="154"/>
      <c r="GYB73" s="154"/>
      <c r="GYC73" s="154"/>
      <c r="GYD73" s="154"/>
      <c r="GYE73" s="154"/>
      <c r="GYF73" s="154"/>
      <c r="GYG73" s="154"/>
      <c r="GYH73" s="154"/>
      <c r="GYI73" s="154"/>
      <c r="GYJ73" s="154"/>
      <c r="GYK73" s="154"/>
      <c r="GYL73" s="154"/>
      <c r="GYM73" s="154"/>
      <c r="GYN73" s="154"/>
      <c r="GYO73" s="154"/>
      <c r="GYP73" s="154"/>
      <c r="GYQ73" s="154"/>
      <c r="GYR73" s="154"/>
      <c r="GYS73" s="154"/>
      <c r="GYT73" s="154"/>
      <c r="GYU73" s="154"/>
      <c r="GYV73" s="154"/>
      <c r="GYW73" s="154"/>
      <c r="GYX73" s="154"/>
      <c r="GYY73" s="154"/>
      <c r="GYZ73" s="154"/>
      <c r="GZA73" s="154"/>
      <c r="GZB73" s="154"/>
      <c r="GZC73" s="154"/>
      <c r="GZD73" s="154"/>
      <c r="GZE73" s="154"/>
      <c r="GZF73" s="154"/>
      <c r="GZG73" s="154"/>
      <c r="GZH73" s="154"/>
      <c r="GZI73" s="154"/>
      <c r="GZJ73" s="154"/>
      <c r="GZK73" s="154"/>
      <c r="GZL73" s="154"/>
      <c r="GZM73" s="154"/>
      <c r="GZN73" s="154"/>
      <c r="GZO73" s="154"/>
      <c r="GZP73" s="154"/>
      <c r="GZQ73" s="154"/>
      <c r="GZR73" s="154"/>
      <c r="GZS73" s="154"/>
      <c r="GZT73" s="154"/>
      <c r="GZU73" s="154"/>
      <c r="GZV73" s="154"/>
      <c r="GZW73" s="154"/>
      <c r="GZX73" s="154"/>
      <c r="GZY73" s="154"/>
      <c r="GZZ73" s="154"/>
      <c r="HAA73" s="154"/>
      <c r="HAB73" s="154"/>
      <c r="HAC73" s="154"/>
      <c r="HAD73" s="154"/>
      <c r="HAE73" s="154"/>
      <c r="HAF73" s="154"/>
      <c r="HAG73" s="154"/>
      <c r="HAH73" s="154"/>
      <c r="HAI73" s="154"/>
      <c r="HAJ73" s="154"/>
      <c r="HAK73" s="154"/>
      <c r="HAL73" s="154"/>
      <c r="HAM73" s="154"/>
      <c r="HAN73" s="154"/>
      <c r="HAO73" s="154"/>
      <c r="HAP73" s="154"/>
      <c r="HAQ73" s="154"/>
      <c r="HAR73" s="154"/>
      <c r="HAS73" s="154"/>
      <c r="HAT73" s="154"/>
      <c r="HAU73" s="154"/>
      <c r="HAV73" s="154"/>
      <c r="HAW73" s="154"/>
      <c r="HAX73" s="154"/>
      <c r="HAY73" s="154"/>
      <c r="HAZ73" s="154"/>
      <c r="HBA73" s="154"/>
      <c r="HBB73" s="154"/>
      <c r="HBC73" s="154"/>
      <c r="HBD73" s="154"/>
      <c r="HBE73" s="154"/>
      <c r="HBF73" s="154"/>
      <c r="HBG73" s="154"/>
      <c r="HBH73" s="154"/>
      <c r="HBI73" s="154"/>
      <c r="HBJ73" s="154"/>
      <c r="HBK73" s="154"/>
      <c r="HBL73" s="154"/>
      <c r="HBM73" s="154"/>
      <c r="HBN73" s="154"/>
      <c r="HBO73" s="154"/>
      <c r="HBP73" s="154"/>
      <c r="HBQ73" s="154"/>
      <c r="HBR73" s="154"/>
      <c r="HBS73" s="154"/>
      <c r="HBT73" s="154"/>
      <c r="HBU73" s="154"/>
      <c r="HBV73" s="154"/>
      <c r="HBW73" s="154"/>
      <c r="HBX73" s="154"/>
      <c r="HBY73" s="154"/>
      <c r="HBZ73" s="154"/>
      <c r="HCA73" s="154"/>
      <c r="HCB73" s="154"/>
      <c r="HCC73" s="154"/>
      <c r="HCD73" s="154"/>
      <c r="HCE73" s="154"/>
      <c r="HCF73" s="154"/>
      <c r="HCG73" s="154"/>
      <c r="HCH73" s="154"/>
      <c r="HCI73" s="154"/>
      <c r="HCJ73" s="154"/>
      <c r="HCK73" s="154"/>
      <c r="HCL73" s="154"/>
      <c r="HCM73" s="154"/>
      <c r="HCN73" s="154"/>
      <c r="HCO73" s="154"/>
      <c r="HCP73" s="154"/>
      <c r="HCQ73" s="154"/>
      <c r="HCR73" s="154"/>
      <c r="HCS73" s="154"/>
      <c r="HCT73" s="154"/>
      <c r="HCU73" s="154"/>
      <c r="HCV73" s="154"/>
      <c r="HCW73" s="154"/>
      <c r="HCX73" s="154"/>
      <c r="HCY73" s="154"/>
      <c r="HCZ73" s="154"/>
      <c r="HDA73" s="154"/>
      <c r="HDB73" s="154"/>
      <c r="HDC73" s="154"/>
      <c r="HDD73" s="154"/>
      <c r="HDE73" s="154"/>
      <c r="HDF73" s="154"/>
      <c r="HDG73" s="154"/>
      <c r="HDH73" s="154"/>
      <c r="HDI73" s="154"/>
      <c r="HDJ73" s="154"/>
      <c r="HDK73" s="154"/>
      <c r="HDL73" s="154"/>
      <c r="HDM73" s="154"/>
      <c r="HDN73" s="154"/>
      <c r="HDO73" s="154"/>
      <c r="HDP73" s="154"/>
      <c r="HDQ73" s="154"/>
      <c r="HDR73" s="154"/>
      <c r="HDS73" s="154"/>
      <c r="HDT73" s="154"/>
      <c r="HDU73" s="154"/>
      <c r="HDV73" s="154"/>
      <c r="HDW73" s="154"/>
      <c r="HDX73" s="154"/>
      <c r="HDY73" s="154"/>
      <c r="HDZ73" s="154"/>
      <c r="HEA73" s="154"/>
      <c r="HEB73" s="154"/>
      <c r="HEC73" s="154"/>
      <c r="HED73" s="154"/>
      <c r="HEE73" s="154"/>
      <c r="HEF73" s="154"/>
      <c r="HEG73" s="154"/>
      <c r="HEH73" s="154"/>
      <c r="HEI73" s="154"/>
      <c r="HEJ73" s="154"/>
      <c r="HEK73" s="154"/>
      <c r="HEL73" s="154"/>
      <c r="HEM73" s="154"/>
      <c r="HEN73" s="154"/>
      <c r="HEO73" s="154"/>
      <c r="HEP73" s="154"/>
      <c r="HEQ73" s="154"/>
      <c r="HER73" s="154"/>
      <c r="HES73" s="154"/>
      <c r="HET73" s="154"/>
      <c r="HEU73" s="154"/>
      <c r="HEV73" s="154"/>
      <c r="HEW73" s="154"/>
      <c r="HEX73" s="154"/>
      <c r="HEY73" s="154"/>
      <c r="HEZ73" s="154"/>
      <c r="HFA73" s="154"/>
      <c r="HFB73" s="154"/>
      <c r="HFC73" s="154"/>
      <c r="HFD73" s="154"/>
      <c r="HFE73" s="154"/>
      <c r="HFF73" s="154"/>
      <c r="HFG73" s="154"/>
      <c r="HFH73" s="154"/>
      <c r="HFI73" s="154"/>
      <c r="HFJ73" s="154"/>
      <c r="HFK73" s="154"/>
      <c r="HFL73" s="154"/>
      <c r="HFM73" s="154"/>
      <c r="HFN73" s="154"/>
      <c r="HFO73" s="154"/>
      <c r="HFP73" s="154"/>
      <c r="HFQ73" s="154"/>
      <c r="HFR73" s="154"/>
      <c r="HFS73" s="154"/>
      <c r="HFT73" s="154"/>
      <c r="HFU73" s="154"/>
      <c r="HFV73" s="154"/>
      <c r="HFW73" s="154"/>
      <c r="HFX73" s="154"/>
      <c r="HFY73" s="154"/>
      <c r="HFZ73" s="154"/>
      <c r="HGA73" s="154"/>
      <c r="HGB73" s="154"/>
      <c r="HGC73" s="154"/>
      <c r="HGD73" s="154"/>
      <c r="HGE73" s="154"/>
      <c r="HGF73" s="154"/>
      <c r="HGG73" s="154"/>
      <c r="HGH73" s="154"/>
      <c r="HGI73" s="154"/>
      <c r="HGJ73" s="154"/>
      <c r="HGK73" s="154"/>
      <c r="HGL73" s="154"/>
      <c r="HGM73" s="154"/>
      <c r="HGN73" s="154"/>
      <c r="HGO73" s="154"/>
      <c r="HGP73" s="154"/>
      <c r="HGQ73" s="154"/>
      <c r="HGR73" s="154"/>
      <c r="HGS73" s="154"/>
      <c r="HGT73" s="154"/>
      <c r="HGU73" s="154"/>
      <c r="HGV73" s="154"/>
      <c r="HGW73" s="154"/>
      <c r="HGX73" s="154"/>
      <c r="HGY73" s="154"/>
      <c r="HGZ73" s="154"/>
      <c r="HHA73" s="154"/>
      <c r="HHB73" s="154"/>
      <c r="HHC73" s="154"/>
      <c r="HHD73" s="154"/>
      <c r="HHE73" s="154"/>
      <c r="HHF73" s="154"/>
      <c r="HHG73" s="154"/>
      <c r="HHH73" s="154"/>
      <c r="HHI73" s="154"/>
      <c r="HHJ73" s="154"/>
      <c r="HHK73" s="154"/>
      <c r="HHL73" s="154"/>
      <c r="HHM73" s="154"/>
      <c r="HHN73" s="154"/>
      <c r="HHO73" s="154"/>
      <c r="HHP73" s="154"/>
      <c r="HHQ73" s="154"/>
      <c r="HHR73" s="154"/>
      <c r="HHS73" s="154"/>
      <c r="HHT73" s="154"/>
      <c r="HHU73" s="154"/>
      <c r="HHV73" s="154"/>
      <c r="HHW73" s="154"/>
      <c r="HHX73" s="154"/>
      <c r="HHY73" s="154"/>
      <c r="HHZ73" s="154"/>
      <c r="HIA73" s="154"/>
      <c r="HIB73" s="154"/>
      <c r="HIC73" s="154"/>
      <c r="HID73" s="154"/>
      <c r="HIE73" s="154"/>
      <c r="HIF73" s="154"/>
      <c r="HIG73" s="154"/>
      <c r="HIH73" s="154"/>
      <c r="HII73" s="154"/>
      <c r="HIJ73" s="154"/>
      <c r="HIK73" s="154"/>
      <c r="HIL73" s="154"/>
      <c r="HIM73" s="154"/>
      <c r="HIN73" s="154"/>
      <c r="HIO73" s="154"/>
      <c r="HIP73" s="154"/>
      <c r="HIQ73" s="154"/>
      <c r="HIR73" s="154"/>
      <c r="HIS73" s="154"/>
      <c r="HIT73" s="154"/>
      <c r="HIU73" s="154"/>
      <c r="HIV73" s="154"/>
      <c r="HIW73" s="154"/>
      <c r="HIX73" s="154"/>
      <c r="HIY73" s="154"/>
      <c r="HIZ73" s="154"/>
      <c r="HJA73" s="154"/>
      <c r="HJB73" s="154"/>
      <c r="HJC73" s="154"/>
      <c r="HJD73" s="154"/>
      <c r="HJE73" s="154"/>
      <c r="HJF73" s="154"/>
      <c r="HJG73" s="154"/>
      <c r="HJH73" s="154"/>
      <c r="HJI73" s="154"/>
      <c r="HJJ73" s="154"/>
      <c r="HJK73" s="154"/>
      <c r="HJL73" s="154"/>
      <c r="HJM73" s="154"/>
      <c r="HJN73" s="154"/>
      <c r="HJO73" s="154"/>
      <c r="HJP73" s="154"/>
      <c r="HJQ73" s="154"/>
      <c r="HJR73" s="154"/>
      <c r="HJS73" s="154"/>
      <c r="HJT73" s="154"/>
      <c r="HJU73" s="154"/>
      <c r="HJV73" s="154"/>
      <c r="HJW73" s="154"/>
      <c r="HJX73" s="154"/>
      <c r="HJY73" s="154"/>
      <c r="HJZ73" s="154"/>
      <c r="HKA73" s="154"/>
      <c r="HKB73" s="154"/>
      <c r="HKC73" s="154"/>
      <c r="HKD73" s="154"/>
      <c r="HKE73" s="154"/>
      <c r="HKF73" s="154"/>
      <c r="HKG73" s="154"/>
      <c r="HKH73" s="154"/>
      <c r="HKI73" s="154"/>
      <c r="HKJ73" s="154"/>
      <c r="HKK73" s="154"/>
      <c r="HKL73" s="154"/>
      <c r="HKM73" s="154"/>
      <c r="HKN73" s="154"/>
      <c r="HKO73" s="154"/>
      <c r="HKP73" s="154"/>
      <c r="HKQ73" s="154"/>
      <c r="HKR73" s="154"/>
      <c r="HKS73" s="154"/>
      <c r="HKT73" s="154"/>
      <c r="HKU73" s="154"/>
      <c r="HKV73" s="154"/>
      <c r="HKW73" s="154"/>
      <c r="HKX73" s="154"/>
      <c r="HKY73" s="154"/>
      <c r="HKZ73" s="154"/>
      <c r="HLA73" s="154"/>
      <c r="HLB73" s="154"/>
      <c r="HLC73" s="154"/>
      <c r="HLD73" s="154"/>
      <c r="HLE73" s="154"/>
      <c r="HLF73" s="154"/>
      <c r="HLG73" s="154"/>
      <c r="HLH73" s="154"/>
      <c r="HLI73" s="154"/>
      <c r="HLJ73" s="154"/>
      <c r="HLK73" s="154"/>
      <c r="HLL73" s="154"/>
      <c r="HLM73" s="154"/>
      <c r="HLN73" s="154"/>
      <c r="HLO73" s="154"/>
      <c r="HLP73" s="154"/>
      <c r="HLQ73" s="154"/>
      <c r="HLR73" s="154"/>
      <c r="HLS73" s="154"/>
      <c r="HLT73" s="154"/>
      <c r="HLU73" s="154"/>
      <c r="HLV73" s="154"/>
      <c r="HLW73" s="154"/>
      <c r="HLX73" s="154"/>
      <c r="HLY73" s="154"/>
      <c r="HLZ73" s="154"/>
      <c r="HMA73" s="154"/>
      <c r="HMB73" s="154"/>
      <c r="HMC73" s="154"/>
      <c r="HMD73" s="154"/>
      <c r="HME73" s="154"/>
      <c r="HMF73" s="154"/>
      <c r="HMG73" s="154"/>
      <c r="HMH73" s="154"/>
      <c r="HMI73" s="154"/>
      <c r="HMJ73" s="154"/>
      <c r="HMK73" s="154"/>
      <c r="HML73" s="154"/>
      <c r="HMM73" s="154"/>
      <c r="HMN73" s="154"/>
      <c r="HMO73" s="154"/>
      <c r="HMP73" s="154"/>
      <c r="HMQ73" s="154"/>
      <c r="HMR73" s="154"/>
      <c r="HMS73" s="154"/>
      <c r="HMT73" s="154"/>
      <c r="HMU73" s="154"/>
      <c r="HMV73" s="154"/>
      <c r="HMW73" s="154"/>
      <c r="HMX73" s="154"/>
      <c r="HMY73" s="154"/>
      <c r="HMZ73" s="154"/>
      <c r="HNA73" s="154"/>
      <c r="HNB73" s="154"/>
      <c r="HNC73" s="154"/>
      <c r="HND73" s="154"/>
      <c r="HNE73" s="154"/>
      <c r="HNF73" s="154"/>
      <c r="HNG73" s="154"/>
      <c r="HNH73" s="154"/>
      <c r="HNI73" s="154"/>
      <c r="HNJ73" s="154"/>
      <c r="HNK73" s="154"/>
      <c r="HNL73" s="154"/>
      <c r="HNM73" s="154"/>
      <c r="HNN73" s="154"/>
      <c r="HNO73" s="154"/>
      <c r="HNP73" s="154"/>
      <c r="HNQ73" s="154"/>
      <c r="HNR73" s="154"/>
      <c r="HNS73" s="154"/>
      <c r="HNT73" s="154"/>
      <c r="HNU73" s="154"/>
      <c r="HNV73" s="154"/>
      <c r="HNW73" s="154"/>
      <c r="HNX73" s="154"/>
      <c r="HNY73" s="154"/>
      <c r="HNZ73" s="154"/>
      <c r="HOA73" s="154"/>
      <c r="HOB73" s="154"/>
      <c r="HOC73" s="154"/>
      <c r="HOD73" s="154"/>
      <c r="HOE73" s="154"/>
      <c r="HOF73" s="154"/>
      <c r="HOG73" s="154"/>
      <c r="HOH73" s="154"/>
      <c r="HOI73" s="154"/>
      <c r="HOJ73" s="154"/>
      <c r="HOK73" s="154"/>
      <c r="HOL73" s="154"/>
      <c r="HOM73" s="154"/>
      <c r="HON73" s="154"/>
      <c r="HOO73" s="154"/>
      <c r="HOP73" s="154"/>
      <c r="HOQ73" s="154"/>
      <c r="HOR73" s="154"/>
      <c r="HOS73" s="154"/>
      <c r="HOT73" s="154"/>
      <c r="HOU73" s="154"/>
      <c r="HOV73" s="154"/>
      <c r="HOW73" s="154"/>
      <c r="HOX73" s="154"/>
      <c r="HOY73" s="154"/>
      <c r="HOZ73" s="154"/>
      <c r="HPA73" s="154"/>
      <c r="HPB73" s="154"/>
      <c r="HPC73" s="154"/>
      <c r="HPD73" s="154"/>
      <c r="HPE73" s="154"/>
      <c r="HPF73" s="154"/>
      <c r="HPG73" s="154"/>
      <c r="HPH73" s="154"/>
      <c r="HPI73" s="154"/>
      <c r="HPJ73" s="154"/>
      <c r="HPK73" s="154"/>
      <c r="HPL73" s="154"/>
      <c r="HPM73" s="154"/>
      <c r="HPN73" s="154"/>
      <c r="HPO73" s="154"/>
      <c r="HPP73" s="154"/>
      <c r="HPQ73" s="154"/>
      <c r="HPR73" s="154"/>
      <c r="HPS73" s="154"/>
      <c r="HPT73" s="154"/>
      <c r="HPU73" s="154"/>
      <c r="HPV73" s="154"/>
      <c r="HPW73" s="154"/>
      <c r="HPX73" s="154"/>
      <c r="HPY73" s="154"/>
      <c r="HPZ73" s="154"/>
      <c r="HQA73" s="154"/>
      <c r="HQB73" s="154"/>
      <c r="HQC73" s="154"/>
      <c r="HQD73" s="154"/>
      <c r="HQE73" s="154"/>
      <c r="HQF73" s="154"/>
      <c r="HQG73" s="154"/>
      <c r="HQH73" s="154"/>
      <c r="HQI73" s="154"/>
      <c r="HQJ73" s="154"/>
      <c r="HQK73" s="154"/>
      <c r="HQL73" s="154"/>
      <c r="HQM73" s="154"/>
      <c r="HQN73" s="154"/>
      <c r="HQO73" s="154"/>
      <c r="HQP73" s="154"/>
      <c r="HQQ73" s="154"/>
      <c r="HQR73" s="154"/>
      <c r="HQS73" s="154"/>
      <c r="HQT73" s="154"/>
      <c r="HQU73" s="154"/>
      <c r="HQV73" s="154"/>
      <c r="HQW73" s="154"/>
      <c r="HQX73" s="154"/>
      <c r="HQY73" s="154"/>
      <c r="HQZ73" s="154"/>
      <c r="HRA73" s="154"/>
      <c r="HRB73" s="154"/>
      <c r="HRC73" s="154"/>
      <c r="HRD73" s="154"/>
      <c r="HRE73" s="154"/>
      <c r="HRF73" s="154"/>
      <c r="HRG73" s="154"/>
      <c r="HRH73" s="154"/>
      <c r="HRI73" s="154"/>
      <c r="HRJ73" s="154"/>
      <c r="HRK73" s="154"/>
      <c r="HRL73" s="154"/>
      <c r="HRM73" s="154"/>
      <c r="HRN73" s="154"/>
      <c r="HRO73" s="154"/>
      <c r="HRP73" s="154"/>
      <c r="HRQ73" s="154"/>
      <c r="HRR73" s="154"/>
      <c r="HRS73" s="154"/>
      <c r="HRT73" s="154"/>
      <c r="HRU73" s="154"/>
      <c r="HRV73" s="154"/>
      <c r="HRW73" s="154"/>
      <c r="HRX73" s="154"/>
      <c r="HRY73" s="154"/>
      <c r="HRZ73" s="154"/>
      <c r="HSA73" s="154"/>
      <c r="HSB73" s="154"/>
      <c r="HSC73" s="154"/>
      <c r="HSD73" s="154"/>
      <c r="HSE73" s="154"/>
      <c r="HSF73" s="154"/>
      <c r="HSG73" s="154"/>
      <c r="HSH73" s="154"/>
      <c r="HSI73" s="154"/>
      <c r="HSJ73" s="154"/>
      <c r="HSK73" s="154"/>
      <c r="HSL73" s="154"/>
      <c r="HSM73" s="154"/>
      <c r="HSN73" s="154"/>
      <c r="HSO73" s="154"/>
      <c r="HSP73" s="154"/>
      <c r="HSQ73" s="154"/>
      <c r="HSR73" s="154"/>
      <c r="HSS73" s="154"/>
      <c r="HST73" s="154"/>
      <c r="HSU73" s="154"/>
      <c r="HSV73" s="154"/>
      <c r="HSW73" s="154"/>
      <c r="HSX73" s="154"/>
      <c r="HSY73" s="154"/>
      <c r="HSZ73" s="154"/>
      <c r="HTA73" s="154"/>
      <c r="HTB73" s="154"/>
      <c r="HTC73" s="154"/>
      <c r="HTD73" s="154"/>
      <c r="HTE73" s="154"/>
      <c r="HTF73" s="154"/>
      <c r="HTG73" s="154"/>
      <c r="HTH73" s="154"/>
      <c r="HTI73" s="154"/>
      <c r="HTJ73" s="154"/>
      <c r="HTK73" s="154"/>
      <c r="HTL73" s="154"/>
      <c r="HTM73" s="154"/>
      <c r="HTN73" s="154"/>
      <c r="HTO73" s="154"/>
      <c r="HTP73" s="154"/>
      <c r="HTQ73" s="154"/>
      <c r="HTR73" s="154"/>
      <c r="HTS73" s="154"/>
      <c r="HTT73" s="154"/>
      <c r="HTU73" s="154"/>
      <c r="HTV73" s="154"/>
      <c r="HTW73" s="154"/>
      <c r="HTX73" s="154"/>
      <c r="HTY73" s="154"/>
      <c r="HTZ73" s="154"/>
      <c r="HUA73" s="154"/>
      <c r="HUB73" s="154"/>
      <c r="HUC73" s="154"/>
      <c r="HUD73" s="154"/>
      <c r="HUE73" s="154"/>
      <c r="HUF73" s="154"/>
      <c r="HUG73" s="154"/>
      <c r="HUH73" s="154"/>
      <c r="HUI73" s="154"/>
      <c r="HUJ73" s="154"/>
      <c r="HUK73" s="154"/>
      <c r="HUL73" s="154"/>
      <c r="HUM73" s="154"/>
      <c r="HUN73" s="154"/>
      <c r="HUO73" s="154"/>
      <c r="HUP73" s="154"/>
      <c r="HUQ73" s="154"/>
      <c r="HUR73" s="154"/>
      <c r="HUS73" s="154"/>
      <c r="HUT73" s="154"/>
      <c r="HUU73" s="154"/>
      <c r="HUV73" s="154"/>
      <c r="HUW73" s="154"/>
      <c r="HUX73" s="154"/>
      <c r="HUY73" s="154"/>
      <c r="HUZ73" s="154"/>
      <c r="HVA73" s="154"/>
      <c r="HVB73" s="154"/>
      <c r="HVC73" s="154"/>
      <c r="HVD73" s="154"/>
      <c r="HVE73" s="154"/>
      <c r="HVF73" s="154"/>
      <c r="HVG73" s="154"/>
      <c r="HVH73" s="154"/>
      <c r="HVI73" s="154"/>
      <c r="HVJ73" s="154"/>
      <c r="HVK73" s="154"/>
      <c r="HVL73" s="154"/>
      <c r="HVM73" s="154"/>
      <c r="HVN73" s="154"/>
      <c r="HVO73" s="154"/>
      <c r="HVP73" s="154"/>
      <c r="HVQ73" s="154"/>
      <c r="HVR73" s="154"/>
      <c r="HVS73" s="154"/>
      <c r="HVT73" s="154"/>
      <c r="HVU73" s="154"/>
      <c r="HVV73" s="154"/>
      <c r="HVW73" s="154"/>
      <c r="HVX73" s="154"/>
      <c r="HVY73" s="154"/>
      <c r="HVZ73" s="154"/>
      <c r="HWA73" s="154"/>
      <c r="HWB73" s="154"/>
      <c r="HWC73" s="154"/>
      <c r="HWD73" s="154"/>
      <c r="HWE73" s="154"/>
      <c r="HWF73" s="154"/>
      <c r="HWG73" s="154"/>
      <c r="HWH73" s="154"/>
      <c r="HWI73" s="154"/>
      <c r="HWJ73" s="154"/>
      <c r="HWK73" s="154"/>
      <c r="HWL73" s="154"/>
      <c r="HWM73" s="154"/>
      <c r="HWN73" s="154"/>
      <c r="HWO73" s="154"/>
      <c r="HWP73" s="154"/>
      <c r="HWQ73" s="154"/>
      <c r="HWR73" s="154"/>
      <c r="HWS73" s="154"/>
      <c r="HWT73" s="154"/>
      <c r="HWU73" s="154"/>
      <c r="HWV73" s="154"/>
      <c r="HWW73" s="154"/>
      <c r="HWX73" s="154"/>
      <c r="HWY73" s="154"/>
      <c r="HWZ73" s="154"/>
      <c r="HXA73" s="154"/>
      <c r="HXB73" s="154"/>
      <c r="HXC73" s="154"/>
      <c r="HXD73" s="154"/>
      <c r="HXE73" s="154"/>
      <c r="HXF73" s="154"/>
      <c r="HXG73" s="154"/>
      <c r="HXH73" s="154"/>
      <c r="HXI73" s="154"/>
      <c r="HXJ73" s="154"/>
      <c r="HXK73" s="154"/>
      <c r="HXL73" s="154"/>
      <c r="HXM73" s="154"/>
      <c r="HXN73" s="154"/>
      <c r="HXO73" s="154"/>
      <c r="HXP73" s="154"/>
      <c r="HXQ73" s="154"/>
      <c r="HXR73" s="154"/>
      <c r="HXS73" s="154"/>
      <c r="HXT73" s="154"/>
      <c r="HXU73" s="154"/>
      <c r="HXV73" s="154"/>
      <c r="HXW73" s="154"/>
      <c r="HXX73" s="154"/>
      <c r="HXY73" s="154"/>
      <c r="HXZ73" s="154"/>
      <c r="HYA73" s="154"/>
      <c r="HYB73" s="154"/>
      <c r="HYC73" s="154"/>
      <c r="HYD73" s="154"/>
      <c r="HYE73" s="154"/>
      <c r="HYF73" s="154"/>
      <c r="HYG73" s="154"/>
      <c r="HYH73" s="154"/>
      <c r="HYI73" s="154"/>
      <c r="HYJ73" s="154"/>
      <c r="HYK73" s="154"/>
      <c r="HYL73" s="154"/>
      <c r="HYM73" s="154"/>
      <c r="HYN73" s="154"/>
      <c r="HYO73" s="154"/>
      <c r="HYP73" s="154"/>
      <c r="HYQ73" s="154"/>
      <c r="HYR73" s="154"/>
      <c r="HYS73" s="154"/>
      <c r="HYT73" s="154"/>
      <c r="HYU73" s="154"/>
      <c r="HYV73" s="154"/>
      <c r="HYW73" s="154"/>
      <c r="HYX73" s="154"/>
      <c r="HYY73" s="154"/>
      <c r="HYZ73" s="154"/>
      <c r="HZA73" s="154"/>
      <c r="HZB73" s="154"/>
      <c r="HZC73" s="154"/>
      <c r="HZD73" s="154"/>
      <c r="HZE73" s="154"/>
      <c r="HZF73" s="154"/>
      <c r="HZG73" s="154"/>
      <c r="HZH73" s="154"/>
      <c r="HZI73" s="154"/>
      <c r="HZJ73" s="154"/>
      <c r="HZK73" s="154"/>
      <c r="HZL73" s="154"/>
      <c r="HZM73" s="154"/>
      <c r="HZN73" s="154"/>
      <c r="HZO73" s="154"/>
      <c r="HZP73" s="154"/>
      <c r="HZQ73" s="154"/>
      <c r="HZR73" s="154"/>
      <c r="HZS73" s="154"/>
      <c r="HZT73" s="154"/>
      <c r="HZU73" s="154"/>
      <c r="HZV73" s="154"/>
      <c r="HZW73" s="154"/>
      <c r="HZX73" s="154"/>
      <c r="HZY73" s="154"/>
      <c r="HZZ73" s="154"/>
      <c r="IAA73" s="154"/>
      <c r="IAB73" s="154"/>
      <c r="IAC73" s="154"/>
      <c r="IAD73" s="154"/>
      <c r="IAE73" s="154"/>
      <c r="IAF73" s="154"/>
      <c r="IAG73" s="154"/>
      <c r="IAH73" s="154"/>
      <c r="IAI73" s="154"/>
      <c r="IAJ73" s="154"/>
      <c r="IAK73" s="154"/>
      <c r="IAL73" s="154"/>
      <c r="IAM73" s="154"/>
      <c r="IAN73" s="154"/>
      <c r="IAO73" s="154"/>
      <c r="IAP73" s="154"/>
      <c r="IAQ73" s="154"/>
      <c r="IAR73" s="154"/>
      <c r="IAS73" s="154"/>
      <c r="IAT73" s="154"/>
      <c r="IAU73" s="154"/>
      <c r="IAV73" s="154"/>
      <c r="IAW73" s="154"/>
      <c r="IAX73" s="154"/>
      <c r="IAY73" s="154"/>
      <c r="IAZ73" s="154"/>
      <c r="IBA73" s="154"/>
      <c r="IBB73" s="154"/>
      <c r="IBC73" s="154"/>
      <c r="IBD73" s="154"/>
      <c r="IBE73" s="154"/>
      <c r="IBF73" s="154"/>
      <c r="IBG73" s="154"/>
      <c r="IBH73" s="154"/>
      <c r="IBI73" s="154"/>
      <c r="IBJ73" s="154"/>
      <c r="IBK73" s="154"/>
      <c r="IBL73" s="154"/>
      <c r="IBM73" s="154"/>
      <c r="IBN73" s="154"/>
      <c r="IBO73" s="154"/>
      <c r="IBP73" s="154"/>
      <c r="IBQ73" s="154"/>
      <c r="IBR73" s="154"/>
      <c r="IBS73" s="154"/>
      <c r="IBT73" s="154"/>
      <c r="IBU73" s="154"/>
      <c r="IBV73" s="154"/>
      <c r="IBW73" s="154"/>
      <c r="IBX73" s="154"/>
      <c r="IBY73" s="154"/>
      <c r="IBZ73" s="154"/>
      <c r="ICA73" s="154"/>
      <c r="ICB73" s="154"/>
      <c r="ICC73" s="154"/>
      <c r="ICD73" s="154"/>
      <c r="ICE73" s="154"/>
      <c r="ICF73" s="154"/>
      <c r="ICG73" s="154"/>
      <c r="ICH73" s="154"/>
      <c r="ICI73" s="154"/>
      <c r="ICJ73" s="154"/>
      <c r="ICK73" s="154"/>
      <c r="ICL73" s="154"/>
      <c r="ICM73" s="154"/>
      <c r="ICN73" s="154"/>
      <c r="ICO73" s="154"/>
      <c r="ICP73" s="154"/>
      <c r="ICQ73" s="154"/>
      <c r="ICR73" s="154"/>
      <c r="ICS73" s="154"/>
      <c r="ICT73" s="154"/>
      <c r="ICU73" s="154"/>
      <c r="ICV73" s="154"/>
      <c r="ICW73" s="154"/>
      <c r="ICX73" s="154"/>
      <c r="ICY73" s="154"/>
      <c r="ICZ73" s="154"/>
      <c r="IDA73" s="154"/>
      <c r="IDB73" s="154"/>
      <c r="IDC73" s="154"/>
      <c r="IDD73" s="154"/>
      <c r="IDE73" s="154"/>
      <c r="IDF73" s="154"/>
      <c r="IDG73" s="154"/>
      <c r="IDH73" s="154"/>
      <c r="IDI73" s="154"/>
      <c r="IDJ73" s="154"/>
      <c r="IDK73" s="154"/>
      <c r="IDL73" s="154"/>
      <c r="IDM73" s="154"/>
      <c r="IDN73" s="154"/>
      <c r="IDO73" s="154"/>
      <c r="IDP73" s="154"/>
      <c r="IDQ73" s="154"/>
      <c r="IDR73" s="154"/>
      <c r="IDS73" s="154"/>
      <c r="IDT73" s="154"/>
      <c r="IDU73" s="154"/>
      <c r="IDV73" s="154"/>
      <c r="IDW73" s="154"/>
      <c r="IDX73" s="154"/>
      <c r="IDY73" s="154"/>
      <c r="IDZ73" s="154"/>
      <c r="IEA73" s="154"/>
      <c r="IEB73" s="154"/>
      <c r="IEC73" s="154"/>
      <c r="IED73" s="154"/>
      <c r="IEE73" s="154"/>
      <c r="IEF73" s="154"/>
      <c r="IEG73" s="154"/>
      <c r="IEH73" s="154"/>
      <c r="IEI73" s="154"/>
      <c r="IEJ73" s="154"/>
      <c r="IEK73" s="154"/>
      <c r="IEL73" s="154"/>
      <c r="IEM73" s="154"/>
      <c r="IEN73" s="154"/>
      <c r="IEO73" s="154"/>
      <c r="IEP73" s="154"/>
      <c r="IEQ73" s="154"/>
      <c r="IER73" s="154"/>
      <c r="IES73" s="154"/>
      <c r="IET73" s="154"/>
      <c r="IEU73" s="154"/>
      <c r="IEV73" s="154"/>
      <c r="IEW73" s="154"/>
      <c r="IEX73" s="154"/>
      <c r="IEY73" s="154"/>
      <c r="IEZ73" s="154"/>
      <c r="IFA73" s="154"/>
      <c r="IFB73" s="154"/>
      <c r="IFC73" s="154"/>
      <c r="IFD73" s="154"/>
      <c r="IFE73" s="154"/>
      <c r="IFF73" s="154"/>
      <c r="IFG73" s="154"/>
      <c r="IFH73" s="154"/>
      <c r="IFI73" s="154"/>
      <c r="IFJ73" s="154"/>
      <c r="IFK73" s="154"/>
      <c r="IFL73" s="154"/>
      <c r="IFM73" s="154"/>
      <c r="IFN73" s="154"/>
      <c r="IFO73" s="154"/>
      <c r="IFP73" s="154"/>
      <c r="IFQ73" s="154"/>
      <c r="IFR73" s="154"/>
      <c r="IFS73" s="154"/>
      <c r="IFT73" s="154"/>
      <c r="IFU73" s="154"/>
      <c r="IFV73" s="154"/>
      <c r="IFW73" s="154"/>
      <c r="IFX73" s="154"/>
      <c r="IFY73" s="154"/>
      <c r="IFZ73" s="154"/>
      <c r="IGA73" s="154"/>
      <c r="IGB73" s="154"/>
      <c r="IGC73" s="154"/>
      <c r="IGD73" s="154"/>
      <c r="IGE73" s="154"/>
      <c r="IGF73" s="154"/>
      <c r="IGG73" s="154"/>
      <c r="IGH73" s="154"/>
      <c r="IGI73" s="154"/>
      <c r="IGJ73" s="154"/>
      <c r="IGK73" s="154"/>
      <c r="IGL73" s="154"/>
      <c r="IGM73" s="154"/>
      <c r="IGN73" s="154"/>
      <c r="IGO73" s="154"/>
      <c r="IGP73" s="154"/>
      <c r="IGQ73" s="154"/>
      <c r="IGR73" s="154"/>
      <c r="IGS73" s="154"/>
      <c r="IGT73" s="154"/>
      <c r="IGU73" s="154"/>
      <c r="IGV73" s="154"/>
      <c r="IGW73" s="154"/>
      <c r="IGX73" s="154"/>
      <c r="IGY73" s="154"/>
      <c r="IGZ73" s="154"/>
      <c r="IHA73" s="154"/>
      <c r="IHB73" s="154"/>
      <c r="IHC73" s="154"/>
      <c r="IHD73" s="154"/>
      <c r="IHE73" s="154"/>
      <c r="IHF73" s="154"/>
      <c r="IHG73" s="154"/>
      <c r="IHH73" s="154"/>
      <c r="IHI73" s="154"/>
      <c r="IHJ73" s="154"/>
      <c r="IHK73" s="154"/>
      <c r="IHL73" s="154"/>
      <c r="IHM73" s="154"/>
      <c r="IHN73" s="154"/>
      <c r="IHO73" s="154"/>
      <c r="IHP73" s="154"/>
      <c r="IHQ73" s="154"/>
      <c r="IHR73" s="154"/>
      <c r="IHS73" s="154"/>
      <c r="IHT73" s="154"/>
      <c r="IHU73" s="154"/>
      <c r="IHV73" s="154"/>
      <c r="IHW73" s="154"/>
      <c r="IHX73" s="154"/>
      <c r="IHY73" s="154"/>
      <c r="IHZ73" s="154"/>
      <c r="IIA73" s="154"/>
      <c r="IIB73" s="154"/>
      <c r="IIC73" s="154"/>
      <c r="IID73" s="154"/>
      <c r="IIE73" s="154"/>
      <c r="IIF73" s="154"/>
      <c r="IIG73" s="154"/>
      <c r="IIH73" s="154"/>
      <c r="III73" s="154"/>
      <c r="IIJ73" s="154"/>
      <c r="IIK73" s="154"/>
      <c r="IIL73" s="154"/>
      <c r="IIM73" s="154"/>
      <c r="IIN73" s="154"/>
      <c r="IIO73" s="154"/>
      <c r="IIP73" s="154"/>
      <c r="IIQ73" s="154"/>
      <c r="IIR73" s="154"/>
      <c r="IIS73" s="154"/>
      <c r="IIT73" s="154"/>
      <c r="IIU73" s="154"/>
      <c r="IIV73" s="154"/>
      <c r="IIW73" s="154"/>
      <c r="IIX73" s="154"/>
      <c r="IIY73" s="154"/>
      <c r="IIZ73" s="154"/>
      <c r="IJA73" s="154"/>
      <c r="IJB73" s="154"/>
      <c r="IJC73" s="154"/>
      <c r="IJD73" s="154"/>
      <c r="IJE73" s="154"/>
      <c r="IJF73" s="154"/>
      <c r="IJG73" s="154"/>
      <c r="IJH73" s="154"/>
      <c r="IJI73" s="154"/>
      <c r="IJJ73" s="154"/>
      <c r="IJK73" s="154"/>
      <c r="IJL73" s="154"/>
      <c r="IJM73" s="154"/>
      <c r="IJN73" s="154"/>
      <c r="IJO73" s="154"/>
      <c r="IJP73" s="154"/>
      <c r="IJQ73" s="154"/>
      <c r="IJR73" s="154"/>
      <c r="IJS73" s="154"/>
      <c r="IJT73" s="154"/>
      <c r="IJU73" s="154"/>
      <c r="IJV73" s="154"/>
      <c r="IJW73" s="154"/>
      <c r="IJX73" s="154"/>
      <c r="IJY73" s="154"/>
      <c r="IJZ73" s="154"/>
      <c r="IKA73" s="154"/>
      <c r="IKB73" s="154"/>
      <c r="IKC73" s="154"/>
      <c r="IKD73" s="154"/>
      <c r="IKE73" s="154"/>
      <c r="IKF73" s="154"/>
      <c r="IKG73" s="154"/>
      <c r="IKH73" s="154"/>
      <c r="IKI73" s="154"/>
      <c r="IKJ73" s="154"/>
      <c r="IKK73" s="154"/>
      <c r="IKL73" s="154"/>
      <c r="IKM73" s="154"/>
      <c r="IKN73" s="154"/>
      <c r="IKO73" s="154"/>
      <c r="IKP73" s="154"/>
      <c r="IKQ73" s="154"/>
      <c r="IKR73" s="154"/>
      <c r="IKS73" s="154"/>
      <c r="IKT73" s="154"/>
      <c r="IKU73" s="154"/>
      <c r="IKV73" s="154"/>
      <c r="IKW73" s="154"/>
      <c r="IKX73" s="154"/>
      <c r="IKY73" s="154"/>
      <c r="IKZ73" s="154"/>
      <c r="ILA73" s="154"/>
      <c r="ILB73" s="154"/>
      <c r="ILC73" s="154"/>
      <c r="ILD73" s="154"/>
      <c r="ILE73" s="154"/>
      <c r="ILF73" s="154"/>
      <c r="ILG73" s="154"/>
      <c r="ILH73" s="154"/>
      <c r="ILI73" s="154"/>
      <c r="ILJ73" s="154"/>
      <c r="ILK73" s="154"/>
      <c r="ILL73" s="154"/>
      <c r="ILM73" s="154"/>
      <c r="ILN73" s="154"/>
      <c r="ILO73" s="154"/>
      <c r="ILP73" s="154"/>
      <c r="ILQ73" s="154"/>
      <c r="ILR73" s="154"/>
      <c r="ILS73" s="154"/>
      <c r="ILT73" s="154"/>
      <c r="ILU73" s="154"/>
      <c r="ILV73" s="154"/>
      <c r="ILW73" s="154"/>
      <c r="ILX73" s="154"/>
      <c r="ILY73" s="154"/>
      <c r="ILZ73" s="154"/>
      <c r="IMA73" s="154"/>
      <c r="IMB73" s="154"/>
      <c r="IMC73" s="154"/>
      <c r="IMD73" s="154"/>
      <c r="IME73" s="154"/>
      <c r="IMF73" s="154"/>
      <c r="IMG73" s="154"/>
      <c r="IMH73" s="154"/>
      <c r="IMI73" s="154"/>
      <c r="IMJ73" s="154"/>
      <c r="IMK73" s="154"/>
      <c r="IML73" s="154"/>
      <c r="IMM73" s="154"/>
      <c r="IMN73" s="154"/>
      <c r="IMO73" s="154"/>
      <c r="IMP73" s="154"/>
      <c r="IMQ73" s="154"/>
      <c r="IMR73" s="154"/>
      <c r="IMS73" s="154"/>
      <c r="IMT73" s="154"/>
      <c r="IMU73" s="154"/>
      <c r="IMV73" s="154"/>
      <c r="IMW73" s="154"/>
      <c r="IMX73" s="154"/>
      <c r="IMY73" s="154"/>
      <c r="IMZ73" s="154"/>
      <c r="INA73" s="154"/>
      <c r="INB73" s="154"/>
      <c r="INC73" s="154"/>
      <c r="IND73" s="154"/>
      <c r="INE73" s="154"/>
      <c r="INF73" s="154"/>
      <c r="ING73" s="154"/>
      <c r="INH73" s="154"/>
      <c r="INI73" s="154"/>
      <c r="INJ73" s="154"/>
      <c r="INK73" s="154"/>
      <c r="INL73" s="154"/>
      <c r="INM73" s="154"/>
      <c r="INN73" s="154"/>
      <c r="INO73" s="154"/>
      <c r="INP73" s="154"/>
      <c r="INQ73" s="154"/>
      <c r="INR73" s="154"/>
      <c r="INS73" s="154"/>
      <c r="INT73" s="154"/>
      <c r="INU73" s="154"/>
      <c r="INV73" s="154"/>
      <c r="INW73" s="154"/>
      <c r="INX73" s="154"/>
      <c r="INY73" s="154"/>
      <c r="INZ73" s="154"/>
      <c r="IOA73" s="154"/>
      <c r="IOB73" s="154"/>
      <c r="IOC73" s="154"/>
      <c r="IOD73" s="154"/>
      <c r="IOE73" s="154"/>
      <c r="IOF73" s="154"/>
      <c r="IOG73" s="154"/>
      <c r="IOH73" s="154"/>
      <c r="IOI73" s="154"/>
      <c r="IOJ73" s="154"/>
      <c r="IOK73" s="154"/>
      <c r="IOL73" s="154"/>
      <c r="IOM73" s="154"/>
      <c r="ION73" s="154"/>
      <c r="IOO73" s="154"/>
      <c r="IOP73" s="154"/>
      <c r="IOQ73" s="154"/>
      <c r="IOR73" s="154"/>
      <c r="IOS73" s="154"/>
      <c r="IOT73" s="154"/>
      <c r="IOU73" s="154"/>
      <c r="IOV73" s="154"/>
      <c r="IOW73" s="154"/>
      <c r="IOX73" s="154"/>
      <c r="IOY73" s="154"/>
      <c r="IOZ73" s="154"/>
      <c r="IPA73" s="154"/>
      <c r="IPB73" s="154"/>
      <c r="IPC73" s="154"/>
      <c r="IPD73" s="154"/>
      <c r="IPE73" s="154"/>
      <c r="IPF73" s="154"/>
      <c r="IPG73" s="154"/>
      <c r="IPH73" s="154"/>
      <c r="IPI73" s="154"/>
      <c r="IPJ73" s="154"/>
      <c r="IPK73" s="154"/>
      <c r="IPL73" s="154"/>
      <c r="IPM73" s="154"/>
      <c r="IPN73" s="154"/>
      <c r="IPO73" s="154"/>
      <c r="IPP73" s="154"/>
      <c r="IPQ73" s="154"/>
      <c r="IPR73" s="154"/>
      <c r="IPS73" s="154"/>
      <c r="IPT73" s="154"/>
      <c r="IPU73" s="154"/>
      <c r="IPV73" s="154"/>
      <c r="IPW73" s="154"/>
      <c r="IPX73" s="154"/>
      <c r="IPY73" s="154"/>
      <c r="IPZ73" s="154"/>
      <c r="IQA73" s="154"/>
      <c r="IQB73" s="154"/>
      <c r="IQC73" s="154"/>
      <c r="IQD73" s="154"/>
      <c r="IQE73" s="154"/>
      <c r="IQF73" s="154"/>
      <c r="IQG73" s="154"/>
      <c r="IQH73" s="154"/>
      <c r="IQI73" s="154"/>
      <c r="IQJ73" s="154"/>
      <c r="IQK73" s="154"/>
      <c r="IQL73" s="154"/>
      <c r="IQM73" s="154"/>
      <c r="IQN73" s="154"/>
      <c r="IQO73" s="154"/>
      <c r="IQP73" s="154"/>
      <c r="IQQ73" s="154"/>
      <c r="IQR73" s="154"/>
      <c r="IQS73" s="154"/>
      <c r="IQT73" s="154"/>
      <c r="IQU73" s="154"/>
      <c r="IQV73" s="154"/>
      <c r="IQW73" s="154"/>
      <c r="IQX73" s="154"/>
      <c r="IQY73" s="154"/>
      <c r="IQZ73" s="154"/>
      <c r="IRA73" s="154"/>
      <c r="IRB73" s="154"/>
      <c r="IRC73" s="154"/>
      <c r="IRD73" s="154"/>
      <c r="IRE73" s="154"/>
      <c r="IRF73" s="154"/>
      <c r="IRG73" s="154"/>
      <c r="IRH73" s="154"/>
      <c r="IRI73" s="154"/>
      <c r="IRJ73" s="154"/>
      <c r="IRK73" s="154"/>
      <c r="IRL73" s="154"/>
      <c r="IRM73" s="154"/>
      <c r="IRN73" s="154"/>
      <c r="IRO73" s="154"/>
      <c r="IRP73" s="154"/>
      <c r="IRQ73" s="154"/>
      <c r="IRR73" s="154"/>
      <c r="IRS73" s="154"/>
      <c r="IRT73" s="154"/>
      <c r="IRU73" s="154"/>
      <c r="IRV73" s="154"/>
      <c r="IRW73" s="154"/>
      <c r="IRX73" s="154"/>
      <c r="IRY73" s="154"/>
      <c r="IRZ73" s="154"/>
      <c r="ISA73" s="154"/>
      <c r="ISB73" s="154"/>
      <c r="ISC73" s="154"/>
      <c r="ISD73" s="154"/>
      <c r="ISE73" s="154"/>
      <c r="ISF73" s="154"/>
      <c r="ISG73" s="154"/>
      <c r="ISH73" s="154"/>
      <c r="ISI73" s="154"/>
      <c r="ISJ73" s="154"/>
      <c r="ISK73" s="154"/>
      <c r="ISL73" s="154"/>
      <c r="ISM73" s="154"/>
      <c r="ISN73" s="154"/>
      <c r="ISO73" s="154"/>
      <c r="ISP73" s="154"/>
      <c r="ISQ73" s="154"/>
      <c r="ISR73" s="154"/>
      <c r="ISS73" s="154"/>
      <c r="IST73" s="154"/>
      <c r="ISU73" s="154"/>
      <c r="ISV73" s="154"/>
      <c r="ISW73" s="154"/>
      <c r="ISX73" s="154"/>
      <c r="ISY73" s="154"/>
      <c r="ISZ73" s="154"/>
      <c r="ITA73" s="154"/>
      <c r="ITB73" s="154"/>
      <c r="ITC73" s="154"/>
      <c r="ITD73" s="154"/>
      <c r="ITE73" s="154"/>
      <c r="ITF73" s="154"/>
      <c r="ITG73" s="154"/>
      <c r="ITH73" s="154"/>
      <c r="ITI73" s="154"/>
      <c r="ITJ73" s="154"/>
      <c r="ITK73" s="154"/>
      <c r="ITL73" s="154"/>
      <c r="ITM73" s="154"/>
      <c r="ITN73" s="154"/>
      <c r="ITO73" s="154"/>
      <c r="ITP73" s="154"/>
      <c r="ITQ73" s="154"/>
      <c r="ITR73" s="154"/>
      <c r="ITS73" s="154"/>
      <c r="ITT73" s="154"/>
      <c r="ITU73" s="154"/>
      <c r="ITV73" s="154"/>
      <c r="ITW73" s="154"/>
      <c r="ITX73" s="154"/>
      <c r="ITY73" s="154"/>
      <c r="ITZ73" s="154"/>
      <c r="IUA73" s="154"/>
      <c r="IUB73" s="154"/>
      <c r="IUC73" s="154"/>
      <c r="IUD73" s="154"/>
      <c r="IUE73" s="154"/>
      <c r="IUF73" s="154"/>
      <c r="IUG73" s="154"/>
      <c r="IUH73" s="154"/>
      <c r="IUI73" s="154"/>
      <c r="IUJ73" s="154"/>
      <c r="IUK73" s="154"/>
      <c r="IUL73" s="154"/>
      <c r="IUM73" s="154"/>
      <c r="IUN73" s="154"/>
      <c r="IUO73" s="154"/>
      <c r="IUP73" s="154"/>
      <c r="IUQ73" s="154"/>
      <c r="IUR73" s="154"/>
      <c r="IUS73" s="154"/>
      <c r="IUT73" s="154"/>
      <c r="IUU73" s="154"/>
      <c r="IUV73" s="154"/>
      <c r="IUW73" s="154"/>
      <c r="IUX73" s="154"/>
      <c r="IUY73" s="154"/>
      <c r="IUZ73" s="154"/>
      <c r="IVA73" s="154"/>
      <c r="IVB73" s="154"/>
      <c r="IVC73" s="154"/>
      <c r="IVD73" s="154"/>
      <c r="IVE73" s="154"/>
      <c r="IVF73" s="154"/>
      <c r="IVG73" s="154"/>
      <c r="IVH73" s="154"/>
      <c r="IVI73" s="154"/>
      <c r="IVJ73" s="154"/>
      <c r="IVK73" s="154"/>
      <c r="IVL73" s="154"/>
      <c r="IVM73" s="154"/>
      <c r="IVN73" s="154"/>
      <c r="IVO73" s="154"/>
      <c r="IVP73" s="154"/>
      <c r="IVQ73" s="154"/>
      <c r="IVR73" s="154"/>
      <c r="IVS73" s="154"/>
      <c r="IVT73" s="154"/>
      <c r="IVU73" s="154"/>
      <c r="IVV73" s="154"/>
      <c r="IVW73" s="154"/>
      <c r="IVX73" s="154"/>
      <c r="IVY73" s="154"/>
      <c r="IVZ73" s="154"/>
      <c r="IWA73" s="154"/>
      <c r="IWB73" s="154"/>
      <c r="IWC73" s="154"/>
      <c r="IWD73" s="154"/>
      <c r="IWE73" s="154"/>
      <c r="IWF73" s="154"/>
      <c r="IWG73" s="154"/>
      <c r="IWH73" s="154"/>
      <c r="IWI73" s="154"/>
      <c r="IWJ73" s="154"/>
      <c r="IWK73" s="154"/>
      <c r="IWL73" s="154"/>
      <c r="IWM73" s="154"/>
      <c r="IWN73" s="154"/>
      <c r="IWO73" s="154"/>
      <c r="IWP73" s="154"/>
      <c r="IWQ73" s="154"/>
      <c r="IWR73" s="154"/>
      <c r="IWS73" s="154"/>
      <c r="IWT73" s="154"/>
      <c r="IWU73" s="154"/>
      <c r="IWV73" s="154"/>
      <c r="IWW73" s="154"/>
      <c r="IWX73" s="154"/>
      <c r="IWY73" s="154"/>
      <c r="IWZ73" s="154"/>
      <c r="IXA73" s="154"/>
      <c r="IXB73" s="154"/>
      <c r="IXC73" s="154"/>
      <c r="IXD73" s="154"/>
      <c r="IXE73" s="154"/>
      <c r="IXF73" s="154"/>
      <c r="IXG73" s="154"/>
      <c r="IXH73" s="154"/>
      <c r="IXI73" s="154"/>
      <c r="IXJ73" s="154"/>
      <c r="IXK73" s="154"/>
      <c r="IXL73" s="154"/>
      <c r="IXM73" s="154"/>
      <c r="IXN73" s="154"/>
      <c r="IXO73" s="154"/>
      <c r="IXP73" s="154"/>
      <c r="IXQ73" s="154"/>
      <c r="IXR73" s="154"/>
      <c r="IXS73" s="154"/>
      <c r="IXT73" s="154"/>
      <c r="IXU73" s="154"/>
      <c r="IXV73" s="154"/>
      <c r="IXW73" s="154"/>
      <c r="IXX73" s="154"/>
      <c r="IXY73" s="154"/>
      <c r="IXZ73" s="154"/>
      <c r="IYA73" s="154"/>
      <c r="IYB73" s="154"/>
      <c r="IYC73" s="154"/>
      <c r="IYD73" s="154"/>
      <c r="IYE73" s="154"/>
      <c r="IYF73" s="154"/>
      <c r="IYG73" s="154"/>
      <c r="IYH73" s="154"/>
      <c r="IYI73" s="154"/>
      <c r="IYJ73" s="154"/>
      <c r="IYK73" s="154"/>
      <c r="IYL73" s="154"/>
      <c r="IYM73" s="154"/>
      <c r="IYN73" s="154"/>
      <c r="IYO73" s="154"/>
      <c r="IYP73" s="154"/>
      <c r="IYQ73" s="154"/>
      <c r="IYR73" s="154"/>
      <c r="IYS73" s="154"/>
      <c r="IYT73" s="154"/>
      <c r="IYU73" s="154"/>
      <c r="IYV73" s="154"/>
      <c r="IYW73" s="154"/>
      <c r="IYX73" s="154"/>
      <c r="IYY73" s="154"/>
      <c r="IYZ73" s="154"/>
      <c r="IZA73" s="154"/>
      <c r="IZB73" s="154"/>
      <c r="IZC73" s="154"/>
      <c r="IZD73" s="154"/>
      <c r="IZE73" s="154"/>
      <c r="IZF73" s="154"/>
      <c r="IZG73" s="154"/>
      <c r="IZH73" s="154"/>
      <c r="IZI73" s="154"/>
      <c r="IZJ73" s="154"/>
      <c r="IZK73" s="154"/>
      <c r="IZL73" s="154"/>
      <c r="IZM73" s="154"/>
      <c r="IZN73" s="154"/>
      <c r="IZO73" s="154"/>
      <c r="IZP73" s="154"/>
      <c r="IZQ73" s="154"/>
      <c r="IZR73" s="154"/>
      <c r="IZS73" s="154"/>
      <c r="IZT73" s="154"/>
      <c r="IZU73" s="154"/>
      <c r="IZV73" s="154"/>
      <c r="IZW73" s="154"/>
      <c r="IZX73" s="154"/>
      <c r="IZY73" s="154"/>
      <c r="IZZ73" s="154"/>
      <c r="JAA73" s="154"/>
      <c r="JAB73" s="154"/>
      <c r="JAC73" s="154"/>
      <c r="JAD73" s="154"/>
      <c r="JAE73" s="154"/>
      <c r="JAF73" s="154"/>
      <c r="JAG73" s="154"/>
      <c r="JAH73" s="154"/>
      <c r="JAI73" s="154"/>
      <c r="JAJ73" s="154"/>
      <c r="JAK73" s="154"/>
      <c r="JAL73" s="154"/>
      <c r="JAM73" s="154"/>
      <c r="JAN73" s="154"/>
      <c r="JAO73" s="154"/>
      <c r="JAP73" s="154"/>
      <c r="JAQ73" s="154"/>
      <c r="JAR73" s="154"/>
      <c r="JAS73" s="154"/>
      <c r="JAT73" s="154"/>
      <c r="JAU73" s="154"/>
      <c r="JAV73" s="154"/>
      <c r="JAW73" s="154"/>
      <c r="JAX73" s="154"/>
      <c r="JAY73" s="154"/>
      <c r="JAZ73" s="154"/>
      <c r="JBA73" s="154"/>
      <c r="JBB73" s="154"/>
      <c r="JBC73" s="154"/>
      <c r="JBD73" s="154"/>
      <c r="JBE73" s="154"/>
      <c r="JBF73" s="154"/>
      <c r="JBG73" s="154"/>
      <c r="JBH73" s="154"/>
      <c r="JBI73" s="154"/>
      <c r="JBJ73" s="154"/>
      <c r="JBK73" s="154"/>
      <c r="JBL73" s="154"/>
      <c r="JBM73" s="154"/>
      <c r="JBN73" s="154"/>
      <c r="JBO73" s="154"/>
      <c r="JBP73" s="154"/>
      <c r="JBQ73" s="154"/>
      <c r="JBR73" s="154"/>
      <c r="JBS73" s="154"/>
      <c r="JBT73" s="154"/>
      <c r="JBU73" s="154"/>
      <c r="JBV73" s="154"/>
      <c r="JBW73" s="154"/>
      <c r="JBX73" s="154"/>
      <c r="JBY73" s="154"/>
      <c r="JBZ73" s="154"/>
      <c r="JCA73" s="154"/>
      <c r="JCB73" s="154"/>
      <c r="JCC73" s="154"/>
      <c r="JCD73" s="154"/>
      <c r="JCE73" s="154"/>
      <c r="JCF73" s="154"/>
      <c r="JCG73" s="154"/>
      <c r="JCH73" s="154"/>
      <c r="JCI73" s="154"/>
      <c r="JCJ73" s="154"/>
      <c r="JCK73" s="154"/>
      <c r="JCL73" s="154"/>
      <c r="JCM73" s="154"/>
      <c r="JCN73" s="154"/>
      <c r="JCO73" s="154"/>
      <c r="JCP73" s="154"/>
      <c r="JCQ73" s="154"/>
      <c r="JCR73" s="154"/>
      <c r="JCS73" s="154"/>
      <c r="JCT73" s="154"/>
      <c r="JCU73" s="154"/>
      <c r="JCV73" s="154"/>
      <c r="JCW73" s="154"/>
      <c r="JCX73" s="154"/>
      <c r="JCY73" s="154"/>
      <c r="JCZ73" s="154"/>
      <c r="JDA73" s="154"/>
      <c r="JDB73" s="154"/>
      <c r="JDC73" s="154"/>
      <c r="JDD73" s="154"/>
      <c r="JDE73" s="154"/>
      <c r="JDF73" s="154"/>
      <c r="JDG73" s="154"/>
      <c r="JDH73" s="154"/>
      <c r="JDI73" s="154"/>
      <c r="JDJ73" s="154"/>
      <c r="JDK73" s="154"/>
      <c r="JDL73" s="154"/>
      <c r="JDM73" s="154"/>
      <c r="JDN73" s="154"/>
      <c r="JDO73" s="154"/>
      <c r="JDP73" s="154"/>
      <c r="JDQ73" s="154"/>
      <c r="JDR73" s="154"/>
      <c r="JDS73" s="154"/>
      <c r="JDT73" s="154"/>
      <c r="JDU73" s="154"/>
      <c r="JDV73" s="154"/>
      <c r="JDW73" s="154"/>
      <c r="JDX73" s="154"/>
      <c r="JDY73" s="154"/>
      <c r="JDZ73" s="154"/>
      <c r="JEA73" s="154"/>
      <c r="JEB73" s="154"/>
      <c r="JEC73" s="154"/>
      <c r="JED73" s="154"/>
      <c r="JEE73" s="154"/>
      <c r="JEF73" s="154"/>
      <c r="JEG73" s="154"/>
      <c r="JEH73" s="154"/>
      <c r="JEI73" s="154"/>
      <c r="JEJ73" s="154"/>
      <c r="JEK73" s="154"/>
      <c r="JEL73" s="154"/>
      <c r="JEM73" s="154"/>
      <c r="JEN73" s="154"/>
      <c r="JEO73" s="154"/>
      <c r="JEP73" s="154"/>
      <c r="JEQ73" s="154"/>
      <c r="JER73" s="154"/>
      <c r="JES73" s="154"/>
      <c r="JET73" s="154"/>
      <c r="JEU73" s="154"/>
      <c r="JEV73" s="154"/>
      <c r="JEW73" s="154"/>
      <c r="JEX73" s="154"/>
      <c r="JEY73" s="154"/>
      <c r="JEZ73" s="154"/>
      <c r="JFA73" s="154"/>
      <c r="JFB73" s="154"/>
      <c r="JFC73" s="154"/>
      <c r="JFD73" s="154"/>
      <c r="JFE73" s="154"/>
      <c r="JFF73" s="154"/>
      <c r="JFG73" s="154"/>
      <c r="JFH73" s="154"/>
      <c r="JFI73" s="154"/>
      <c r="JFJ73" s="154"/>
      <c r="JFK73" s="154"/>
      <c r="JFL73" s="154"/>
      <c r="JFM73" s="154"/>
      <c r="JFN73" s="154"/>
      <c r="JFO73" s="154"/>
      <c r="JFP73" s="154"/>
      <c r="JFQ73" s="154"/>
      <c r="JFR73" s="154"/>
      <c r="JFS73" s="154"/>
      <c r="JFT73" s="154"/>
      <c r="JFU73" s="154"/>
      <c r="JFV73" s="154"/>
      <c r="JFW73" s="154"/>
      <c r="JFX73" s="154"/>
      <c r="JFY73" s="154"/>
      <c r="JFZ73" s="154"/>
      <c r="JGA73" s="154"/>
      <c r="JGB73" s="154"/>
      <c r="JGC73" s="154"/>
      <c r="JGD73" s="154"/>
      <c r="JGE73" s="154"/>
      <c r="JGF73" s="154"/>
      <c r="JGG73" s="154"/>
      <c r="JGH73" s="154"/>
      <c r="JGI73" s="154"/>
      <c r="JGJ73" s="154"/>
      <c r="JGK73" s="154"/>
      <c r="JGL73" s="154"/>
      <c r="JGM73" s="154"/>
      <c r="JGN73" s="154"/>
      <c r="JGO73" s="154"/>
      <c r="JGP73" s="154"/>
      <c r="JGQ73" s="154"/>
      <c r="JGR73" s="154"/>
      <c r="JGS73" s="154"/>
      <c r="JGT73" s="154"/>
      <c r="JGU73" s="154"/>
      <c r="JGV73" s="154"/>
      <c r="JGW73" s="154"/>
      <c r="JGX73" s="154"/>
      <c r="JGY73" s="154"/>
      <c r="JGZ73" s="154"/>
      <c r="JHA73" s="154"/>
      <c r="JHB73" s="154"/>
      <c r="JHC73" s="154"/>
      <c r="JHD73" s="154"/>
      <c r="JHE73" s="154"/>
      <c r="JHF73" s="154"/>
      <c r="JHG73" s="154"/>
      <c r="JHH73" s="154"/>
      <c r="JHI73" s="154"/>
      <c r="JHJ73" s="154"/>
      <c r="JHK73" s="154"/>
      <c r="JHL73" s="154"/>
      <c r="JHM73" s="154"/>
      <c r="JHN73" s="154"/>
      <c r="JHO73" s="154"/>
      <c r="JHP73" s="154"/>
      <c r="JHQ73" s="154"/>
      <c r="JHR73" s="154"/>
      <c r="JHS73" s="154"/>
      <c r="JHT73" s="154"/>
      <c r="JHU73" s="154"/>
      <c r="JHV73" s="154"/>
      <c r="JHW73" s="154"/>
      <c r="JHX73" s="154"/>
      <c r="JHY73" s="154"/>
      <c r="JHZ73" s="154"/>
      <c r="JIA73" s="154"/>
      <c r="JIB73" s="154"/>
      <c r="JIC73" s="154"/>
      <c r="JID73" s="154"/>
      <c r="JIE73" s="154"/>
      <c r="JIF73" s="154"/>
      <c r="JIG73" s="154"/>
      <c r="JIH73" s="154"/>
      <c r="JII73" s="154"/>
      <c r="JIJ73" s="154"/>
      <c r="JIK73" s="154"/>
      <c r="JIL73" s="154"/>
      <c r="JIM73" s="154"/>
      <c r="JIN73" s="154"/>
      <c r="JIO73" s="154"/>
      <c r="JIP73" s="154"/>
      <c r="JIQ73" s="154"/>
      <c r="JIR73" s="154"/>
      <c r="JIS73" s="154"/>
      <c r="JIT73" s="154"/>
      <c r="JIU73" s="154"/>
      <c r="JIV73" s="154"/>
      <c r="JIW73" s="154"/>
      <c r="JIX73" s="154"/>
      <c r="JIY73" s="154"/>
      <c r="JIZ73" s="154"/>
      <c r="JJA73" s="154"/>
      <c r="JJB73" s="154"/>
      <c r="JJC73" s="154"/>
      <c r="JJD73" s="154"/>
      <c r="JJE73" s="154"/>
      <c r="JJF73" s="154"/>
      <c r="JJG73" s="154"/>
      <c r="JJH73" s="154"/>
      <c r="JJI73" s="154"/>
      <c r="JJJ73" s="154"/>
      <c r="JJK73" s="154"/>
      <c r="JJL73" s="154"/>
      <c r="JJM73" s="154"/>
      <c r="JJN73" s="154"/>
      <c r="JJO73" s="154"/>
      <c r="JJP73" s="154"/>
      <c r="JJQ73" s="154"/>
      <c r="JJR73" s="154"/>
      <c r="JJS73" s="154"/>
      <c r="JJT73" s="154"/>
      <c r="JJU73" s="154"/>
      <c r="JJV73" s="154"/>
      <c r="JJW73" s="154"/>
      <c r="JJX73" s="154"/>
      <c r="JJY73" s="154"/>
      <c r="JJZ73" s="154"/>
      <c r="JKA73" s="154"/>
      <c r="JKB73" s="154"/>
      <c r="JKC73" s="154"/>
      <c r="JKD73" s="154"/>
      <c r="JKE73" s="154"/>
      <c r="JKF73" s="154"/>
      <c r="JKG73" s="154"/>
      <c r="JKH73" s="154"/>
      <c r="JKI73" s="154"/>
      <c r="JKJ73" s="154"/>
      <c r="JKK73" s="154"/>
      <c r="JKL73" s="154"/>
      <c r="JKM73" s="154"/>
      <c r="JKN73" s="154"/>
      <c r="JKO73" s="154"/>
      <c r="JKP73" s="154"/>
      <c r="JKQ73" s="154"/>
      <c r="JKR73" s="154"/>
      <c r="JKS73" s="154"/>
      <c r="JKT73" s="154"/>
      <c r="JKU73" s="154"/>
      <c r="JKV73" s="154"/>
      <c r="JKW73" s="154"/>
      <c r="JKX73" s="154"/>
      <c r="JKY73" s="154"/>
      <c r="JKZ73" s="154"/>
      <c r="JLA73" s="154"/>
      <c r="JLB73" s="154"/>
      <c r="JLC73" s="154"/>
      <c r="JLD73" s="154"/>
      <c r="JLE73" s="154"/>
      <c r="JLF73" s="154"/>
      <c r="JLG73" s="154"/>
      <c r="JLH73" s="154"/>
      <c r="JLI73" s="154"/>
      <c r="JLJ73" s="154"/>
      <c r="JLK73" s="154"/>
      <c r="JLL73" s="154"/>
      <c r="JLM73" s="154"/>
      <c r="JLN73" s="154"/>
      <c r="JLO73" s="154"/>
      <c r="JLP73" s="154"/>
      <c r="JLQ73" s="154"/>
      <c r="JLR73" s="154"/>
      <c r="JLS73" s="154"/>
      <c r="JLT73" s="154"/>
      <c r="JLU73" s="154"/>
      <c r="JLV73" s="154"/>
      <c r="JLW73" s="154"/>
      <c r="JLX73" s="154"/>
      <c r="JLY73" s="154"/>
      <c r="JLZ73" s="154"/>
      <c r="JMA73" s="154"/>
      <c r="JMB73" s="154"/>
      <c r="JMC73" s="154"/>
      <c r="JMD73" s="154"/>
      <c r="JME73" s="154"/>
      <c r="JMF73" s="154"/>
      <c r="JMG73" s="154"/>
      <c r="JMH73" s="154"/>
      <c r="JMI73" s="154"/>
      <c r="JMJ73" s="154"/>
      <c r="JMK73" s="154"/>
      <c r="JML73" s="154"/>
      <c r="JMM73" s="154"/>
      <c r="JMN73" s="154"/>
      <c r="JMO73" s="154"/>
      <c r="JMP73" s="154"/>
      <c r="JMQ73" s="154"/>
      <c r="JMR73" s="154"/>
      <c r="JMS73" s="154"/>
      <c r="JMT73" s="154"/>
      <c r="JMU73" s="154"/>
      <c r="JMV73" s="154"/>
      <c r="JMW73" s="154"/>
      <c r="JMX73" s="154"/>
      <c r="JMY73" s="154"/>
      <c r="JMZ73" s="154"/>
      <c r="JNA73" s="154"/>
      <c r="JNB73" s="154"/>
      <c r="JNC73" s="154"/>
      <c r="JND73" s="154"/>
      <c r="JNE73" s="154"/>
      <c r="JNF73" s="154"/>
      <c r="JNG73" s="154"/>
      <c r="JNH73" s="154"/>
      <c r="JNI73" s="154"/>
      <c r="JNJ73" s="154"/>
      <c r="JNK73" s="154"/>
      <c r="JNL73" s="154"/>
      <c r="JNM73" s="154"/>
      <c r="JNN73" s="154"/>
      <c r="JNO73" s="154"/>
      <c r="JNP73" s="154"/>
      <c r="JNQ73" s="154"/>
      <c r="JNR73" s="154"/>
      <c r="JNS73" s="154"/>
      <c r="JNT73" s="154"/>
      <c r="JNU73" s="154"/>
      <c r="JNV73" s="154"/>
      <c r="JNW73" s="154"/>
      <c r="JNX73" s="154"/>
      <c r="JNY73" s="154"/>
      <c r="JNZ73" s="154"/>
      <c r="JOA73" s="154"/>
      <c r="JOB73" s="154"/>
      <c r="JOC73" s="154"/>
      <c r="JOD73" s="154"/>
      <c r="JOE73" s="154"/>
      <c r="JOF73" s="154"/>
      <c r="JOG73" s="154"/>
      <c r="JOH73" s="154"/>
      <c r="JOI73" s="154"/>
      <c r="JOJ73" s="154"/>
      <c r="JOK73" s="154"/>
      <c r="JOL73" s="154"/>
      <c r="JOM73" s="154"/>
      <c r="JON73" s="154"/>
      <c r="JOO73" s="154"/>
      <c r="JOP73" s="154"/>
      <c r="JOQ73" s="154"/>
      <c r="JOR73" s="154"/>
      <c r="JOS73" s="154"/>
      <c r="JOT73" s="154"/>
      <c r="JOU73" s="154"/>
      <c r="JOV73" s="154"/>
      <c r="JOW73" s="154"/>
      <c r="JOX73" s="154"/>
      <c r="JOY73" s="154"/>
      <c r="JOZ73" s="154"/>
      <c r="JPA73" s="154"/>
      <c r="JPB73" s="154"/>
      <c r="JPC73" s="154"/>
      <c r="JPD73" s="154"/>
      <c r="JPE73" s="154"/>
      <c r="JPF73" s="154"/>
      <c r="JPG73" s="154"/>
      <c r="JPH73" s="154"/>
      <c r="JPI73" s="154"/>
      <c r="JPJ73" s="154"/>
      <c r="JPK73" s="154"/>
      <c r="JPL73" s="154"/>
      <c r="JPM73" s="154"/>
      <c r="JPN73" s="154"/>
      <c r="JPO73" s="154"/>
      <c r="JPP73" s="154"/>
      <c r="JPQ73" s="154"/>
      <c r="JPR73" s="154"/>
      <c r="JPS73" s="154"/>
      <c r="JPT73" s="154"/>
      <c r="JPU73" s="154"/>
      <c r="JPV73" s="154"/>
      <c r="JPW73" s="154"/>
      <c r="JPX73" s="154"/>
      <c r="JPY73" s="154"/>
      <c r="JPZ73" s="154"/>
      <c r="JQA73" s="154"/>
      <c r="JQB73" s="154"/>
      <c r="JQC73" s="154"/>
      <c r="JQD73" s="154"/>
      <c r="JQE73" s="154"/>
      <c r="JQF73" s="154"/>
      <c r="JQG73" s="154"/>
      <c r="JQH73" s="154"/>
      <c r="JQI73" s="154"/>
      <c r="JQJ73" s="154"/>
      <c r="JQK73" s="154"/>
      <c r="JQL73" s="154"/>
      <c r="JQM73" s="154"/>
      <c r="JQN73" s="154"/>
      <c r="JQO73" s="154"/>
      <c r="JQP73" s="154"/>
      <c r="JQQ73" s="154"/>
      <c r="JQR73" s="154"/>
      <c r="JQS73" s="154"/>
      <c r="JQT73" s="154"/>
      <c r="JQU73" s="154"/>
      <c r="JQV73" s="154"/>
      <c r="JQW73" s="154"/>
      <c r="JQX73" s="154"/>
      <c r="JQY73" s="154"/>
      <c r="JQZ73" s="154"/>
      <c r="JRA73" s="154"/>
      <c r="JRB73" s="154"/>
      <c r="JRC73" s="154"/>
      <c r="JRD73" s="154"/>
      <c r="JRE73" s="154"/>
      <c r="JRF73" s="154"/>
      <c r="JRG73" s="154"/>
      <c r="JRH73" s="154"/>
      <c r="JRI73" s="154"/>
      <c r="JRJ73" s="154"/>
      <c r="JRK73" s="154"/>
      <c r="JRL73" s="154"/>
      <c r="JRM73" s="154"/>
      <c r="JRN73" s="154"/>
      <c r="JRO73" s="154"/>
      <c r="JRP73" s="154"/>
      <c r="JRQ73" s="154"/>
      <c r="JRR73" s="154"/>
      <c r="JRS73" s="154"/>
      <c r="JRT73" s="154"/>
      <c r="JRU73" s="154"/>
      <c r="JRV73" s="154"/>
      <c r="JRW73" s="154"/>
      <c r="JRX73" s="154"/>
      <c r="JRY73" s="154"/>
      <c r="JRZ73" s="154"/>
      <c r="JSA73" s="154"/>
      <c r="JSB73" s="154"/>
      <c r="JSC73" s="154"/>
      <c r="JSD73" s="154"/>
      <c r="JSE73" s="154"/>
      <c r="JSF73" s="154"/>
      <c r="JSG73" s="154"/>
      <c r="JSH73" s="154"/>
      <c r="JSI73" s="154"/>
      <c r="JSJ73" s="154"/>
      <c r="JSK73" s="154"/>
      <c r="JSL73" s="154"/>
      <c r="JSM73" s="154"/>
      <c r="JSN73" s="154"/>
      <c r="JSO73" s="154"/>
      <c r="JSP73" s="154"/>
      <c r="JSQ73" s="154"/>
      <c r="JSR73" s="154"/>
      <c r="JSS73" s="154"/>
      <c r="JST73" s="154"/>
      <c r="JSU73" s="154"/>
      <c r="JSV73" s="154"/>
      <c r="JSW73" s="154"/>
      <c r="JSX73" s="154"/>
      <c r="JSY73" s="154"/>
      <c r="JSZ73" s="154"/>
      <c r="JTA73" s="154"/>
      <c r="JTB73" s="154"/>
      <c r="JTC73" s="154"/>
      <c r="JTD73" s="154"/>
      <c r="JTE73" s="154"/>
      <c r="JTF73" s="154"/>
      <c r="JTG73" s="154"/>
      <c r="JTH73" s="154"/>
      <c r="JTI73" s="154"/>
      <c r="JTJ73" s="154"/>
      <c r="JTK73" s="154"/>
      <c r="JTL73" s="154"/>
      <c r="JTM73" s="154"/>
      <c r="JTN73" s="154"/>
      <c r="JTO73" s="154"/>
      <c r="JTP73" s="154"/>
      <c r="JTQ73" s="154"/>
      <c r="JTR73" s="154"/>
      <c r="JTS73" s="154"/>
      <c r="JTT73" s="154"/>
      <c r="JTU73" s="154"/>
      <c r="JTV73" s="154"/>
      <c r="JTW73" s="154"/>
      <c r="JTX73" s="154"/>
      <c r="JTY73" s="154"/>
      <c r="JTZ73" s="154"/>
      <c r="JUA73" s="154"/>
      <c r="JUB73" s="154"/>
      <c r="JUC73" s="154"/>
      <c r="JUD73" s="154"/>
      <c r="JUE73" s="154"/>
      <c r="JUF73" s="154"/>
      <c r="JUG73" s="154"/>
      <c r="JUH73" s="154"/>
      <c r="JUI73" s="154"/>
      <c r="JUJ73" s="154"/>
      <c r="JUK73" s="154"/>
      <c r="JUL73" s="154"/>
      <c r="JUM73" s="154"/>
      <c r="JUN73" s="154"/>
      <c r="JUO73" s="154"/>
      <c r="JUP73" s="154"/>
      <c r="JUQ73" s="154"/>
      <c r="JUR73" s="154"/>
      <c r="JUS73" s="154"/>
      <c r="JUT73" s="154"/>
      <c r="JUU73" s="154"/>
      <c r="JUV73" s="154"/>
      <c r="JUW73" s="154"/>
      <c r="JUX73" s="154"/>
      <c r="JUY73" s="154"/>
      <c r="JUZ73" s="154"/>
      <c r="JVA73" s="154"/>
      <c r="JVB73" s="154"/>
      <c r="JVC73" s="154"/>
      <c r="JVD73" s="154"/>
      <c r="JVE73" s="154"/>
      <c r="JVF73" s="154"/>
      <c r="JVG73" s="154"/>
      <c r="JVH73" s="154"/>
      <c r="JVI73" s="154"/>
      <c r="JVJ73" s="154"/>
      <c r="JVK73" s="154"/>
      <c r="JVL73" s="154"/>
      <c r="JVM73" s="154"/>
      <c r="JVN73" s="154"/>
      <c r="JVO73" s="154"/>
      <c r="JVP73" s="154"/>
      <c r="JVQ73" s="154"/>
      <c r="JVR73" s="154"/>
      <c r="JVS73" s="154"/>
      <c r="JVT73" s="154"/>
      <c r="JVU73" s="154"/>
      <c r="JVV73" s="154"/>
      <c r="JVW73" s="154"/>
      <c r="JVX73" s="154"/>
      <c r="JVY73" s="154"/>
      <c r="JVZ73" s="154"/>
      <c r="JWA73" s="154"/>
      <c r="JWB73" s="154"/>
      <c r="JWC73" s="154"/>
      <c r="JWD73" s="154"/>
      <c r="JWE73" s="154"/>
      <c r="JWF73" s="154"/>
      <c r="JWG73" s="154"/>
      <c r="JWH73" s="154"/>
      <c r="JWI73" s="154"/>
      <c r="JWJ73" s="154"/>
      <c r="JWK73" s="154"/>
      <c r="JWL73" s="154"/>
      <c r="JWM73" s="154"/>
      <c r="JWN73" s="154"/>
      <c r="JWO73" s="154"/>
      <c r="JWP73" s="154"/>
      <c r="JWQ73" s="154"/>
      <c r="JWR73" s="154"/>
      <c r="JWS73" s="154"/>
      <c r="JWT73" s="154"/>
      <c r="JWU73" s="154"/>
      <c r="JWV73" s="154"/>
      <c r="JWW73" s="154"/>
      <c r="JWX73" s="154"/>
      <c r="JWY73" s="154"/>
      <c r="JWZ73" s="154"/>
      <c r="JXA73" s="154"/>
      <c r="JXB73" s="154"/>
      <c r="JXC73" s="154"/>
      <c r="JXD73" s="154"/>
      <c r="JXE73" s="154"/>
      <c r="JXF73" s="154"/>
      <c r="JXG73" s="154"/>
      <c r="JXH73" s="154"/>
      <c r="JXI73" s="154"/>
      <c r="JXJ73" s="154"/>
      <c r="JXK73" s="154"/>
      <c r="JXL73" s="154"/>
      <c r="JXM73" s="154"/>
      <c r="JXN73" s="154"/>
      <c r="JXO73" s="154"/>
      <c r="JXP73" s="154"/>
      <c r="JXQ73" s="154"/>
      <c r="JXR73" s="154"/>
      <c r="JXS73" s="154"/>
      <c r="JXT73" s="154"/>
      <c r="JXU73" s="154"/>
      <c r="JXV73" s="154"/>
      <c r="JXW73" s="154"/>
      <c r="JXX73" s="154"/>
      <c r="JXY73" s="154"/>
      <c r="JXZ73" s="154"/>
      <c r="JYA73" s="154"/>
      <c r="JYB73" s="154"/>
      <c r="JYC73" s="154"/>
      <c r="JYD73" s="154"/>
      <c r="JYE73" s="154"/>
      <c r="JYF73" s="154"/>
      <c r="JYG73" s="154"/>
      <c r="JYH73" s="154"/>
      <c r="JYI73" s="154"/>
      <c r="JYJ73" s="154"/>
      <c r="JYK73" s="154"/>
      <c r="JYL73" s="154"/>
      <c r="JYM73" s="154"/>
      <c r="JYN73" s="154"/>
      <c r="JYO73" s="154"/>
      <c r="JYP73" s="154"/>
      <c r="JYQ73" s="154"/>
      <c r="JYR73" s="154"/>
      <c r="JYS73" s="154"/>
      <c r="JYT73" s="154"/>
      <c r="JYU73" s="154"/>
      <c r="JYV73" s="154"/>
      <c r="JYW73" s="154"/>
      <c r="JYX73" s="154"/>
      <c r="JYY73" s="154"/>
      <c r="JYZ73" s="154"/>
      <c r="JZA73" s="154"/>
      <c r="JZB73" s="154"/>
      <c r="JZC73" s="154"/>
      <c r="JZD73" s="154"/>
      <c r="JZE73" s="154"/>
      <c r="JZF73" s="154"/>
      <c r="JZG73" s="154"/>
      <c r="JZH73" s="154"/>
      <c r="JZI73" s="154"/>
      <c r="JZJ73" s="154"/>
      <c r="JZK73" s="154"/>
      <c r="JZL73" s="154"/>
      <c r="JZM73" s="154"/>
      <c r="JZN73" s="154"/>
      <c r="JZO73" s="154"/>
      <c r="JZP73" s="154"/>
      <c r="JZQ73" s="154"/>
      <c r="JZR73" s="154"/>
      <c r="JZS73" s="154"/>
      <c r="JZT73" s="154"/>
      <c r="JZU73" s="154"/>
      <c r="JZV73" s="154"/>
      <c r="JZW73" s="154"/>
      <c r="JZX73" s="154"/>
      <c r="JZY73" s="154"/>
      <c r="JZZ73" s="154"/>
      <c r="KAA73" s="154"/>
      <c r="KAB73" s="154"/>
      <c r="KAC73" s="154"/>
      <c r="KAD73" s="154"/>
      <c r="KAE73" s="154"/>
      <c r="KAF73" s="154"/>
      <c r="KAG73" s="154"/>
      <c r="KAH73" s="154"/>
      <c r="KAI73" s="154"/>
      <c r="KAJ73" s="154"/>
      <c r="KAK73" s="154"/>
      <c r="KAL73" s="154"/>
      <c r="KAM73" s="154"/>
      <c r="KAN73" s="154"/>
      <c r="KAO73" s="154"/>
      <c r="KAP73" s="154"/>
      <c r="KAQ73" s="154"/>
      <c r="KAR73" s="154"/>
      <c r="KAS73" s="154"/>
      <c r="KAT73" s="154"/>
      <c r="KAU73" s="154"/>
      <c r="KAV73" s="154"/>
      <c r="KAW73" s="154"/>
      <c r="KAX73" s="154"/>
      <c r="KAY73" s="154"/>
      <c r="KAZ73" s="154"/>
      <c r="KBA73" s="154"/>
      <c r="KBB73" s="154"/>
      <c r="KBC73" s="154"/>
      <c r="KBD73" s="154"/>
      <c r="KBE73" s="154"/>
      <c r="KBF73" s="154"/>
      <c r="KBG73" s="154"/>
      <c r="KBH73" s="154"/>
      <c r="KBI73" s="154"/>
      <c r="KBJ73" s="154"/>
      <c r="KBK73" s="154"/>
      <c r="KBL73" s="154"/>
      <c r="KBM73" s="154"/>
      <c r="KBN73" s="154"/>
      <c r="KBO73" s="154"/>
      <c r="KBP73" s="154"/>
      <c r="KBQ73" s="154"/>
      <c r="KBR73" s="154"/>
      <c r="KBS73" s="154"/>
      <c r="KBT73" s="154"/>
      <c r="KBU73" s="154"/>
      <c r="KBV73" s="154"/>
      <c r="KBW73" s="154"/>
      <c r="KBX73" s="154"/>
      <c r="KBY73" s="154"/>
      <c r="KBZ73" s="154"/>
      <c r="KCA73" s="154"/>
      <c r="KCB73" s="154"/>
      <c r="KCC73" s="154"/>
      <c r="KCD73" s="154"/>
      <c r="KCE73" s="154"/>
      <c r="KCF73" s="154"/>
      <c r="KCG73" s="154"/>
      <c r="KCH73" s="154"/>
      <c r="KCI73" s="154"/>
      <c r="KCJ73" s="154"/>
      <c r="KCK73" s="154"/>
      <c r="KCL73" s="154"/>
      <c r="KCM73" s="154"/>
      <c r="KCN73" s="154"/>
      <c r="KCO73" s="154"/>
      <c r="KCP73" s="154"/>
      <c r="KCQ73" s="154"/>
      <c r="KCR73" s="154"/>
      <c r="KCS73" s="154"/>
      <c r="KCT73" s="154"/>
      <c r="KCU73" s="154"/>
      <c r="KCV73" s="154"/>
      <c r="KCW73" s="154"/>
      <c r="KCX73" s="154"/>
      <c r="KCY73" s="154"/>
      <c r="KCZ73" s="154"/>
      <c r="KDA73" s="154"/>
      <c r="KDB73" s="154"/>
      <c r="KDC73" s="154"/>
      <c r="KDD73" s="154"/>
      <c r="KDE73" s="154"/>
      <c r="KDF73" s="154"/>
      <c r="KDG73" s="154"/>
      <c r="KDH73" s="154"/>
      <c r="KDI73" s="154"/>
      <c r="KDJ73" s="154"/>
      <c r="KDK73" s="154"/>
      <c r="KDL73" s="154"/>
      <c r="KDM73" s="154"/>
      <c r="KDN73" s="154"/>
      <c r="KDO73" s="154"/>
      <c r="KDP73" s="154"/>
      <c r="KDQ73" s="154"/>
      <c r="KDR73" s="154"/>
      <c r="KDS73" s="154"/>
      <c r="KDT73" s="154"/>
      <c r="KDU73" s="154"/>
      <c r="KDV73" s="154"/>
      <c r="KDW73" s="154"/>
      <c r="KDX73" s="154"/>
      <c r="KDY73" s="154"/>
      <c r="KDZ73" s="154"/>
      <c r="KEA73" s="154"/>
      <c r="KEB73" s="154"/>
      <c r="KEC73" s="154"/>
      <c r="KED73" s="154"/>
      <c r="KEE73" s="154"/>
      <c r="KEF73" s="154"/>
      <c r="KEG73" s="154"/>
      <c r="KEH73" s="154"/>
      <c r="KEI73" s="154"/>
      <c r="KEJ73" s="154"/>
      <c r="KEK73" s="154"/>
      <c r="KEL73" s="154"/>
      <c r="KEM73" s="154"/>
      <c r="KEN73" s="154"/>
      <c r="KEO73" s="154"/>
      <c r="KEP73" s="154"/>
      <c r="KEQ73" s="154"/>
      <c r="KER73" s="154"/>
      <c r="KES73" s="154"/>
      <c r="KET73" s="154"/>
      <c r="KEU73" s="154"/>
      <c r="KEV73" s="154"/>
      <c r="KEW73" s="154"/>
      <c r="KEX73" s="154"/>
      <c r="KEY73" s="154"/>
      <c r="KEZ73" s="154"/>
      <c r="KFA73" s="154"/>
      <c r="KFB73" s="154"/>
      <c r="KFC73" s="154"/>
      <c r="KFD73" s="154"/>
      <c r="KFE73" s="154"/>
      <c r="KFF73" s="154"/>
      <c r="KFG73" s="154"/>
      <c r="KFH73" s="154"/>
      <c r="KFI73" s="154"/>
      <c r="KFJ73" s="154"/>
      <c r="KFK73" s="154"/>
      <c r="KFL73" s="154"/>
      <c r="KFM73" s="154"/>
      <c r="KFN73" s="154"/>
      <c r="KFO73" s="154"/>
      <c r="KFP73" s="154"/>
      <c r="KFQ73" s="154"/>
      <c r="KFR73" s="154"/>
      <c r="KFS73" s="154"/>
      <c r="KFT73" s="154"/>
      <c r="KFU73" s="154"/>
      <c r="KFV73" s="154"/>
      <c r="KFW73" s="154"/>
      <c r="KFX73" s="154"/>
      <c r="KFY73" s="154"/>
      <c r="KFZ73" s="154"/>
      <c r="KGA73" s="154"/>
      <c r="KGB73" s="154"/>
      <c r="KGC73" s="154"/>
      <c r="KGD73" s="154"/>
      <c r="KGE73" s="154"/>
      <c r="KGF73" s="154"/>
      <c r="KGG73" s="154"/>
      <c r="KGH73" s="154"/>
      <c r="KGI73" s="154"/>
      <c r="KGJ73" s="154"/>
      <c r="KGK73" s="154"/>
      <c r="KGL73" s="154"/>
      <c r="KGM73" s="154"/>
      <c r="KGN73" s="154"/>
      <c r="KGO73" s="154"/>
      <c r="KGP73" s="154"/>
      <c r="KGQ73" s="154"/>
      <c r="KGR73" s="154"/>
      <c r="KGS73" s="154"/>
      <c r="KGT73" s="154"/>
      <c r="KGU73" s="154"/>
      <c r="KGV73" s="154"/>
      <c r="KGW73" s="154"/>
      <c r="KGX73" s="154"/>
      <c r="KGY73" s="154"/>
      <c r="KGZ73" s="154"/>
      <c r="KHA73" s="154"/>
      <c r="KHB73" s="154"/>
      <c r="KHC73" s="154"/>
      <c r="KHD73" s="154"/>
      <c r="KHE73" s="154"/>
      <c r="KHF73" s="154"/>
      <c r="KHG73" s="154"/>
      <c r="KHH73" s="154"/>
      <c r="KHI73" s="154"/>
      <c r="KHJ73" s="154"/>
      <c r="KHK73" s="154"/>
      <c r="KHL73" s="154"/>
      <c r="KHM73" s="154"/>
      <c r="KHN73" s="154"/>
      <c r="KHO73" s="154"/>
      <c r="KHP73" s="154"/>
      <c r="KHQ73" s="154"/>
      <c r="KHR73" s="154"/>
      <c r="KHS73" s="154"/>
      <c r="KHT73" s="154"/>
      <c r="KHU73" s="154"/>
      <c r="KHV73" s="154"/>
      <c r="KHW73" s="154"/>
      <c r="KHX73" s="154"/>
      <c r="KHY73" s="154"/>
      <c r="KHZ73" s="154"/>
      <c r="KIA73" s="154"/>
      <c r="KIB73" s="154"/>
      <c r="KIC73" s="154"/>
      <c r="KID73" s="154"/>
      <c r="KIE73" s="154"/>
      <c r="KIF73" s="154"/>
      <c r="KIG73" s="154"/>
      <c r="KIH73" s="154"/>
      <c r="KII73" s="154"/>
      <c r="KIJ73" s="154"/>
      <c r="KIK73" s="154"/>
      <c r="KIL73" s="154"/>
      <c r="KIM73" s="154"/>
      <c r="KIN73" s="154"/>
      <c r="KIO73" s="154"/>
      <c r="KIP73" s="154"/>
      <c r="KIQ73" s="154"/>
      <c r="KIR73" s="154"/>
      <c r="KIS73" s="154"/>
      <c r="KIT73" s="154"/>
      <c r="KIU73" s="154"/>
      <c r="KIV73" s="154"/>
      <c r="KIW73" s="154"/>
      <c r="KIX73" s="154"/>
      <c r="KIY73" s="154"/>
      <c r="KIZ73" s="154"/>
      <c r="KJA73" s="154"/>
      <c r="KJB73" s="154"/>
      <c r="KJC73" s="154"/>
      <c r="KJD73" s="154"/>
      <c r="KJE73" s="154"/>
      <c r="KJF73" s="154"/>
      <c r="KJG73" s="154"/>
      <c r="KJH73" s="154"/>
      <c r="KJI73" s="154"/>
      <c r="KJJ73" s="154"/>
      <c r="KJK73" s="154"/>
      <c r="KJL73" s="154"/>
      <c r="KJM73" s="154"/>
      <c r="KJN73" s="154"/>
      <c r="KJO73" s="154"/>
      <c r="KJP73" s="154"/>
      <c r="KJQ73" s="154"/>
      <c r="KJR73" s="154"/>
      <c r="KJS73" s="154"/>
      <c r="KJT73" s="154"/>
      <c r="KJU73" s="154"/>
      <c r="KJV73" s="154"/>
      <c r="KJW73" s="154"/>
      <c r="KJX73" s="154"/>
      <c r="KJY73" s="154"/>
      <c r="KJZ73" s="154"/>
      <c r="KKA73" s="154"/>
      <c r="KKB73" s="154"/>
      <c r="KKC73" s="154"/>
      <c r="KKD73" s="154"/>
      <c r="KKE73" s="154"/>
      <c r="KKF73" s="154"/>
      <c r="KKG73" s="154"/>
      <c r="KKH73" s="154"/>
      <c r="KKI73" s="154"/>
      <c r="KKJ73" s="154"/>
      <c r="KKK73" s="154"/>
      <c r="KKL73" s="154"/>
      <c r="KKM73" s="154"/>
      <c r="KKN73" s="154"/>
      <c r="KKO73" s="154"/>
      <c r="KKP73" s="154"/>
      <c r="KKQ73" s="154"/>
      <c r="KKR73" s="154"/>
      <c r="KKS73" s="154"/>
      <c r="KKT73" s="154"/>
      <c r="KKU73" s="154"/>
      <c r="KKV73" s="154"/>
      <c r="KKW73" s="154"/>
      <c r="KKX73" s="154"/>
      <c r="KKY73" s="154"/>
      <c r="KKZ73" s="154"/>
      <c r="KLA73" s="154"/>
      <c r="KLB73" s="154"/>
      <c r="KLC73" s="154"/>
      <c r="KLD73" s="154"/>
      <c r="KLE73" s="154"/>
      <c r="KLF73" s="154"/>
      <c r="KLG73" s="154"/>
      <c r="KLH73" s="154"/>
      <c r="KLI73" s="154"/>
      <c r="KLJ73" s="154"/>
      <c r="KLK73" s="154"/>
      <c r="KLL73" s="154"/>
      <c r="KLM73" s="154"/>
      <c r="KLN73" s="154"/>
      <c r="KLO73" s="154"/>
      <c r="KLP73" s="154"/>
      <c r="KLQ73" s="154"/>
      <c r="KLR73" s="154"/>
      <c r="KLS73" s="154"/>
      <c r="KLT73" s="154"/>
      <c r="KLU73" s="154"/>
      <c r="KLV73" s="154"/>
      <c r="KLW73" s="154"/>
      <c r="KLX73" s="154"/>
      <c r="KLY73" s="154"/>
      <c r="KLZ73" s="154"/>
      <c r="KMA73" s="154"/>
      <c r="KMB73" s="154"/>
      <c r="KMC73" s="154"/>
      <c r="KMD73" s="154"/>
      <c r="KME73" s="154"/>
      <c r="KMF73" s="154"/>
      <c r="KMG73" s="154"/>
      <c r="KMH73" s="154"/>
      <c r="KMI73" s="154"/>
      <c r="KMJ73" s="154"/>
      <c r="KMK73" s="154"/>
      <c r="KML73" s="154"/>
      <c r="KMM73" s="154"/>
      <c r="KMN73" s="154"/>
      <c r="KMO73" s="154"/>
      <c r="KMP73" s="154"/>
      <c r="KMQ73" s="154"/>
      <c r="KMR73" s="154"/>
      <c r="KMS73" s="154"/>
      <c r="KMT73" s="154"/>
      <c r="KMU73" s="154"/>
      <c r="KMV73" s="154"/>
      <c r="KMW73" s="154"/>
      <c r="KMX73" s="154"/>
      <c r="KMY73" s="154"/>
      <c r="KMZ73" s="154"/>
      <c r="KNA73" s="154"/>
      <c r="KNB73" s="154"/>
      <c r="KNC73" s="154"/>
      <c r="KND73" s="154"/>
      <c r="KNE73" s="154"/>
      <c r="KNF73" s="154"/>
      <c r="KNG73" s="154"/>
      <c r="KNH73" s="154"/>
      <c r="KNI73" s="154"/>
      <c r="KNJ73" s="154"/>
      <c r="KNK73" s="154"/>
      <c r="KNL73" s="154"/>
      <c r="KNM73" s="154"/>
      <c r="KNN73" s="154"/>
      <c r="KNO73" s="154"/>
      <c r="KNP73" s="154"/>
      <c r="KNQ73" s="154"/>
      <c r="KNR73" s="154"/>
      <c r="KNS73" s="154"/>
      <c r="KNT73" s="154"/>
      <c r="KNU73" s="154"/>
      <c r="KNV73" s="154"/>
      <c r="KNW73" s="154"/>
      <c r="KNX73" s="154"/>
      <c r="KNY73" s="154"/>
      <c r="KNZ73" s="154"/>
      <c r="KOA73" s="154"/>
      <c r="KOB73" s="154"/>
      <c r="KOC73" s="154"/>
      <c r="KOD73" s="154"/>
      <c r="KOE73" s="154"/>
      <c r="KOF73" s="154"/>
      <c r="KOG73" s="154"/>
      <c r="KOH73" s="154"/>
      <c r="KOI73" s="154"/>
      <c r="KOJ73" s="154"/>
      <c r="KOK73" s="154"/>
      <c r="KOL73" s="154"/>
      <c r="KOM73" s="154"/>
      <c r="KON73" s="154"/>
      <c r="KOO73" s="154"/>
      <c r="KOP73" s="154"/>
      <c r="KOQ73" s="154"/>
      <c r="KOR73" s="154"/>
      <c r="KOS73" s="154"/>
      <c r="KOT73" s="154"/>
      <c r="KOU73" s="154"/>
      <c r="KOV73" s="154"/>
      <c r="KOW73" s="154"/>
      <c r="KOX73" s="154"/>
      <c r="KOY73" s="154"/>
      <c r="KOZ73" s="154"/>
      <c r="KPA73" s="154"/>
      <c r="KPB73" s="154"/>
      <c r="KPC73" s="154"/>
      <c r="KPD73" s="154"/>
      <c r="KPE73" s="154"/>
      <c r="KPF73" s="154"/>
      <c r="KPG73" s="154"/>
      <c r="KPH73" s="154"/>
      <c r="KPI73" s="154"/>
      <c r="KPJ73" s="154"/>
      <c r="KPK73" s="154"/>
      <c r="KPL73" s="154"/>
      <c r="KPM73" s="154"/>
      <c r="KPN73" s="154"/>
      <c r="KPO73" s="154"/>
      <c r="KPP73" s="154"/>
      <c r="KPQ73" s="154"/>
      <c r="KPR73" s="154"/>
      <c r="KPS73" s="154"/>
      <c r="KPT73" s="154"/>
      <c r="KPU73" s="154"/>
      <c r="KPV73" s="154"/>
      <c r="KPW73" s="154"/>
      <c r="KPX73" s="154"/>
      <c r="KPY73" s="154"/>
      <c r="KPZ73" s="154"/>
      <c r="KQA73" s="154"/>
      <c r="KQB73" s="154"/>
      <c r="KQC73" s="154"/>
      <c r="KQD73" s="154"/>
      <c r="KQE73" s="154"/>
      <c r="KQF73" s="154"/>
      <c r="KQG73" s="154"/>
      <c r="KQH73" s="154"/>
      <c r="KQI73" s="154"/>
      <c r="KQJ73" s="154"/>
      <c r="KQK73" s="154"/>
      <c r="KQL73" s="154"/>
      <c r="KQM73" s="154"/>
      <c r="KQN73" s="154"/>
      <c r="KQO73" s="154"/>
      <c r="KQP73" s="154"/>
      <c r="KQQ73" s="154"/>
      <c r="KQR73" s="154"/>
      <c r="KQS73" s="154"/>
      <c r="KQT73" s="154"/>
      <c r="KQU73" s="154"/>
      <c r="KQV73" s="154"/>
      <c r="KQW73" s="154"/>
      <c r="KQX73" s="154"/>
      <c r="KQY73" s="154"/>
      <c r="KQZ73" s="154"/>
      <c r="KRA73" s="154"/>
      <c r="KRB73" s="154"/>
      <c r="KRC73" s="154"/>
      <c r="KRD73" s="154"/>
      <c r="KRE73" s="154"/>
      <c r="KRF73" s="154"/>
      <c r="KRG73" s="154"/>
      <c r="KRH73" s="154"/>
      <c r="KRI73" s="154"/>
      <c r="KRJ73" s="154"/>
      <c r="KRK73" s="154"/>
      <c r="KRL73" s="154"/>
      <c r="KRM73" s="154"/>
      <c r="KRN73" s="154"/>
      <c r="KRO73" s="154"/>
      <c r="KRP73" s="154"/>
      <c r="KRQ73" s="154"/>
      <c r="KRR73" s="154"/>
      <c r="KRS73" s="154"/>
      <c r="KRT73" s="154"/>
      <c r="KRU73" s="154"/>
      <c r="KRV73" s="154"/>
      <c r="KRW73" s="154"/>
      <c r="KRX73" s="154"/>
      <c r="KRY73" s="154"/>
      <c r="KRZ73" s="154"/>
      <c r="KSA73" s="154"/>
      <c r="KSB73" s="154"/>
      <c r="KSC73" s="154"/>
      <c r="KSD73" s="154"/>
      <c r="KSE73" s="154"/>
      <c r="KSF73" s="154"/>
      <c r="KSG73" s="154"/>
      <c r="KSH73" s="154"/>
      <c r="KSI73" s="154"/>
      <c r="KSJ73" s="154"/>
      <c r="KSK73" s="154"/>
      <c r="KSL73" s="154"/>
      <c r="KSM73" s="154"/>
      <c r="KSN73" s="154"/>
      <c r="KSO73" s="154"/>
      <c r="KSP73" s="154"/>
      <c r="KSQ73" s="154"/>
      <c r="KSR73" s="154"/>
      <c r="KSS73" s="154"/>
      <c r="KST73" s="154"/>
      <c r="KSU73" s="154"/>
      <c r="KSV73" s="154"/>
      <c r="KSW73" s="154"/>
      <c r="KSX73" s="154"/>
      <c r="KSY73" s="154"/>
      <c r="KSZ73" s="154"/>
      <c r="KTA73" s="154"/>
      <c r="KTB73" s="154"/>
      <c r="KTC73" s="154"/>
      <c r="KTD73" s="154"/>
      <c r="KTE73" s="154"/>
      <c r="KTF73" s="154"/>
      <c r="KTG73" s="154"/>
      <c r="KTH73" s="154"/>
      <c r="KTI73" s="154"/>
      <c r="KTJ73" s="154"/>
      <c r="KTK73" s="154"/>
      <c r="KTL73" s="154"/>
      <c r="KTM73" s="154"/>
      <c r="KTN73" s="154"/>
      <c r="KTO73" s="154"/>
      <c r="KTP73" s="154"/>
      <c r="KTQ73" s="154"/>
      <c r="KTR73" s="154"/>
      <c r="KTS73" s="154"/>
      <c r="KTT73" s="154"/>
      <c r="KTU73" s="154"/>
      <c r="KTV73" s="154"/>
      <c r="KTW73" s="154"/>
      <c r="KTX73" s="154"/>
      <c r="KTY73" s="154"/>
      <c r="KTZ73" s="154"/>
      <c r="KUA73" s="154"/>
      <c r="KUB73" s="154"/>
      <c r="KUC73" s="154"/>
      <c r="KUD73" s="154"/>
      <c r="KUE73" s="154"/>
      <c r="KUF73" s="154"/>
      <c r="KUG73" s="154"/>
      <c r="KUH73" s="154"/>
      <c r="KUI73" s="154"/>
      <c r="KUJ73" s="154"/>
      <c r="KUK73" s="154"/>
      <c r="KUL73" s="154"/>
      <c r="KUM73" s="154"/>
      <c r="KUN73" s="154"/>
      <c r="KUO73" s="154"/>
      <c r="KUP73" s="154"/>
      <c r="KUQ73" s="154"/>
      <c r="KUR73" s="154"/>
      <c r="KUS73" s="154"/>
      <c r="KUT73" s="154"/>
      <c r="KUU73" s="154"/>
      <c r="KUV73" s="154"/>
      <c r="KUW73" s="154"/>
      <c r="KUX73" s="154"/>
      <c r="KUY73" s="154"/>
      <c r="KUZ73" s="154"/>
      <c r="KVA73" s="154"/>
      <c r="KVB73" s="154"/>
      <c r="KVC73" s="154"/>
      <c r="KVD73" s="154"/>
      <c r="KVE73" s="154"/>
      <c r="KVF73" s="154"/>
      <c r="KVG73" s="154"/>
      <c r="KVH73" s="154"/>
      <c r="KVI73" s="154"/>
      <c r="KVJ73" s="154"/>
      <c r="KVK73" s="154"/>
      <c r="KVL73" s="154"/>
      <c r="KVM73" s="154"/>
      <c r="KVN73" s="154"/>
      <c r="KVO73" s="154"/>
      <c r="KVP73" s="154"/>
      <c r="KVQ73" s="154"/>
      <c r="KVR73" s="154"/>
      <c r="KVS73" s="154"/>
      <c r="KVT73" s="154"/>
      <c r="KVU73" s="154"/>
      <c r="KVV73" s="154"/>
      <c r="KVW73" s="154"/>
      <c r="KVX73" s="154"/>
      <c r="KVY73" s="154"/>
      <c r="KVZ73" s="154"/>
      <c r="KWA73" s="154"/>
      <c r="KWB73" s="154"/>
      <c r="KWC73" s="154"/>
      <c r="KWD73" s="154"/>
      <c r="KWE73" s="154"/>
      <c r="KWF73" s="154"/>
      <c r="KWG73" s="154"/>
      <c r="KWH73" s="154"/>
      <c r="KWI73" s="154"/>
      <c r="KWJ73" s="154"/>
      <c r="KWK73" s="154"/>
      <c r="KWL73" s="154"/>
      <c r="KWM73" s="154"/>
      <c r="KWN73" s="154"/>
      <c r="KWO73" s="154"/>
      <c r="KWP73" s="154"/>
      <c r="KWQ73" s="154"/>
      <c r="KWR73" s="154"/>
      <c r="KWS73" s="154"/>
      <c r="KWT73" s="154"/>
      <c r="KWU73" s="154"/>
      <c r="KWV73" s="154"/>
      <c r="KWW73" s="154"/>
      <c r="KWX73" s="154"/>
      <c r="KWY73" s="154"/>
      <c r="KWZ73" s="154"/>
      <c r="KXA73" s="154"/>
      <c r="KXB73" s="154"/>
      <c r="KXC73" s="154"/>
      <c r="KXD73" s="154"/>
      <c r="KXE73" s="154"/>
      <c r="KXF73" s="154"/>
      <c r="KXG73" s="154"/>
      <c r="KXH73" s="154"/>
      <c r="KXI73" s="154"/>
      <c r="KXJ73" s="154"/>
      <c r="KXK73" s="154"/>
      <c r="KXL73" s="154"/>
      <c r="KXM73" s="154"/>
      <c r="KXN73" s="154"/>
      <c r="KXO73" s="154"/>
      <c r="KXP73" s="154"/>
      <c r="KXQ73" s="154"/>
      <c r="KXR73" s="154"/>
      <c r="KXS73" s="154"/>
      <c r="KXT73" s="154"/>
      <c r="KXU73" s="154"/>
      <c r="KXV73" s="154"/>
      <c r="KXW73" s="154"/>
      <c r="KXX73" s="154"/>
      <c r="KXY73" s="154"/>
      <c r="KXZ73" s="154"/>
      <c r="KYA73" s="154"/>
      <c r="KYB73" s="154"/>
      <c r="KYC73" s="154"/>
      <c r="KYD73" s="154"/>
      <c r="KYE73" s="154"/>
      <c r="KYF73" s="154"/>
      <c r="KYG73" s="154"/>
      <c r="KYH73" s="154"/>
      <c r="KYI73" s="154"/>
      <c r="KYJ73" s="154"/>
      <c r="KYK73" s="154"/>
      <c r="KYL73" s="154"/>
      <c r="KYM73" s="154"/>
      <c r="KYN73" s="154"/>
      <c r="KYO73" s="154"/>
      <c r="KYP73" s="154"/>
      <c r="KYQ73" s="154"/>
      <c r="KYR73" s="154"/>
      <c r="KYS73" s="154"/>
      <c r="KYT73" s="154"/>
      <c r="KYU73" s="154"/>
      <c r="KYV73" s="154"/>
      <c r="KYW73" s="154"/>
      <c r="KYX73" s="154"/>
      <c r="KYY73" s="154"/>
      <c r="KYZ73" s="154"/>
      <c r="KZA73" s="154"/>
      <c r="KZB73" s="154"/>
      <c r="KZC73" s="154"/>
      <c r="KZD73" s="154"/>
      <c r="KZE73" s="154"/>
      <c r="KZF73" s="154"/>
      <c r="KZG73" s="154"/>
      <c r="KZH73" s="154"/>
      <c r="KZI73" s="154"/>
      <c r="KZJ73" s="154"/>
      <c r="KZK73" s="154"/>
      <c r="KZL73" s="154"/>
      <c r="KZM73" s="154"/>
      <c r="KZN73" s="154"/>
      <c r="KZO73" s="154"/>
      <c r="KZP73" s="154"/>
      <c r="KZQ73" s="154"/>
      <c r="KZR73" s="154"/>
      <c r="KZS73" s="154"/>
      <c r="KZT73" s="154"/>
      <c r="KZU73" s="154"/>
      <c r="KZV73" s="154"/>
      <c r="KZW73" s="154"/>
      <c r="KZX73" s="154"/>
      <c r="KZY73" s="154"/>
      <c r="KZZ73" s="154"/>
      <c r="LAA73" s="154"/>
      <c r="LAB73" s="154"/>
      <c r="LAC73" s="154"/>
      <c r="LAD73" s="154"/>
      <c r="LAE73" s="154"/>
      <c r="LAF73" s="154"/>
      <c r="LAG73" s="154"/>
      <c r="LAH73" s="154"/>
      <c r="LAI73" s="154"/>
      <c r="LAJ73" s="154"/>
      <c r="LAK73" s="154"/>
      <c r="LAL73" s="154"/>
      <c r="LAM73" s="154"/>
      <c r="LAN73" s="154"/>
      <c r="LAO73" s="154"/>
      <c r="LAP73" s="154"/>
      <c r="LAQ73" s="154"/>
      <c r="LAR73" s="154"/>
      <c r="LAS73" s="154"/>
      <c r="LAT73" s="154"/>
      <c r="LAU73" s="154"/>
      <c r="LAV73" s="154"/>
      <c r="LAW73" s="154"/>
      <c r="LAX73" s="154"/>
      <c r="LAY73" s="154"/>
      <c r="LAZ73" s="154"/>
      <c r="LBA73" s="154"/>
      <c r="LBB73" s="154"/>
      <c r="LBC73" s="154"/>
      <c r="LBD73" s="154"/>
      <c r="LBE73" s="154"/>
      <c r="LBF73" s="154"/>
      <c r="LBG73" s="154"/>
      <c r="LBH73" s="154"/>
      <c r="LBI73" s="154"/>
      <c r="LBJ73" s="154"/>
      <c r="LBK73" s="154"/>
      <c r="LBL73" s="154"/>
      <c r="LBM73" s="154"/>
      <c r="LBN73" s="154"/>
      <c r="LBO73" s="154"/>
      <c r="LBP73" s="154"/>
      <c r="LBQ73" s="154"/>
      <c r="LBR73" s="154"/>
      <c r="LBS73" s="154"/>
      <c r="LBT73" s="154"/>
      <c r="LBU73" s="154"/>
      <c r="LBV73" s="154"/>
      <c r="LBW73" s="154"/>
      <c r="LBX73" s="154"/>
      <c r="LBY73" s="154"/>
      <c r="LBZ73" s="154"/>
      <c r="LCA73" s="154"/>
      <c r="LCB73" s="154"/>
      <c r="LCC73" s="154"/>
      <c r="LCD73" s="154"/>
      <c r="LCE73" s="154"/>
      <c r="LCF73" s="154"/>
      <c r="LCG73" s="154"/>
      <c r="LCH73" s="154"/>
      <c r="LCI73" s="154"/>
      <c r="LCJ73" s="154"/>
      <c r="LCK73" s="154"/>
      <c r="LCL73" s="154"/>
      <c r="LCM73" s="154"/>
      <c r="LCN73" s="154"/>
      <c r="LCO73" s="154"/>
      <c r="LCP73" s="154"/>
      <c r="LCQ73" s="154"/>
      <c r="LCR73" s="154"/>
      <c r="LCS73" s="154"/>
      <c r="LCT73" s="154"/>
      <c r="LCU73" s="154"/>
      <c r="LCV73" s="154"/>
      <c r="LCW73" s="154"/>
      <c r="LCX73" s="154"/>
      <c r="LCY73" s="154"/>
      <c r="LCZ73" s="154"/>
      <c r="LDA73" s="154"/>
      <c r="LDB73" s="154"/>
      <c r="LDC73" s="154"/>
      <c r="LDD73" s="154"/>
      <c r="LDE73" s="154"/>
      <c r="LDF73" s="154"/>
      <c r="LDG73" s="154"/>
      <c r="LDH73" s="154"/>
      <c r="LDI73" s="154"/>
      <c r="LDJ73" s="154"/>
      <c r="LDK73" s="154"/>
      <c r="LDL73" s="154"/>
      <c r="LDM73" s="154"/>
      <c r="LDN73" s="154"/>
      <c r="LDO73" s="154"/>
      <c r="LDP73" s="154"/>
      <c r="LDQ73" s="154"/>
      <c r="LDR73" s="154"/>
      <c r="LDS73" s="154"/>
      <c r="LDT73" s="154"/>
      <c r="LDU73" s="154"/>
      <c r="LDV73" s="154"/>
      <c r="LDW73" s="154"/>
      <c r="LDX73" s="154"/>
      <c r="LDY73" s="154"/>
      <c r="LDZ73" s="154"/>
      <c r="LEA73" s="154"/>
      <c r="LEB73" s="154"/>
      <c r="LEC73" s="154"/>
      <c r="LED73" s="154"/>
      <c r="LEE73" s="154"/>
      <c r="LEF73" s="154"/>
      <c r="LEG73" s="154"/>
      <c r="LEH73" s="154"/>
      <c r="LEI73" s="154"/>
      <c r="LEJ73" s="154"/>
      <c r="LEK73" s="154"/>
      <c r="LEL73" s="154"/>
      <c r="LEM73" s="154"/>
      <c r="LEN73" s="154"/>
      <c r="LEO73" s="154"/>
      <c r="LEP73" s="154"/>
      <c r="LEQ73" s="154"/>
      <c r="LER73" s="154"/>
      <c r="LES73" s="154"/>
      <c r="LET73" s="154"/>
      <c r="LEU73" s="154"/>
      <c r="LEV73" s="154"/>
      <c r="LEW73" s="154"/>
      <c r="LEX73" s="154"/>
      <c r="LEY73" s="154"/>
      <c r="LEZ73" s="154"/>
      <c r="LFA73" s="154"/>
      <c r="LFB73" s="154"/>
      <c r="LFC73" s="154"/>
      <c r="LFD73" s="154"/>
      <c r="LFE73" s="154"/>
      <c r="LFF73" s="154"/>
      <c r="LFG73" s="154"/>
      <c r="LFH73" s="154"/>
      <c r="LFI73" s="154"/>
      <c r="LFJ73" s="154"/>
      <c r="LFK73" s="154"/>
      <c r="LFL73" s="154"/>
      <c r="LFM73" s="154"/>
      <c r="LFN73" s="154"/>
      <c r="LFO73" s="154"/>
      <c r="LFP73" s="154"/>
      <c r="LFQ73" s="154"/>
      <c r="LFR73" s="154"/>
      <c r="LFS73" s="154"/>
      <c r="LFT73" s="154"/>
      <c r="LFU73" s="154"/>
      <c r="LFV73" s="154"/>
      <c r="LFW73" s="154"/>
      <c r="LFX73" s="154"/>
      <c r="LFY73" s="154"/>
      <c r="LFZ73" s="154"/>
      <c r="LGA73" s="154"/>
      <c r="LGB73" s="154"/>
      <c r="LGC73" s="154"/>
      <c r="LGD73" s="154"/>
      <c r="LGE73" s="154"/>
      <c r="LGF73" s="154"/>
      <c r="LGG73" s="154"/>
      <c r="LGH73" s="154"/>
      <c r="LGI73" s="154"/>
      <c r="LGJ73" s="154"/>
      <c r="LGK73" s="154"/>
      <c r="LGL73" s="154"/>
      <c r="LGM73" s="154"/>
      <c r="LGN73" s="154"/>
      <c r="LGO73" s="154"/>
      <c r="LGP73" s="154"/>
      <c r="LGQ73" s="154"/>
      <c r="LGR73" s="154"/>
      <c r="LGS73" s="154"/>
      <c r="LGT73" s="154"/>
      <c r="LGU73" s="154"/>
      <c r="LGV73" s="154"/>
      <c r="LGW73" s="154"/>
      <c r="LGX73" s="154"/>
      <c r="LGY73" s="154"/>
      <c r="LGZ73" s="154"/>
      <c r="LHA73" s="154"/>
      <c r="LHB73" s="154"/>
      <c r="LHC73" s="154"/>
      <c r="LHD73" s="154"/>
      <c r="LHE73" s="154"/>
      <c r="LHF73" s="154"/>
      <c r="LHG73" s="154"/>
      <c r="LHH73" s="154"/>
      <c r="LHI73" s="154"/>
      <c r="LHJ73" s="154"/>
      <c r="LHK73" s="154"/>
      <c r="LHL73" s="154"/>
      <c r="LHM73" s="154"/>
      <c r="LHN73" s="154"/>
      <c r="LHO73" s="154"/>
      <c r="LHP73" s="154"/>
      <c r="LHQ73" s="154"/>
      <c r="LHR73" s="154"/>
      <c r="LHS73" s="154"/>
      <c r="LHT73" s="154"/>
      <c r="LHU73" s="154"/>
      <c r="LHV73" s="154"/>
      <c r="LHW73" s="154"/>
      <c r="LHX73" s="154"/>
      <c r="LHY73" s="154"/>
      <c r="LHZ73" s="154"/>
      <c r="LIA73" s="154"/>
      <c r="LIB73" s="154"/>
      <c r="LIC73" s="154"/>
      <c r="LID73" s="154"/>
      <c r="LIE73" s="154"/>
      <c r="LIF73" s="154"/>
      <c r="LIG73" s="154"/>
      <c r="LIH73" s="154"/>
      <c r="LII73" s="154"/>
      <c r="LIJ73" s="154"/>
      <c r="LIK73" s="154"/>
      <c r="LIL73" s="154"/>
      <c r="LIM73" s="154"/>
      <c r="LIN73" s="154"/>
      <c r="LIO73" s="154"/>
      <c r="LIP73" s="154"/>
      <c r="LIQ73" s="154"/>
      <c r="LIR73" s="154"/>
      <c r="LIS73" s="154"/>
      <c r="LIT73" s="154"/>
      <c r="LIU73" s="154"/>
      <c r="LIV73" s="154"/>
      <c r="LIW73" s="154"/>
      <c r="LIX73" s="154"/>
      <c r="LIY73" s="154"/>
      <c r="LIZ73" s="154"/>
      <c r="LJA73" s="154"/>
      <c r="LJB73" s="154"/>
      <c r="LJC73" s="154"/>
      <c r="LJD73" s="154"/>
      <c r="LJE73" s="154"/>
      <c r="LJF73" s="154"/>
      <c r="LJG73" s="154"/>
      <c r="LJH73" s="154"/>
      <c r="LJI73" s="154"/>
      <c r="LJJ73" s="154"/>
      <c r="LJK73" s="154"/>
      <c r="LJL73" s="154"/>
      <c r="LJM73" s="154"/>
      <c r="LJN73" s="154"/>
      <c r="LJO73" s="154"/>
      <c r="LJP73" s="154"/>
      <c r="LJQ73" s="154"/>
      <c r="LJR73" s="154"/>
      <c r="LJS73" s="154"/>
      <c r="LJT73" s="154"/>
      <c r="LJU73" s="154"/>
      <c r="LJV73" s="154"/>
      <c r="LJW73" s="154"/>
      <c r="LJX73" s="154"/>
      <c r="LJY73" s="154"/>
      <c r="LJZ73" s="154"/>
      <c r="LKA73" s="154"/>
      <c r="LKB73" s="154"/>
      <c r="LKC73" s="154"/>
      <c r="LKD73" s="154"/>
      <c r="LKE73" s="154"/>
      <c r="LKF73" s="154"/>
      <c r="LKG73" s="154"/>
      <c r="LKH73" s="154"/>
      <c r="LKI73" s="154"/>
      <c r="LKJ73" s="154"/>
      <c r="LKK73" s="154"/>
      <c r="LKL73" s="154"/>
      <c r="LKM73" s="154"/>
      <c r="LKN73" s="154"/>
      <c r="LKO73" s="154"/>
      <c r="LKP73" s="154"/>
      <c r="LKQ73" s="154"/>
      <c r="LKR73" s="154"/>
      <c r="LKS73" s="154"/>
      <c r="LKT73" s="154"/>
      <c r="LKU73" s="154"/>
      <c r="LKV73" s="154"/>
      <c r="LKW73" s="154"/>
      <c r="LKX73" s="154"/>
      <c r="LKY73" s="154"/>
      <c r="LKZ73" s="154"/>
      <c r="LLA73" s="154"/>
      <c r="LLB73" s="154"/>
      <c r="LLC73" s="154"/>
      <c r="LLD73" s="154"/>
      <c r="LLE73" s="154"/>
      <c r="LLF73" s="154"/>
      <c r="LLG73" s="154"/>
      <c r="LLH73" s="154"/>
      <c r="LLI73" s="154"/>
      <c r="LLJ73" s="154"/>
      <c r="LLK73" s="154"/>
      <c r="LLL73" s="154"/>
      <c r="LLM73" s="154"/>
      <c r="LLN73" s="154"/>
      <c r="LLO73" s="154"/>
      <c r="LLP73" s="154"/>
      <c r="LLQ73" s="154"/>
      <c r="LLR73" s="154"/>
      <c r="LLS73" s="154"/>
      <c r="LLT73" s="154"/>
      <c r="LLU73" s="154"/>
      <c r="LLV73" s="154"/>
      <c r="LLW73" s="154"/>
      <c r="LLX73" s="154"/>
      <c r="LLY73" s="154"/>
      <c r="LLZ73" s="154"/>
      <c r="LMA73" s="154"/>
      <c r="LMB73" s="154"/>
      <c r="LMC73" s="154"/>
      <c r="LMD73" s="154"/>
      <c r="LME73" s="154"/>
      <c r="LMF73" s="154"/>
      <c r="LMG73" s="154"/>
      <c r="LMH73" s="154"/>
      <c r="LMI73" s="154"/>
      <c r="LMJ73" s="154"/>
      <c r="LMK73" s="154"/>
      <c r="LML73" s="154"/>
      <c r="LMM73" s="154"/>
      <c r="LMN73" s="154"/>
      <c r="LMO73" s="154"/>
      <c r="LMP73" s="154"/>
      <c r="LMQ73" s="154"/>
      <c r="LMR73" s="154"/>
      <c r="LMS73" s="154"/>
      <c r="LMT73" s="154"/>
      <c r="LMU73" s="154"/>
      <c r="LMV73" s="154"/>
      <c r="LMW73" s="154"/>
      <c r="LMX73" s="154"/>
      <c r="LMY73" s="154"/>
      <c r="LMZ73" s="154"/>
      <c r="LNA73" s="154"/>
      <c r="LNB73" s="154"/>
      <c r="LNC73" s="154"/>
      <c r="LND73" s="154"/>
      <c r="LNE73" s="154"/>
      <c r="LNF73" s="154"/>
      <c r="LNG73" s="154"/>
      <c r="LNH73" s="154"/>
      <c r="LNI73" s="154"/>
      <c r="LNJ73" s="154"/>
      <c r="LNK73" s="154"/>
      <c r="LNL73" s="154"/>
      <c r="LNM73" s="154"/>
      <c r="LNN73" s="154"/>
      <c r="LNO73" s="154"/>
      <c r="LNP73" s="154"/>
      <c r="LNQ73" s="154"/>
      <c r="LNR73" s="154"/>
      <c r="LNS73" s="154"/>
      <c r="LNT73" s="154"/>
      <c r="LNU73" s="154"/>
      <c r="LNV73" s="154"/>
      <c r="LNW73" s="154"/>
      <c r="LNX73" s="154"/>
      <c r="LNY73" s="154"/>
      <c r="LNZ73" s="154"/>
      <c r="LOA73" s="154"/>
      <c r="LOB73" s="154"/>
      <c r="LOC73" s="154"/>
      <c r="LOD73" s="154"/>
      <c r="LOE73" s="154"/>
      <c r="LOF73" s="154"/>
      <c r="LOG73" s="154"/>
      <c r="LOH73" s="154"/>
      <c r="LOI73" s="154"/>
      <c r="LOJ73" s="154"/>
      <c r="LOK73" s="154"/>
      <c r="LOL73" s="154"/>
      <c r="LOM73" s="154"/>
      <c r="LON73" s="154"/>
      <c r="LOO73" s="154"/>
      <c r="LOP73" s="154"/>
      <c r="LOQ73" s="154"/>
      <c r="LOR73" s="154"/>
      <c r="LOS73" s="154"/>
      <c r="LOT73" s="154"/>
      <c r="LOU73" s="154"/>
      <c r="LOV73" s="154"/>
      <c r="LOW73" s="154"/>
      <c r="LOX73" s="154"/>
      <c r="LOY73" s="154"/>
      <c r="LOZ73" s="154"/>
      <c r="LPA73" s="154"/>
      <c r="LPB73" s="154"/>
      <c r="LPC73" s="154"/>
      <c r="LPD73" s="154"/>
      <c r="LPE73" s="154"/>
      <c r="LPF73" s="154"/>
      <c r="LPG73" s="154"/>
      <c r="LPH73" s="154"/>
      <c r="LPI73" s="154"/>
      <c r="LPJ73" s="154"/>
      <c r="LPK73" s="154"/>
      <c r="LPL73" s="154"/>
      <c r="LPM73" s="154"/>
      <c r="LPN73" s="154"/>
      <c r="LPO73" s="154"/>
      <c r="LPP73" s="154"/>
      <c r="LPQ73" s="154"/>
      <c r="LPR73" s="154"/>
      <c r="LPS73" s="154"/>
      <c r="LPT73" s="154"/>
      <c r="LPU73" s="154"/>
      <c r="LPV73" s="154"/>
      <c r="LPW73" s="154"/>
      <c r="LPX73" s="154"/>
      <c r="LPY73" s="154"/>
      <c r="LPZ73" s="154"/>
      <c r="LQA73" s="154"/>
      <c r="LQB73" s="154"/>
      <c r="LQC73" s="154"/>
      <c r="LQD73" s="154"/>
      <c r="LQE73" s="154"/>
      <c r="LQF73" s="154"/>
      <c r="LQG73" s="154"/>
      <c r="LQH73" s="154"/>
      <c r="LQI73" s="154"/>
      <c r="LQJ73" s="154"/>
      <c r="LQK73" s="154"/>
      <c r="LQL73" s="154"/>
      <c r="LQM73" s="154"/>
      <c r="LQN73" s="154"/>
      <c r="LQO73" s="154"/>
      <c r="LQP73" s="154"/>
      <c r="LQQ73" s="154"/>
      <c r="LQR73" s="154"/>
      <c r="LQS73" s="154"/>
      <c r="LQT73" s="154"/>
      <c r="LQU73" s="154"/>
      <c r="LQV73" s="154"/>
      <c r="LQW73" s="154"/>
      <c r="LQX73" s="154"/>
      <c r="LQY73" s="154"/>
      <c r="LQZ73" s="154"/>
      <c r="LRA73" s="154"/>
      <c r="LRB73" s="154"/>
      <c r="LRC73" s="154"/>
      <c r="LRD73" s="154"/>
      <c r="LRE73" s="154"/>
      <c r="LRF73" s="154"/>
      <c r="LRG73" s="154"/>
      <c r="LRH73" s="154"/>
      <c r="LRI73" s="154"/>
      <c r="LRJ73" s="154"/>
      <c r="LRK73" s="154"/>
      <c r="LRL73" s="154"/>
      <c r="LRM73" s="154"/>
      <c r="LRN73" s="154"/>
      <c r="LRO73" s="154"/>
      <c r="LRP73" s="154"/>
      <c r="LRQ73" s="154"/>
      <c r="LRR73" s="154"/>
      <c r="LRS73" s="154"/>
      <c r="LRT73" s="154"/>
      <c r="LRU73" s="154"/>
      <c r="LRV73" s="154"/>
      <c r="LRW73" s="154"/>
      <c r="LRX73" s="154"/>
      <c r="LRY73" s="154"/>
      <c r="LRZ73" s="154"/>
      <c r="LSA73" s="154"/>
      <c r="LSB73" s="154"/>
      <c r="LSC73" s="154"/>
      <c r="LSD73" s="154"/>
      <c r="LSE73" s="154"/>
      <c r="LSF73" s="154"/>
      <c r="LSG73" s="154"/>
      <c r="LSH73" s="154"/>
      <c r="LSI73" s="154"/>
      <c r="LSJ73" s="154"/>
      <c r="LSK73" s="154"/>
      <c r="LSL73" s="154"/>
      <c r="LSM73" s="154"/>
      <c r="LSN73" s="154"/>
      <c r="LSO73" s="154"/>
      <c r="LSP73" s="154"/>
      <c r="LSQ73" s="154"/>
      <c r="LSR73" s="154"/>
      <c r="LSS73" s="154"/>
      <c r="LST73" s="154"/>
      <c r="LSU73" s="154"/>
      <c r="LSV73" s="154"/>
      <c r="LSW73" s="154"/>
      <c r="LSX73" s="154"/>
      <c r="LSY73" s="154"/>
      <c r="LSZ73" s="154"/>
      <c r="LTA73" s="154"/>
      <c r="LTB73" s="154"/>
      <c r="LTC73" s="154"/>
      <c r="LTD73" s="154"/>
      <c r="LTE73" s="154"/>
      <c r="LTF73" s="154"/>
      <c r="LTG73" s="154"/>
      <c r="LTH73" s="154"/>
      <c r="LTI73" s="154"/>
      <c r="LTJ73" s="154"/>
      <c r="LTK73" s="154"/>
      <c r="LTL73" s="154"/>
      <c r="LTM73" s="154"/>
      <c r="LTN73" s="154"/>
      <c r="LTO73" s="154"/>
      <c r="LTP73" s="154"/>
      <c r="LTQ73" s="154"/>
      <c r="LTR73" s="154"/>
      <c r="LTS73" s="154"/>
      <c r="LTT73" s="154"/>
      <c r="LTU73" s="154"/>
      <c r="LTV73" s="154"/>
      <c r="LTW73" s="154"/>
      <c r="LTX73" s="154"/>
      <c r="LTY73" s="154"/>
      <c r="LTZ73" s="154"/>
      <c r="LUA73" s="154"/>
      <c r="LUB73" s="154"/>
      <c r="LUC73" s="154"/>
      <c r="LUD73" s="154"/>
      <c r="LUE73" s="154"/>
      <c r="LUF73" s="154"/>
      <c r="LUG73" s="154"/>
      <c r="LUH73" s="154"/>
      <c r="LUI73" s="154"/>
      <c r="LUJ73" s="154"/>
      <c r="LUK73" s="154"/>
      <c r="LUL73" s="154"/>
      <c r="LUM73" s="154"/>
      <c r="LUN73" s="154"/>
      <c r="LUO73" s="154"/>
      <c r="LUP73" s="154"/>
      <c r="LUQ73" s="154"/>
      <c r="LUR73" s="154"/>
      <c r="LUS73" s="154"/>
      <c r="LUT73" s="154"/>
      <c r="LUU73" s="154"/>
      <c r="LUV73" s="154"/>
      <c r="LUW73" s="154"/>
      <c r="LUX73" s="154"/>
      <c r="LUY73" s="154"/>
      <c r="LUZ73" s="154"/>
      <c r="LVA73" s="154"/>
      <c r="LVB73" s="154"/>
      <c r="LVC73" s="154"/>
      <c r="LVD73" s="154"/>
      <c r="LVE73" s="154"/>
      <c r="LVF73" s="154"/>
      <c r="LVG73" s="154"/>
      <c r="LVH73" s="154"/>
      <c r="LVI73" s="154"/>
      <c r="LVJ73" s="154"/>
      <c r="LVK73" s="154"/>
      <c r="LVL73" s="154"/>
      <c r="LVM73" s="154"/>
      <c r="LVN73" s="154"/>
      <c r="LVO73" s="154"/>
      <c r="LVP73" s="154"/>
      <c r="LVQ73" s="154"/>
      <c r="LVR73" s="154"/>
      <c r="LVS73" s="154"/>
      <c r="LVT73" s="154"/>
      <c r="LVU73" s="154"/>
      <c r="LVV73" s="154"/>
      <c r="LVW73" s="154"/>
      <c r="LVX73" s="154"/>
      <c r="LVY73" s="154"/>
      <c r="LVZ73" s="154"/>
      <c r="LWA73" s="154"/>
      <c r="LWB73" s="154"/>
      <c r="LWC73" s="154"/>
      <c r="LWD73" s="154"/>
      <c r="LWE73" s="154"/>
      <c r="LWF73" s="154"/>
      <c r="LWG73" s="154"/>
      <c r="LWH73" s="154"/>
      <c r="LWI73" s="154"/>
      <c r="LWJ73" s="154"/>
      <c r="LWK73" s="154"/>
      <c r="LWL73" s="154"/>
      <c r="LWM73" s="154"/>
      <c r="LWN73" s="154"/>
      <c r="LWO73" s="154"/>
      <c r="LWP73" s="154"/>
      <c r="LWQ73" s="154"/>
      <c r="LWR73" s="154"/>
      <c r="LWS73" s="154"/>
      <c r="LWT73" s="154"/>
      <c r="LWU73" s="154"/>
      <c r="LWV73" s="154"/>
      <c r="LWW73" s="154"/>
      <c r="LWX73" s="154"/>
      <c r="LWY73" s="154"/>
      <c r="LWZ73" s="154"/>
      <c r="LXA73" s="154"/>
      <c r="LXB73" s="154"/>
      <c r="LXC73" s="154"/>
      <c r="LXD73" s="154"/>
      <c r="LXE73" s="154"/>
      <c r="LXF73" s="154"/>
      <c r="LXG73" s="154"/>
      <c r="LXH73" s="154"/>
      <c r="LXI73" s="154"/>
      <c r="LXJ73" s="154"/>
      <c r="LXK73" s="154"/>
      <c r="LXL73" s="154"/>
      <c r="LXM73" s="154"/>
      <c r="LXN73" s="154"/>
      <c r="LXO73" s="154"/>
      <c r="LXP73" s="154"/>
      <c r="LXQ73" s="154"/>
      <c r="LXR73" s="154"/>
      <c r="LXS73" s="154"/>
      <c r="LXT73" s="154"/>
      <c r="LXU73" s="154"/>
      <c r="LXV73" s="154"/>
      <c r="LXW73" s="154"/>
      <c r="LXX73" s="154"/>
      <c r="LXY73" s="154"/>
      <c r="LXZ73" s="154"/>
      <c r="LYA73" s="154"/>
      <c r="LYB73" s="154"/>
      <c r="LYC73" s="154"/>
      <c r="LYD73" s="154"/>
      <c r="LYE73" s="154"/>
      <c r="LYF73" s="154"/>
      <c r="LYG73" s="154"/>
      <c r="LYH73" s="154"/>
      <c r="LYI73" s="154"/>
      <c r="LYJ73" s="154"/>
      <c r="LYK73" s="154"/>
      <c r="LYL73" s="154"/>
      <c r="LYM73" s="154"/>
      <c r="LYN73" s="154"/>
      <c r="LYO73" s="154"/>
      <c r="LYP73" s="154"/>
      <c r="LYQ73" s="154"/>
      <c r="LYR73" s="154"/>
      <c r="LYS73" s="154"/>
      <c r="LYT73" s="154"/>
      <c r="LYU73" s="154"/>
      <c r="LYV73" s="154"/>
      <c r="LYW73" s="154"/>
      <c r="LYX73" s="154"/>
      <c r="LYY73" s="154"/>
      <c r="LYZ73" s="154"/>
      <c r="LZA73" s="154"/>
      <c r="LZB73" s="154"/>
      <c r="LZC73" s="154"/>
      <c r="LZD73" s="154"/>
      <c r="LZE73" s="154"/>
      <c r="LZF73" s="154"/>
      <c r="LZG73" s="154"/>
      <c r="LZH73" s="154"/>
      <c r="LZI73" s="154"/>
      <c r="LZJ73" s="154"/>
      <c r="LZK73" s="154"/>
      <c r="LZL73" s="154"/>
      <c r="LZM73" s="154"/>
      <c r="LZN73" s="154"/>
      <c r="LZO73" s="154"/>
      <c r="LZP73" s="154"/>
      <c r="LZQ73" s="154"/>
      <c r="LZR73" s="154"/>
      <c r="LZS73" s="154"/>
      <c r="LZT73" s="154"/>
      <c r="LZU73" s="154"/>
      <c r="LZV73" s="154"/>
      <c r="LZW73" s="154"/>
      <c r="LZX73" s="154"/>
      <c r="LZY73" s="154"/>
      <c r="LZZ73" s="154"/>
      <c r="MAA73" s="154"/>
      <c r="MAB73" s="154"/>
      <c r="MAC73" s="154"/>
      <c r="MAD73" s="154"/>
      <c r="MAE73" s="154"/>
      <c r="MAF73" s="154"/>
      <c r="MAG73" s="154"/>
      <c r="MAH73" s="154"/>
      <c r="MAI73" s="154"/>
      <c r="MAJ73" s="154"/>
      <c r="MAK73" s="154"/>
      <c r="MAL73" s="154"/>
      <c r="MAM73" s="154"/>
      <c r="MAN73" s="154"/>
      <c r="MAO73" s="154"/>
      <c r="MAP73" s="154"/>
      <c r="MAQ73" s="154"/>
      <c r="MAR73" s="154"/>
      <c r="MAS73" s="154"/>
      <c r="MAT73" s="154"/>
      <c r="MAU73" s="154"/>
      <c r="MAV73" s="154"/>
      <c r="MAW73" s="154"/>
      <c r="MAX73" s="154"/>
      <c r="MAY73" s="154"/>
      <c r="MAZ73" s="154"/>
      <c r="MBA73" s="154"/>
      <c r="MBB73" s="154"/>
      <c r="MBC73" s="154"/>
      <c r="MBD73" s="154"/>
      <c r="MBE73" s="154"/>
      <c r="MBF73" s="154"/>
      <c r="MBG73" s="154"/>
      <c r="MBH73" s="154"/>
      <c r="MBI73" s="154"/>
      <c r="MBJ73" s="154"/>
      <c r="MBK73" s="154"/>
      <c r="MBL73" s="154"/>
      <c r="MBM73" s="154"/>
      <c r="MBN73" s="154"/>
      <c r="MBO73" s="154"/>
      <c r="MBP73" s="154"/>
      <c r="MBQ73" s="154"/>
      <c r="MBR73" s="154"/>
      <c r="MBS73" s="154"/>
      <c r="MBT73" s="154"/>
      <c r="MBU73" s="154"/>
      <c r="MBV73" s="154"/>
      <c r="MBW73" s="154"/>
      <c r="MBX73" s="154"/>
      <c r="MBY73" s="154"/>
      <c r="MBZ73" s="154"/>
      <c r="MCA73" s="154"/>
      <c r="MCB73" s="154"/>
      <c r="MCC73" s="154"/>
      <c r="MCD73" s="154"/>
      <c r="MCE73" s="154"/>
      <c r="MCF73" s="154"/>
      <c r="MCG73" s="154"/>
      <c r="MCH73" s="154"/>
      <c r="MCI73" s="154"/>
      <c r="MCJ73" s="154"/>
      <c r="MCK73" s="154"/>
      <c r="MCL73" s="154"/>
      <c r="MCM73" s="154"/>
      <c r="MCN73" s="154"/>
      <c r="MCO73" s="154"/>
      <c r="MCP73" s="154"/>
      <c r="MCQ73" s="154"/>
      <c r="MCR73" s="154"/>
      <c r="MCS73" s="154"/>
      <c r="MCT73" s="154"/>
      <c r="MCU73" s="154"/>
      <c r="MCV73" s="154"/>
      <c r="MCW73" s="154"/>
      <c r="MCX73" s="154"/>
      <c r="MCY73" s="154"/>
      <c r="MCZ73" s="154"/>
      <c r="MDA73" s="154"/>
      <c r="MDB73" s="154"/>
      <c r="MDC73" s="154"/>
      <c r="MDD73" s="154"/>
      <c r="MDE73" s="154"/>
      <c r="MDF73" s="154"/>
      <c r="MDG73" s="154"/>
      <c r="MDH73" s="154"/>
      <c r="MDI73" s="154"/>
      <c r="MDJ73" s="154"/>
      <c r="MDK73" s="154"/>
      <c r="MDL73" s="154"/>
      <c r="MDM73" s="154"/>
      <c r="MDN73" s="154"/>
      <c r="MDO73" s="154"/>
      <c r="MDP73" s="154"/>
      <c r="MDQ73" s="154"/>
      <c r="MDR73" s="154"/>
      <c r="MDS73" s="154"/>
      <c r="MDT73" s="154"/>
      <c r="MDU73" s="154"/>
      <c r="MDV73" s="154"/>
      <c r="MDW73" s="154"/>
      <c r="MDX73" s="154"/>
      <c r="MDY73" s="154"/>
      <c r="MDZ73" s="154"/>
      <c r="MEA73" s="154"/>
      <c r="MEB73" s="154"/>
      <c r="MEC73" s="154"/>
      <c r="MED73" s="154"/>
      <c r="MEE73" s="154"/>
      <c r="MEF73" s="154"/>
      <c r="MEG73" s="154"/>
      <c r="MEH73" s="154"/>
      <c r="MEI73" s="154"/>
      <c r="MEJ73" s="154"/>
      <c r="MEK73" s="154"/>
      <c r="MEL73" s="154"/>
      <c r="MEM73" s="154"/>
      <c r="MEN73" s="154"/>
      <c r="MEO73" s="154"/>
      <c r="MEP73" s="154"/>
      <c r="MEQ73" s="154"/>
      <c r="MER73" s="154"/>
      <c r="MES73" s="154"/>
      <c r="MET73" s="154"/>
      <c r="MEU73" s="154"/>
      <c r="MEV73" s="154"/>
      <c r="MEW73" s="154"/>
      <c r="MEX73" s="154"/>
      <c r="MEY73" s="154"/>
      <c r="MEZ73" s="154"/>
      <c r="MFA73" s="154"/>
      <c r="MFB73" s="154"/>
      <c r="MFC73" s="154"/>
      <c r="MFD73" s="154"/>
      <c r="MFE73" s="154"/>
      <c r="MFF73" s="154"/>
      <c r="MFG73" s="154"/>
      <c r="MFH73" s="154"/>
      <c r="MFI73" s="154"/>
      <c r="MFJ73" s="154"/>
      <c r="MFK73" s="154"/>
      <c r="MFL73" s="154"/>
      <c r="MFM73" s="154"/>
      <c r="MFN73" s="154"/>
      <c r="MFO73" s="154"/>
      <c r="MFP73" s="154"/>
      <c r="MFQ73" s="154"/>
      <c r="MFR73" s="154"/>
      <c r="MFS73" s="154"/>
      <c r="MFT73" s="154"/>
      <c r="MFU73" s="154"/>
      <c r="MFV73" s="154"/>
      <c r="MFW73" s="154"/>
      <c r="MFX73" s="154"/>
      <c r="MFY73" s="154"/>
      <c r="MFZ73" s="154"/>
      <c r="MGA73" s="154"/>
      <c r="MGB73" s="154"/>
      <c r="MGC73" s="154"/>
      <c r="MGD73" s="154"/>
      <c r="MGE73" s="154"/>
      <c r="MGF73" s="154"/>
      <c r="MGG73" s="154"/>
      <c r="MGH73" s="154"/>
      <c r="MGI73" s="154"/>
      <c r="MGJ73" s="154"/>
      <c r="MGK73" s="154"/>
      <c r="MGL73" s="154"/>
      <c r="MGM73" s="154"/>
      <c r="MGN73" s="154"/>
      <c r="MGO73" s="154"/>
      <c r="MGP73" s="154"/>
      <c r="MGQ73" s="154"/>
      <c r="MGR73" s="154"/>
      <c r="MGS73" s="154"/>
      <c r="MGT73" s="154"/>
      <c r="MGU73" s="154"/>
      <c r="MGV73" s="154"/>
      <c r="MGW73" s="154"/>
      <c r="MGX73" s="154"/>
      <c r="MGY73" s="154"/>
      <c r="MGZ73" s="154"/>
      <c r="MHA73" s="154"/>
      <c r="MHB73" s="154"/>
      <c r="MHC73" s="154"/>
      <c r="MHD73" s="154"/>
      <c r="MHE73" s="154"/>
      <c r="MHF73" s="154"/>
      <c r="MHG73" s="154"/>
      <c r="MHH73" s="154"/>
      <c r="MHI73" s="154"/>
      <c r="MHJ73" s="154"/>
      <c r="MHK73" s="154"/>
      <c r="MHL73" s="154"/>
      <c r="MHM73" s="154"/>
      <c r="MHN73" s="154"/>
      <c r="MHO73" s="154"/>
      <c r="MHP73" s="154"/>
      <c r="MHQ73" s="154"/>
      <c r="MHR73" s="154"/>
      <c r="MHS73" s="154"/>
      <c r="MHT73" s="154"/>
      <c r="MHU73" s="154"/>
      <c r="MHV73" s="154"/>
      <c r="MHW73" s="154"/>
      <c r="MHX73" s="154"/>
      <c r="MHY73" s="154"/>
      <c r="MHZ73" s="154"/>
      <c r="MIA73" s="154"/>
      <c r="MIB73" s="154"/>
      <c r="MIC73" s="154"/>
      <c r="MID73" s="154"/>
      <c r="MIE73" s="154"/>
      <c r="MIF73" s="154"/>
      <c r="MIG73" s="154"/>
      <c r="MIH73" s="154"/>
      <c r="MII73" s="154"/>
      <c r="MIJ73" s="154"/>
      <c r="MIK73" s="154"/>
      <c r="MIL73" s="154"/>
      <c r="MIM73" s="154"/>
      <c r="MIN73" s="154"/>
      <c r="MIO73" s="154"/>
      <c r="MIP73" s="154"/>
      <c r="MIQ73" s="154"/>
      <c r="MIR73" s="154"/>
      <c r="MIS73" s="154"/>
      <c r="MIT73" s="154"/>
      <c r="MIU73" s="154"/>
      <c r="MIV73" s="154"/>
      <c r="MIW73" s="154"/>
      <c r="MIX73" s="154"/>
      <c r="MIY73" s="154"/>
      <c r="MIZ73" s="154"/>
      <c r="MJA73" s="154"/>
      <c r="MJB73" s="154"/>
      <c r="MJC73" s="154"/>
      <c r="MJD73" s="154"/>
      <c r="MJE73" s="154"/>
      <c r="MJF73" s="154"/>
      <c r="MJG73" s="154"/>
      <c r="MJH73" s="154"/>
      <c r="MJI73" s="154"/>
      <c r="MJJ73" s="154"/>
      <c r="MJK73" s="154"/>
      <c r="MJL73" s="154"/>
      <c r="MJM73" s="154"/>
      <c r="MJN73" s="154"/>
      <c r="MJO73" s="154"/>
      <c r="MJP73" s="154"/>
      <c r="MJQ73" s="154"/>
      <c r="MJR73" s="154"/>
      <c r="MJS73" s="154"/>
      <c r="MJT73" s="154"/>
      <c r="MJU73" s="154"/>
      <c r="MJV73" s="154"/>
      <c r="MJW73" s="154"/>
      <c r="MJX73" s="154"/>
      <c r="MJY73" s="154"/>
      <c r="MJZ73" s="154"/>
      <c r="MKA73" s="154"/>
      <c r="MKB73" s="154"/>
      <c r="MKC73" s="154"/>
      <c r="MKD73" s="154"/>
      <c r="MKE73" s="154"/>
      <c r="MKF73" s="154"/>
      <c r="MKG73" s="154"/>
      <c r="MKH73" s="154"/>
      <c r="MKI73" s="154"/>
      <c r="MKJ73" s="154"/>
      <c r="MKK73" s="154"/>
      <c r="MKL73" s="154"/>
      <c r="MKM73" s="154"/>
      <c r="MKN73" s="154"/>
      <c r="MKO73" s="154"/>
      <c r="MKP73" s="154"/>
      <c r="MKQ73" s="154"/>
      <c r="MKR73" s="154"/>
      <c r="MKS73" s="154"/>
      <c r="MKT73" s="154"/>
      <c r="MKU73" s="154"/>
      <c r="MKV73" s="154"/>
      <c r="MKW73" s="154"/>
      <c r="MKX73" s="154"/>
      <c r="MKY73" s="154"/>
      <c r="MKZ73" s="154"/>
      <c r="MLA73" s="154"/>
      <c r="MLB73" s="154"/>
      <c r="MLC73" s="154"/>
      <c r="MLD73" s="154"/>
      <c r="MLE73" s="154"/>
      <c r="MLF73" s="154"/>
      <c r="MLG73" s="154"/>
      <c r="MLH73" s="154"/>
      <c r="MLI73" s="154"/>
      <c r="MLJ73" s="154"/>
      <c r="MLK73" s="154"/>
      <c r="MLL73" s="154"/>
      <c r="MLM73" s="154"/>
      <c r="MLN73" s="154"/>
      <c r="MLO73" s="154"/>
      <c r="MLP73" s="154"/>
      <c r="MLQ73" s="154"/>
      <c r="MLR73" s="154"/>
      <c r="MLS73" s="154"/>
      <c r="MLT73" s="154"/>
      <c r="MLU73" s="154"/>
      <c r="MLV73" s="154"/>
      <c r="MLW73" s="154"/>
      <c r="MLX73" s="154"/>
      <c r="MLY73" s="154"/>
      <c r="MLZ73" s="154"/>
      <c r="MMA73" s="154"/>
      <c r="MMB73" s="154"/>
      <c r="MMC73" s="154"/>
      <c r="MMD73" s="154"/>
      <c r="MME73" s="154"/>
      <c r="MMF73" s="154"/>
      <c r="MMG73" s="154"/>
      <c r="MMH73" s="154"/>
      <c r="MMI73" s="154"/>
      <c r="MMJ73" s="154"/>
      <c r="MMK73" s="154"/>
      <c r="MML73" s="154"/>
      <c r="MMM73" s="154"/>
      <c r="MMN73" s="154"/>
      <c r="MMO73" s="154"/>
      <c r="MMP73" s="154"/>
      <c r="MMQ73" s="154"/>
      <c r="MMR73" s="154"/>
      <c r="MMS73" s="154"/>
      <c r="MMT73" s="154"/>
      <c r="MMU73" s="154"/>
      <c r="MMV73" s="154"/>
      <c r="MMW73" s="154"/>
      <c r="MMX73" s="154"/>
      <c r="MMY73" s="154"/>
      <c r="MMZ73" s="154"/>
      <c r="MNA73" s="154"/>
      <c r="MNB73" s="154"/>
      <c r="MNC73" s="154"/>
      <c r="MND73" s="154"/>
      <c r="MNE73" s="154"/>
      <c r="MNF73" s="154"/>
      <c r="MNG73" s="154"/>
      <c r="MNH73" s="154"/>
      <c r="MNI73" s="154"/>
      <c r="MNJ73" s="154"/>
      <c r="MNK73" s="154"/>
      <c r="MNL73" s="154"/>
      <c r="MNM73" s="154"/>
      <c r="MNN73" s="154"/>
      <c r="MNO73" s="154"/>
      <c r="MNP73" s="154"/>
      <c r="MNQ73" s="154"/>
      <c r="MNR73" s="154"/>
      <c r="MNS73" s="154"/>
      <c r="MNT73" s="154"/>
      <c r="MNU73" s="154"/>
      <c r="MNV73" s="154"/>
      <c r="MNW73" s="154"/>
      <c r="MNX73" s="154"/>
      <c r="MNY73" s="154"/>
      <c r="MNZ73" s="154"/>
      <c r="MOA73" s="154"/>
      <c r="MOB73" s="154"/>
      <c r="MOC73" s="154"/>
      <c r="MOD73" s="154"/>
      <c r="MOE73" s="154"/>
      <c r="MOF73" s="154"/>
      <c r="MOG73" s="154"/>
      <c r="MOH73" s="154"/>
      <c r="MOI73" s="154"/>
      <c r="MOJ73" s="154"/>
      <c r="MOK73" s="154"/>
      <c r="MOL73" s="154"/>
      <c r="MOM73" s="154"/>
      <c r="MON73" s="154"/>
      <c r="MOO73" s="154"/>
      <c r="MOP73" s="154"/>
      <c r="MOQ73" s="154"/>
      <c r="MOR73" s="154"/>
      <c r="MOS73" s="154"/>
      <c r="MOT73" s="154"/>
      <c r="MOU73" s="154"/>
      <c r="MOV73" s="154"/>
      <c r="MOW73" s="154"/>
      <c r="MOX73" s="154"/>
      <c r="MOY73" s="154"/>
      <c r="MOZ73" s="154"/>
      <c r="MPA73" s="154"/>
      <c r="MPB73" s="154"/>
      <c r="MPC73" s="154"/>
      <c r="MPD73" s="154"/>
      <c r="MPE73" s="154"/>
      <c r="MPF73" s="154"/>
      <c r="MPG73" s="154"/>
      <c r="MPH73" s="154"/>
      <c r="MPI73" s="154"/>
      <c r="MPJ73" s="154"/>
      <c r="MPK73" s="154"/>
      <c r="MPL73" s="154"/>
      <c r="MPM73" s="154"/>
      <c r="MPN73" s="154"/>
      <c r="MPO73" s="154"/>
      <c r="MPP73" s="154"/>
      <c r="MPQ73" s="154"/>
      <c r="MPR73" s="154"/>
      <c r="MPS73" s="154"/>
      <c r="MPT73" s="154"/>
      <c r="MPU73" s="154"/>
      <c r="MPV73" s="154"/>
      <c r="MPW73" s="154"/>
      <c r="MPX73" s="154"/>
      <c r="MPY73" s="154"/>
      <c r="MPZ73" s="154"/>
      <c r="MQA73" s="154"/>
      <c r="MQB73" s="154"/>
      <c r="MQC73" s="154"/>
      <c r="MQD73" s="154"/>
      <c r="MQE73" s="154"/>
      <c r="MQF73" s="154"/>
      <c r="MQG73" s="154"/>
      <c r="MQH73" s="154"/>
      <c r="MQI73" s="154"/>
      <c r="MQJ73" s="154"/>
      <c r="MQK73" s="154"/>
      <c r="MQL73" s="154"/>
      <c r="MQM73" s="154"/>
      <c r="MQN73" s="154"/>
      <c r="MQO73" s="154"/>
      <c r="MQP73" s="154"/>
      <c r="MQQ73" s="154"/>
      <c r="MQR73" s="154"/>
      <c r="MQS73" s="154"/>
      <c r="MQT73" s="154"/>
      <c r="MQU73" s="154"/>
      <c r="MQV73" s="154"/>
      <c r="MQW73" s="154"/>
      <c r="MQX73" s="154"/>
      <c r="MQY73" s="154"/>
      <c r="MQZ73" s="154"/>
      <c r="MRA73" s="154"/>
      <c r="MRB73" s="154"/>
      <c r="MRC73" s="154"/>
      <c r="MRD73" s="154"/>
      <c r="MRE73" s="154"/>
      <c r="MRF73" s="154"/>
      <c r="MRG73" s="154"/>
      <c r="MRH73" s="154"/>
      <c r="MRI73" s="154"/>
      <c r="MRJ73" s="154"/>
      <c r="MRK73" s="154"/>
      <c r="MRL73" s="154"/>
      <c r="MRM73" s="154"/>
      <c r="MRN73" s="154"/>
      <c r="MRO73" s="154"/>
      <c r="MRP73" s="154"/>
      <c r="MRQ73" s="154"/>
      <c r="MRR73" s="154"/>
      <c r="MRS73" s="154"/>
      <c r="MRT73" s="154"/>
      <c r="MRU73" s="154"/>
      <c r="MRV73" s="154"/>
      <c r="MRW73" s="154"/>
      <c r="MRX73" s="154"/>
      <c r="MRY73" s="154"/>
      <c r="MRZ73" s="154"/>
      <c r="MSA73" s="154"/>
      <c r="MSB73" s="154"/>
      <c r="MSC73" s="154"/>
      <c r="MSD73" s="154"/>
      <c r="MSE73" s="154"/>
      <c r="MSF73" s="154"/>
      <c r="MSG73" s="154"/>
      <c r="MSH73" s="154"/>
      <c r="MSI73" s="154"/>
      <c r="MSJ73" s="154"/>
      <c r="MSK73" s="154"/>
      <c r="MSL73" s="154"/>
      <c r="MSM73" s="154"/>
      <c r="MSN73" s="154"/>
      <c r="MSO73" s="154"/>
      <c r="MSP73" s="154"/>
      <c r="MSQ73" s="154"/>
      <c r="MSR73" s="154"/>
      <c r="MSS73" s="154"/>
      <c r="MST73" s="154"/>
      <c r="MSU73" s="154"/>
      <c r="MSV73" s="154"/>
      <c r="MSW73" s="154"/>
      <c r="MSX73" s="154"/>
      <c r="MSY73" s="154"/>
      <c r="MSZ73" s="154"/>
      <c r="MTA73" s="154"/>
      <c r="MTB73" s="154"/>
      <c r="MTC73" s="154"/>
      <c r="MTD73" s="154"/>
      <c r="MTE73" s="154"/>
      <c r="MTF73" s="154"/>
      <c r="MTG73" s="154"/>
      <c r="MTH73" s="154"/>
      <c r="MTI73" s="154"/>
      <c r="MTJ73" s="154"/>
      <c r="MTK73" s="154"/>
      <c r="MTL73" s="154"/>
      <c r="MTM73" s="154"/>
      <c r="MTN73" s="154"/>
      <c r="MTO73" s="154"/>
      <c r="MTP73" s="154"/>
      <c r="MTQ73" s="154"/>
      <c r="MTR73" s="154"/>
      <c r="MTS73" s="154"/>
      <c r="MTT73" s="154"/>
      <c r="MTU73" s="154"/>
      <c r="MTV73" s="154"/>
      <c r="MTW73" s="154"/>
      <c r="MTX73" s="154"/>
      <c r="MTY73" s="154"/>
      <c r="MTZ73" s="154"/>
      <c r="MUA73" s="154"/>
      <c r="MUB73" s="154"/>
      <c r="MUC73" s="154"/>
      <c r="MUD73" s="154"/>
      <c r="MUE73" s="154"/>
      <c r="MUF73" s="154"/>
      <c r="MUG73" s="154"/>
      <c r="MUH73" s="154"/>
      <c r="MUI73" s="154"/>
      <c r="MUJ73" s="154"/>
      <c r="MUK73" s="154"/>
      <c r="MUL73" s="154"/>
      <c r="MUM73" s="154"/>
      <c r="MUN73" s="154"/>
      <c r="MUO73" s="154"/>
      <c r="MUP73" s="154"/>
      <c r="MUQ73" s="154"/>
      <c r="MUR73" s="154"/>
      <c r="MUS73" s="154"/>
      <c r="MUT73" s="154"/>
      <c r="MUU73" s="154"/>
      <c r="MUV73" s="154"/>
      <c r="MUW73" s="154"/>
      <c r="MUX73" s="154"/>
      <c r="MUY73" s="154"/>
      <c r="MUZ73" s="154"/>
      <c r="MVA73" s="154"/>
      <c r="MVB73" s="154"/>
      <c r="MVC73" s="154"/>
      <c r="MVD73" s="154"/>
      <c r="MVE73" s="154"/>
      <c r="MVF73" s="154"/>
      <c r="MVG73" s="154"/>
      <c r="MVH73" s="154"/>
      <c r="MVI73" s="154"/>
      <c r="MVJ73" s="154"/>
      <c r="MVK73" s="154"/>
      <c r="MVL73" s="154"/>
      <c r="MVM73" s="154"/>
      <c r="MVN73" s="154"/>
      <c r="MVO73" s="154"/>
      <c r="MVP73" s="154"/>
      <c r="MVQ73" s="154"/>
      <c r="MVR73" s="154"/>
      <c r="MVS73" s="154"/>
      <c r="MVT73" s="154"/>
      <c r="MVU73" s="154"/>
      <c r="MVV73" s="154"/>
      <c r="MVW73" s="154"/>
      <c r="MVX73" s="154"/>
      <c r="MVY73" s="154"/>
      <c r="MVZ73" s="154"/>
      <c r="MWA73" s="154"/>
      <c r="MWB73" s="154"/>
      <c r="MWC73" s="154"/>
      <c r="MWD73" s="154"/>
      <c r="MWE73" s="154"/>
      <c r="MWF73" s="154"/>
      <c r="MWG73" s="154"/>
      <c r="MWH73" s="154"/>
      <c r="MWI73" s="154"/>
      <c r="MWJ73" s="154"/>
      <c r="MWK73" s="154"/>
      <c r="MWL73" s="154"/>
      <c r="MWM73" s="154"/>
      <c r="MWN73" s="154"/>
      <c r="MWO73" s="154"/>
      <c r="MWP73" s="154"/>
      <c r="MWQ73" s="154"/>
      <c r="MWR73" s="154"/>
      <c r="MWS73" s="154"/>
      <c r="MWT73" s="154"/>
      <c r="MWU73" s="154"/>
      <c r="MWV73" s="154"/>
      <c r="MWW73" s="154"/>
      <c r="MWX73" s="154"/>
      <c r="MWY73" s="154"/>
      <c r="MWZ73" s="154"/>
      <c r="MXA73" s="154"/>
      <c r="MXB73" s="154"/>
      <c r="MXC73" s="154"/>
      <c r="MXD73" s="154"/>
      <c r="MXE73" s="154"/>
      <c r="MXF73" s="154"/>
      <c r="MXG73" s="154"/>
      <c r="MXH73" s="154"/>
      <c r="MXI73" s="154"/>
      <c r="MXJ73" s="154"/>
      <c r="MXK73" s="154"/>
      <c r="MXL73" s="154"/>
      <c r="MXM73" s="154"/>
      <c r="MXN73" s="154"/>
      <c r="MXO73" s="154"/>
      <c r="MXP73" s="154"/>
      <c r="MXQ73" s="154"/>
      <c r="MXR73" s="154"/>
      <c r="MXS73" s="154"/>
      <c r="MXT73" s="154"/>
      <c r="MXU73" s="154"/>
      <c r="MXV73" s="154"/>
      <c r="MXW73" s="154"/>
      <c r="MXX73" s="154"/>
      <c r="MXY73" s="154"/>
      <c r="MXZ73" s="154"/>
      <c r="MYA73" s="154"/>
      <c r="MYB73" s="154"/>
      <c r="MYC73" s="154"/>
      <c r="MYD73" s="154"/>
      <c r="MYE73" s="154"/>
      <c r="MYF73" s="154"/>
      <c r="MYG73" s="154"/>
      <c r="MYH73" s="154"/>
      <c r="MYI73" s="154"/>
      <c r="MYJ73" s="154"/>
      <c r="MYK73" s="154"/>
      <c r="MYL73" s="154"/>
      <c r="MYM73" s="154"/>
      <c r="MYN73" s="154"/>
      <c r="MYO73" s="154"/>
      <c r="MYP73" s="154"/>
      <c r="MYQ73" s="154"/>
      <c r="MYR73" s="154"/>
      <c r="MYS73" s="154"/>
      <c r="MYT73" s="154"/>
      <c r="MYU73" s="154"/>
      <c r="MYV73" s="154"/>
      <c r="MYW73" s="154"/>
      <c r="MYX73" s="154"/>
      <c r="MYY73" s="154"/>
      <c r="MYZ73" s="154"/>
      <c r="MZA73" s="154"/>
      <c r="MZB73" s="154"/>
      <c r="MZC73" s="154"/>
      <c r="MZD73" s="154"/>
      <c r="MZE73" s="154"/>
      <c r="MZF73" s="154"/>
      <c r="MZG73" s="154"/>
      <c r="MZH73" s="154"/>
      <c r="MZI73" s="154"/>
      <c r="MZJ73" s="154"/>
      <c r="MZK73" s="154"/>
      <c r="MZL73" s="154"/>
      <c r="MZM73" s="154"/>
      <c r="MZN73" s="154"/>
      <c r="MZO73" s="154"/>
      <c r="MZP73" s="154"/>
      <c r="MZQ73" s="154"/>
      <c r="MZR73" s="154"/>
      <c r="MZS73" s="154"/>
      <c r="MZT73" s="154"/>
      <c r="MZU73" s="154"/>
      <c r="MZV73" s="154"/>
      <c r="MZW73" s="154"/>
      <c r="MZX73" s="154"/>
      <c r="MZY73" s="154"/>
      <c r="MZZ73" s="154"/>
      <c r="NAA73" s="154"/>
      <c r="NAB73" s="154"/>
      <c r="NAC73" s="154"/>
      <c r="NAD73" s="154"/>
      <c r="NAE73" s="154"/>
      <c r="NAF73" s="154"/>
      <c r="NAG73" s="154"/>
      <c r="NAH73" s="154"/>
      <c r="NAI73" s="154"/>
      <c r="NAJ73" s="154"/>
      <c r="NAK73" s="154"/>
      <c r="NAL73" s="154"/>
      <c r="NAM73" s="154"/>
      <c r="NAN73" s="154"/>
      <c r="NAO73" s="154"/>
      <c r="NAP73" s="154"/>
      <c r="NAQ73" s="154"/>
      <c r="NAR73" s="154"/>
      <c r="NAS73" s="154"/>
      <c r="NAT73" s="154"/>
      <c r="NAU73" s="154"/>
      <c r="NAV73" s="154"/>
      <c r="NAW73" s="154"/>
      <c r="NAX73" s="154"/>
      <c r="NAY73" s="154"/>
      <c r="NAZ73" s="154"/>
      <c r="NBA73" s="154"/>
      <c r="NBB73" s="154"/>
      <c r="NBC73" s="154"/>
      <c r="NBD73" s="154"/>
      <c r="NBE73" s="154"/>
      <c r="NBF73" s="154"/>
      <c r="NBG73" s="154"/>
      <c r="NBH73" s="154"/>
      <c r="NBI73" s="154"/>
      <c r="NBJ73" s="154"/>
      <c r="NBK73" s="154"/>
      <c r="NBL73" s="154"/>
      <c r="NBM73" s="154"/>
      <c r="NBN73" s="154"/>
      <c r="NBO73" s="154"/>
      <c r="NBP73" s="154"/>
      <c r="NBQ73" s="154"/>
      <c r="NBR73" s="154"/>
      <c r="NBS73" s="154"/>
      <c r="NBT73" s="154"/>
      <c r="NBU73" s="154"/>
      <c r="NBV73" s="154"/>
      <c r="NBW73" s="154"/>
      <c r="NBX73" s="154"/>
      <c r="NBY73" s="154"/>
      <c r="NBZ73" s="154"/>
      <c r="NCA73" s="154"/>
      <c r="NCB73" s="154"/>
      <c r="NCC73" s="154"/>
      <c r="NCD73" s="154"/>
      <c r="NCE73" s="154"/>
      <c r="NCF73" s="154"/>
      <c r="NCG73" s="154"/>
      <c r="NCH73" s="154"/>
      <c r="NCI73" s="154"/>
      <c r="NCJ73" s="154"/>
      <c r="NCK73" s="154"/>
      <c r="NCL73" s="154"/>
      <c r="NCM73" s="154"/>
      <c r="NCN73" s="154"/>
      <c r="NCO73" s="154"/>
      <c r="NCP73" s="154"/>
      <c r="NCQ73" s="154"/>
      <c r="NCR73" s="154"/>
      <c r="NCS73" s="154"/>
      <c r="NCT73" s="154"/>
      <c r="NCU73" s="154"/>
      <c r="NCV73" s="154"/>
      <c r="NCW73" s="154"/>
      <c r="NCX73" s="154"/>
      <c r="NCY73" s="154"/>
      <c r="NCZ73" s="154"/>
      <c r="NDA73" s="154"/>
      <c r="NDB73" s="154"/>
      <c r="NDC73" s="154"/>
      <c r="NDD73" s="154"/>
      <c r="NDE73" s="154"/>
      <c r="NDF73" s="154"/>
      <c r="NDG73" s="154"/>
      <c r="NDH73" s="154"/>
      <c r="NDI73" s="154"/>
      <c r="NDJ73" s="154"/>
      <c r="NDK73" s="154"/>
      <c r="NDL73" s="154"/>
      <c r="NDM73" s="154"/>
      <c r="NDN73" s="154"/>
      <c r="NDO73" s="154"/>
      <c r="NDP73" s="154"/>
      <c r="NDQ73" s="154"/>
      <c r="NDR73" s="154"/>
      <c r="NDS73" s="154"/>
      <c r="NDT73" s="154"/>
      <c r="NDU73" s="154"/>
      <c r="NDV73" s="154"/>
      <c r="NDW73" s="154"/>
      <c r="NDX73" s="154"/>
      <c r="NDY73" s="154"/>
      <c r="NDZ73" s="154"/>
      <c r="NEA73" s="154"/>
      <c r="NEB73" s="154"/>
      <c r="NEC73" s="154"/>
      <c r="NED73" s="154"/>
      <c r="NEE73" s="154"/>
      <c r="NEF73" s="154"/>
      <c r="NEG73" s="154"/>
      <c r="NEH73" s="154"/>
      <c r="NEI73" s="154"/>
      <c r="NEJ73" s="154"/>
      <c r="NEK73" s="154"/>
      <c r="NEL73" s="154"/>
      <c r="NEM73" s="154"/>
      <c r="NEN73" s="154"/>
      <c r="NEO73" s="154"/>
      <c r="NEP73" s="154"/>
      <c r="NEQ73" s="154"/>
      <c r="NER73" s="154"/>
      <c r="NES73" s="154"/>
      <c r="NET73" s="154"/>
      <c r="NEU73" s="154"/>
      <c r="NEV73" s="154"/>
      <c r="NEW73" s="154"/>
      <c r="NEX73" s="154"/>
      <c r="NEY73" s="154"/>
      <c r="NEZ73" s="154"/>
      <c r="NFA73" s="154"/>
      <c r="NFB73" s="154"/>
      <c r="NFC73" s="154"/>
      <c r="NFD73" s="154"/>
      <c r="NFE73" s="154"/>
      <c r="NFF73" s="154"/>
      <c r="NFG73" s="154"/>
      <c r="NFH73" s="154"/>
      <c r="NFI73" s="154"/>
      <c r="NFJ73" s="154"/>
      <c r="NFK73" s="154"/>
      <c r="NFL73" s="154"/>
      <c r="NFM73" s="154"/>
      <c r="NFN73" s="154"/>
      <c r="NFO73" s="154"/>
      <c r="NFP73" s="154"/>
      <c r="NFQ73" s="154"/>
      <c r="NFR73" s="154"/>
      <c r="NFS73" s="154"/>
      <c r="NFT73" s="154"/>
      <c r="NFU73" s="154"/>
      <c r="NFV73" s="154"/>
      <c r="NFW73" s="154"/>
      <c r="NFX73" s="154"/>
      <c r="NFY73" s="154"/>
      <c r="NFZ73" s="154"/>
      <c r="NGA73" s="154"/>
      <c r="NGB73" s="154"/>
      <c r="NGC73" s="154"/>
      <c r="NGD73" s="154"/>
      <c r="NGE73" s="154"/>
      <c r="NGF73" s="154"/>
      <c r="NGG73" s="154"/>
      <c r="NGH73" s="154"/>
      <c r="NGI73" s="154"/>
      <c r="NGJ73" s="154"/>
      <c r="NGK73" s="154"/>
      <c r="NGL73" s="154"/>
      <c r="NGM73" s="154"/>
      <c r="NGN73" s="154"/>
      <c r="NGO73" s="154"/>
      <c r="NGP73" s="154"/>
      <c r="NGQ73" s="154"/>
      <c r="NGR73" s="154"/>
      <c r="NGS73" s="154"/>
      <c r="NGT73" s="154"/>
      <c r="NGU73" s="154"/>
      <c r="NGV73" s="154"/>
      <c r="NGW73" s="154"/>
      <c r="NGX73" s="154"/>
      <c r="NGY73" s="154"/>
      <c r="NGZ73" s="154"/>
      <c r="NHA73" s="154"/>
      <c r="NHB73" s="154"/>
      <c r="NHC73" s="154"/>
      <c r="NHD73" s="154"/>
      <c r="NHE73" s="154"/>
      <c r="NHF73" s="154"/>
      <c r="NHG73" s="154"/>
      <c r="NHH73" s="154"/>
      <c r="NHI73" s="154"/>
      <c r="NHJ73" s="154"/>
      <c r="NHK73" s="154"/>
      <c r="NHL73" s="154"/>
      <c r="NHM73" s="154"/>
      <c r="NHN73" s="154"/>
      <c r="NHO73" s="154"/>
      <c r="NHP73" s="154"/>
      <c r="NHQ73" s="154"/>
      <c r="NHR73" s="154"/>
      <c r="NHS73" s="154"/>
      <c r="NHT73" s="154"/>
      <c r="NHU73" s="154"/>
      <c r="NHV73" s="154"/>
      <c r="NHW73" s="154"/>
      <c r="NHX73" s="154"/>
      <c r="NHY73" s="154"/>
      <c r="NHZ73" s="154"/>
      <c r="NIA73" s="154"/>
      <c r="NIB73" s="154"/>
      <c r="NIC73" s="154"/>
      <c r="NID73" s="154"/>
      <c r="NIE73" s="154"/>
      <c r="NIF73" s="154"/>
      <c r="NIG73" s="154"/>
      <c r="NIH73" s="154"/>
      <c r="NII73" s="154"/>
      <c r="NIJ73" s="154"/>
      <c r="NIK73" s="154"/>
      <c r="NIL73" s="154"/>
      <c r="NIM73" s="154"/>
      <c r="NIN73" s="154"/>
      <c r="NIO73" s="154"/>
      <c r="NIP73" s="154"/>
      <c r="NIQ73" s="154"/>
      <c r="NIR73" s="154"/>
      <c r="NIS73" s="154"/>
      <c r="NIT73" s="154"/>
      <c r="NIU73" s="154"/>
      <c r="NIV73" s="154"/>
      <c r="NIW73" s="154"/>
      <c r="NIX73" s="154"/>
      <c r="NIY73" s="154"/>
      <c r="NIZ73" s="154"/>
      <c r="NJA73" s="154"/>
      <c r="NJB73" s="154"/>
      <c r="NJC73" s="154"/>
      <c r="NJD73" s="154"/>
      <c r="NJE73" s="154"/>
      <c r="NJF73" s="154"/>
      <c r="NJG73" s="154"/>
      <c r="NJH73" s="154"/>
      <c r="NJI73" s="154"/>
      <c r="NJJ73" s="154"/>
      <c r="NJK73" s="154"/>
      <c r="NJL73" s="154"/>
      <c r="NJM73" s="154"/>
      <c r="NJN73" s="154"/>
      <c r="NJO73" s="154"/>
      <c r="NJP73" s="154"/>
      <c r="NJQ73" s="154"/>
      <c r="NJR73" s="154"/>
      <c r="NJS73" s="154"/>
      <c r="NJT73" s="154"/>
      <c r="NJU73" s="154"/>
      <c r="NJV73" s="154"/>
      <c r="NJW73" s="154"/>
      <c r="NJX73" s="154"/>
      <c r="NJY73" s="154"/>
      <c r="NJZ73" s="154"/>
      <c r="NKA73" s="154"/>
      <c r="NKB73" s="154"/>
      <c r="NKC73" s="154"/>
      <c r="NKD73" s="154"/>
      <c r="NKE73" s="154"/>
      <c r="NKF73" s="154"/>
      <c r="NKG73" s="154"/>
      <c r="NKH73" s="154"/>
      <c r="NKI73" s="154"/>
      <c r="NKJ73" s="154"/>
      <c r="NKK73" s="154"/>
      <c r="NKL73" s="154"/>
      <c r="NKM73" s="154"/>
      <c r="NKN73" s="154"/>
      <c r="NKO73" s="154"/>
      <c r="NKP73" s="154"/>
      <c r="NKQ73" s="154"/>
      <c r="NKR73" s="154"/>
      <c r="NKS73" s="154"/>
      <c r="NKT73" s="154"/>
      <c r="NKU73" s="154"/>
      <c r="NKV73" s="154"/>
      <c r="NKW73" s="154"/>
      <c r="NKX73" s="154"/>
      <c r="NKY73" s="154"/>
      <c r="NKZ73" s="154"/>
      <c r="NLA73" s="154"/>
      <c r="NLB73" s="154"/>
      <c r="NLC73" s="154"/>
      <c r="NLD73" s="154"/>
      <c r="NLE73" s="154"/>
      <c r="NLF73" s="154"/>
      <c r="NLG73" s="154"/>
      <c r="NLH73" s="154"/>
      <c r="NLI73" s="154"/>
      <c r="NLJ73" s="154"/>
      <c r="NLK73" s="154"/>
      <c r="NLL73" s="154"/>
      <c r="NLM73" s="154"/>
      <c r="NLN73" s="154"/>
      <c r="NLO73" s="154"/>
      <c r="NLP73" s="154"/>
      <c r="NLQ73" s="154"/>
      <c r="NLR73" s="154"/>
      <c r="NLS73" s="154"/>
      <c r="NLT73" s="154"/>
      <c r="NLU73" s="154"/>
      <c r="NLV73" s="154"/>
      <c r="NLW73" s="154"/>
      <c r="NLX73" s="154"/>
      <c r="NLY73" s="154"/>
      <c r="NLZ73" s="154"/>
      <c r="NMA73" s="154"/>
      <c r="NMB73" s="154"/>
      <c r="NMC73" s="154"/>
      <c r="NMD73" s="154"/>
      <c r="NME73" s="154"/>
      <c r="NMF73" s="154"/>
      <c r="NMG73" s="154"/>
      <c r="NMH73" s="154"/>
      <c r="NMI73" s="154"/>
      <c r="NMJ73" s="154"/>
      <c r="NMK73" s="154"/>
      <c r="NML73" s="154"/>
      <c r="NMM73" s="154"/>
      <c r="NMN73" s="154"/>
      <c r="NMO73" s="154"/>
      <c r="NMP73" s="154"/>
      <c r="NMQ73" s="154"/>
      <c r="NMR73" s="154"/>
      <c r="NMS73" s="154"/>
      <c r="NMT73" s="154"/>
      <c r="NMU73" s="154"/>
      <c r="NMV73" s="154"/>
      <c r="NMW73" s="154"/>
      <c r="NMX73" s="154"/>
      <c r="NMY73" s="154"/>
      <c r="NMZ73" s="154"/>
      <c r="NNA73" s="154"/>
      <c r="NNB73" s="154"/>
      <c r="NNC73" s="154"/>
      <c r="NND73" s="154"/>
      <c r="NNE73" s="154"/>
      <c r="NNF73" s="154"/>
      <c r="NNG73" s="154"/>
      <c r="NNH73" s="154"/>
      <c r="NNI73" s="154"/>
      <c r="NNJ73" s="154"/>
      <c r="NNK73" s="154"/>
      <c r="NNL73" s="154"/>
      <c r="NNM73" s="154"/>
      <c r="NNN73" s="154"/>
      <c r="NNO73" s="154"/>
      <c r="NNP73" s="154"/>
      <c r="NNQ73" s="154"/>
      <c r="NNR73" s="154"/>
      <c r="NNS73" s="154"/>
      <c r="NNT73" s="154"/>
      <c r="NNU73" s="154"/>
      <c r="NNV73" s="154"/>
      <c r="NNW73" s="154"/>
      <c r="NNX73" s="154"/>
      <c r="NNY73" s="154"/>
      <c r="NNZ73" s="154"/>
      <c r="NOA73" s="154"/>
      <c r="NOB73" s="154"/>
      <c r="NOC73" s="154"/>
      <c r="NOD73" s="154"/>
      <c r="NOE73" s="154"/>
      <c r="NOF73" s="154"/>
      <c r="NOG73" s="154"/>
      <c r="NOH73" s="154"/>
      <c r="NOI73" s="154"/>
      <c r="NOJ73" s="154"/>
      <c r="NOK73" s="154"/>
      <c r="NOL73" s="154"/>
      <c r="NOM73" s="154"/>
      <c r="NON73" s="154"/>
      <c r="NOO73" s="154"/>
      <c r="NOP73" s="154"/>
      <c r="NOQ73" s="154"/>
      <c r="NOR73" s="154"/>
      <c r="NOS73" s="154"/>
      <c r="NOT73" s="154"/>
      <c r="NOU73" s="154"/>
      <c r="NOV73" s="154"/>
      <c r="NOW73" s="154"/>
      <c r="NOX73" s="154"/>
      <c r="NOY73" s="154"/>
      <c r="NOZ73" s="154"/>
      <c r="NPA73" s="154"/>
      <c r="NPB73" s="154"/>
      <c r="NPC73" s="154"/>
      <c r="NPD73" s="154"/>
      <c r="NPE73" s="154"/>
      <c r="NPF73" s="154"/>
      <c r="NPG73" s="154"/>
      <c r="NPH73" s="154"/>
      <c r="NPI73" s="154"/>
      <c r="NPJ73" s="154"/>
      <c r="NPK73" s="154"/>
      <c r="NPL73" s="154"/>
      <c r="NPM73" s="154"/>
      <c r="NPN73" s="154"/>
      <c r="NPO73" s="154"/>
      <c r="NPP73" s="154"/>
      <c r="NPQ73" s="154"/>
      <c r="NPR73" s="154"/>
      <c r="NPS73" s="154"/>
      <c r="NPT73" s="154"/>
      <c r="NPU73" s="154"/>
      <c r="NPV73" s="154"/>
      <c r="NPW73" s="154"/>
      <c r="NPX73" s="154"/>
      <c r="NPY73" s="154"/>
      <c r="NPZ73" s="154"/>
      <c r="NQA73" s="154"/>
      <c r="NQB73" s="154"/>
      <c r="NQC73" s="154"/>
      <c r="NQD73" s="154"/>
      <c r="NQE73" s="154"/>
      <c r="NQF73" s="154"/>
      <c r="NQG73" s="154"/>
      <c r="NQH73" s="154"/>
      <c r="NQI73" s="154"/>
      <c r="NQJ73" s="154"/>
      <c r="NQK73" s="154"/>
      <c r="NQL73" s="154"/>
      <c r="NQM73" s="154"/>
      <c r="NQN73" s="154"/>
      <c r="NQO73" s="154"/>
      <c r="NQP73" s="154"/>
      <c r="NQQ73" s="154"/>
      <c r="NQR73" s="154"/>
      <c r="NQS73" s="154"/>
      <c r="NQT73" s="154"/>
      <c r="NQU73" s="154"/>
      <c r="NQV73" s="154"/>
      <c r="NQW73" s="154"/>
      <c r="NQX73" s="154"/>
      <c r="NQY73" s="154"/>
      <c r="NQZ73" s="154"/>
      <c r="NRA73" s="154"/>
      <c r="NRB73" s="154"/>
      <c r="NRC73" s="154"/>
      <c r="NRD73" s="154"/>
      <c r="NRE73" s="154"/>
      <c r="NRF73" s="154"/>
      <c r="NRG73" s="154"/>
      <c r="NRH73" s="154"/>
      <c r="NRI73" s="154"/>
      <c r="NRJ73" s="154"/>
      <c r="NRK73" s="154"/>
      <c r="NRL73" s="154"/>
      <c r="NRM73" s="154"/>
      <c r="NRN73" s="154"/>
      <c r="NRO73" s="154"/>
      <c r="NRP73" s="154"/>
      <c r="NRQ73" s="154"/>
      <c r="NRR73" s="154"/>
      <c r="NRS73" s="154"/>
      <c r="NRT73" s="154"/>
      <c r="NRU73" s="154"/>
      <c r="NRV73" s="154"/>
      <c r="NRW73" s="154"/>
      <c r="NRX73" s="154"/>
      <c r="NRY73" s="154"/>
      <c r="NRZ73" s="154"/>
      <c r="NSA73" s="154"/>
      <c r="NSB73" s="154"/>
      <c r="NSC73" s="154"/>
      <c r="NSD73" s="154"/>
      <c r="NSE73" s="154"/>
      <c r="NSF73" s="154"/>
      <c r="NSG73" s="154"/>
      <c r="NSH73" s="154"/>
      <c r="NSI73" s="154"/>
      <c r="NSJ73" s="154"/>
      <c r="NSK73" s="154"/>
      <c r="NSL73" s="154"/>
      <c r="NSM73" s="154"/>
      <c r="NSN73" s="154"/>
      <c r="NSO73" s="154"/>
      <c r="NSP73" s="154"/>
      <c r="NSQ73" s="154"/>
      <c r="NSR73" s="154"/>
      <c r="NSS73" s="154"/>
      <c r="NST73" s="154"/>
      <c r="NSU73" s="154"/>
      <c r="NSV73" s="154"/>
      <c r="NSW73" s="154"/>
      <c r="NSX73" s="154"/>
      <c r="NSY73" s="154"/>
      <c r="NSZ73" s="154"/>
      <c r="NTA73" s="154"/>
      <c r="NTB73" s="154"/>
      <c r="NTC73" s="154"/>
      <c r="NTD73" s="154"/>
      <c r="NTE73" s="154"/>
      <c r="NTF73" s="154"/>
      <c r="NTG73" s="154"/>
      <c r="NTH73" s="154"/>
      <c r="NTI73" s="154"/>
      <c r="NTJ73" s="154"/>
      <c r="NTK73" s="154"/>
      <c r="NTL73" s="154"/>
      <c r="NTM73" s="154"/>
      <c r="NTN73" s="154"/>
      <c r="NTO73" s="154"/>
      <c r="NTP73" s="154"/>
      <c r="NTQ73" s="154"/>
      <c r="NTR73" s="154"/>
      <c r="NTS73" s="154"/>
      <c r="NTT73" s="154"/>
      <c r="NTU73" s="154"/>
      <c r="NTV73" s="154"/>
      <c r="NTW73" s="154"/>
      <c r="NTX73" s="154"/>
      <c r="NTY73" s="154"/>
      <c r="NTZ73" s="154"/>
      <c r="NUA73" s="154"/>
      <c r="NUB73" s="154"/>
      <c r="NUC73" s="154"/>
      <c r="NUD73" s="154"/>
      <c r="NUE73" s="154"/>
      <c r="NUF73" s="154"/>
      <c r="NUG73" s="154"/>
      <c r="NUH73" s="154"/>
      <c r="NUI73" s="154"/>
      <c r="NUJ73" s="154"/>
      <c r="NUK73" s="154"/>
      <c r="NUL73" s="154"/>
      <c r="NUM73" s="154"/>
      <c r="NUN73" s="154"/>
      <c r="NUO73" s="154"/>
      <c r="NUP73" s="154"/>
      <c r="NUQ73" s="154"/>
      <c r="NUR73" s="154"/>
      <c r="NUS73" s="154"/>
      <c r="NUT73" s="154"/>
      <c r="NUU73" s="154"/>
      <c r="NUV73" s="154"/>
      <c r="NUW73" s="154"/>
      <c r="NUX73" s="154"/>
      <c r="NUY73" s="154"/>
      <c r="NUZ73" s="154"/>
      <c r="NVA73" s="154"/>
      <c r="NVB73" s="154"/>
      <c r="NVC73" s="154"/>
      <c r="NVD73" s="154"/>
      <c r="NVE73" s="154"/>
      <c r="NVF73" s="154"/>
      <c r="NVG73" s="154"/>
      <c r="NVH73" s="154"/>
      <c r="NVI73" s="154"/>
      <c r="NVJ73" s="154"/>
      <c r="NVK73" s="154"/>
      <c r="NVL73" s="154"/>
      <c r="NVM73" s="154"/>
      <c r="NVN73" s="154"/>
      <c r="NVO73" s="154"/>
      <c r="NVP73" s="154"/>
      <c r="NVQ73" s="154"/>
      <c r="NVR73" s="154"/>
      <c r="NVS73" s="154"/>
      <c r="NVT73" s="154"/>
      <c r="NVU73" s="154"/>
      <c r="NVV73" s="154"/>
      <c r="NVW73" s="154"/>
      <c r="NVX73" s="154"/>
      <c r="NVY73" s="154"/>
      <c r="NVZ73" s="154"/>
      <c r="NWA73" s="154"/>
      <c r="NWB73" s="154"/>
      <c r="NWC73" s="154"/>
      <c r="NWD73" s="154"/>
      <c r="NWE73" s="154"/>
      <c r="NWF73" s="154"/>
      <c r="NWG73" s="154"/>
      <c r="NWH73" s="154"/>
      <c r="NWI73" s="154"/>
      <c r="NWJ73" s="154"/>
      <c r="NWK73" s="154"/>
      <c r="NWL73" s="154"/>
      <c r="NWM73" s="154"/>
      <c r="NWN73" s="154"/>
      <c r="NWO73" s="154"/>
      <c r="NWP73" s="154"/>
      <c r="NWQ73" s="154"/>
      <c r="NWR73" s="154"/>
      <c r="NWS73" s="154"/>
      <c r="NWT73" s="154"/>
      <c r="NWU73" s="154"/>
      <c r="NWV73" s="154"/>
      <c r="NWW73" s="154"/>
      <c r="NWX73" s="154"/>
      <c r="NWY73" s="154"/>
      <c r="NWZ73" s="154"/>
      <c r="NXA73" s="154"/>
      <c r="NXB73" s="154"/>
      <c r="NXC73" s="154"/>
      <c r="NXD73" s="154"/>
      <c r="NXE73" s="154"/>
      <c r="NXF73" s="154"/>
      <c r="NXG73" s="154"/>
      <c r="NXH73" s="154"/>
      <c r="NXI73" s="154"/>
      <c r="NXJ73" s="154"/>
      <c r="NXK73" s="154"/>
      <c r="NXL73" s="154"/>
      <c r="NXM73" s="154"/>
      <c r="NXN73" s="154"/>
      <c r="NXO73" s="154"/>
      <c r="NXP73" s="154"/>
      <c r="NXQ73" s="154"/>
      <c r="NXR73" s="154"/>
      <c r="NXS73" s="154"/>
      <c r="NXT73" s="154"/>
      <c r="NXU73" s="154"/>
      <c r="NXV73" s="154"/>
      <c r="NXW73" s="154"/>
      <c r="NXX73" s="154"/>
      <c r="NXY73" s="154"/>
      <c r="NXZ73" s="154"/>
      <c r="NYA73" s="154"/>
      <c r="NYB73" s="154"/>
      <c r="NYC73" s="154"/>
      <c r="NYD73" s="154"/>
      <c r="NYE73" s="154"/>
      <c r="NYF73" s="154"/>
      <c r="NYG73" s="154"/>
      <c r="NYH73" s="154"/>
      <c r="NYI73" s="154"/>
      <c r="NYJ73" s="154"/>
      <c r="NYK73" s="154"/>
      <c r="NYL73" s="154"/>
      <c r="NYM73" s="154"/>
      <c r="NYN73" s="154"/>
      <c r="NYO73" s="154"/>
      <c r="NYP73" s="154"/>
      <c r="NYQ73" s="154"/>
      <c r="NYR73" s="154"/>
      <c r="NYS73" s="154"/>
      <c r="NYT73" s="154"/>
      <c r="NYU73" s="154"/>
      <c r="NYV73" s="154"/>
      <c r="NYW73" s="154"/>
      <c r="NYX73" s="154"/>
      <c r="NYY73" s="154"/>
      <c r="NYZ73" s="154"/>
      <c r="NZA73" s="154"/>
      <c r="NZB73" s="154"/>
      <c r="NZC73" s="154"/>
      <c r="NZD73" s="154"/>
      <c r="NZE73" s="154"/>
      <c r="NZF73" s="154"/>
      <c r="NZG73" s="154"/>
      <c r="NZH73" s="154"/>
      <c r="NZI73" s="154"/>
      <c r="NZJ73" s="154"/>
      <c r="NZK73" s="154"/>
      <c r="NZL73" s="154"/>
      <c r="NZM73" s="154"/>
      <c r="NZN73" s="154"/>
      <c r="NZO73" s="154"/>
      <c r="NZP73" s="154"/>
      <c r="NZQ73" s="154"/>
      <c r="NZR73" s="154"/>
      <c r="NZS73" s="154"/>
      <c r="NZT73" s="154"/>
      <c r="NZU73" s="154"/>
      <c r="NZV73" s="154"/>
      <c r="NZW73" s="154"/>
      <c r="NZX73" s="154"/>
      <c r="NZY73" s="154"/>
      <c r="NZZ73" s="154"/>
      <c r="OAA73" s="154"/>
      <c r="OAB73" s="154"/>
      <c r="OAC73" s="154"/>
      <c r="OAD73" s="154"/>
      <c r="OAE73" s="154"/>
      <c r="OAF73" s="154"/>
      <c r="OAG73" s="154"/>
      <c r="OAH73" s="154"/>
      <c r="OAI73" s="154"/>
      <c r="OAJ73" s="154"/>
      <c r="OAK73" s="154"/>
      <c r="OAL73" s="154"/>
      <c r="OAM73" s="154"/>
      <c r="OAN73" s="154"/>
      <c r="OAO73" s="154"/>
      <c r="OAP73" s="154"/>
      <c r="OAQ73" s="154"/>
      <c r="OAR73" s="154"/>
      <c r="OAS73" s="154"/>
      <c r="OAT73" s="154"/>
      <c r="OAU73" s="154"/>
      <c r="OAV73" s="154"/>
      <c r="OAW73" s="154"/>
      <c r="OAX73" s="154"/>
      <c r="OAY73" s="154"/>
      <c r="OAZ73" s="154"/>
      <c r="OBA73" s="154"/>
      <c r="OBB73" s="154"/>
      <c r="OBC73" s="154"/>
      <c r="OBD73" s="154"/>
      <c r="OBE73" s="154"/>
      <c r="OBF73" s="154"/>
      <c r="OBG73" s="154"/>
      <c r="OBH73" s="154"/>
      <c r="OBI73" s="154"/>
      <c r="OBJ73" s="154"/>
      <c r="OBK73" s="154"/>
      <c r="OBL73" s="154"/>
      <c r="OBM73" s="154"/>
      <c r="OBN73" s="154"/>
      <c r="OBO73" s="154"/>
      <c r="OBP73" s="154"/>
      <c r="OBQ73" s="154"/>
      <c r="OBR73" s="154"/>
      <c r="OBS73" s="154"/>
      <c r="OBT73" s="154"/>
      <c r="OBU73" s="154"/>
      <c r="OBV73" s="154"/>
      <c r="OBW73" s="154"/>
      <c r="OBX73" s="154"/>
      <c r="OBY73" s="154"/>
      <c r="OBZ73" s="154"/>
      <c r="OCA73" s="154"/>
      <c r="OCB73" s="154"/>
      <c r="OCC73" s="154"/>
      <c r="OCD73" s="154"/>
      <c r="OCE73" s="154"/>
      <c r="OCF73" s="154"/>
      <c r="OCG73" s="154"/>
      <c r="OCH73" s="154"/>
      <c r="OCI73" s="154"/>
      <c r="OCJ73" s="154"/>
      <c r="OCK73" s="154"/>
      <c r="OCL73" s="154"/>
      <c r="OCM73" s="154"/>
      <c r="OCN73" s="154"/>
      <c r="OCO73" s="154"/>
      <c r="OCP73" s="154"/>
      <c r="OCQ73" s="154"/>
      <c r="OCR73" s="154"/>
      <c r="OCS73" s="154"/>
      <c r="OCT73" s="154"/>
      <c r="OCU73" s="154"/>
      <c r="OCV73" s="154"/>
      <c r="OCW73" s="154"/>
      <c r="OCX73" s="154"/>
      <c r="OCY73" s="154"/>
      <c r="OCZ73" s="154"/>
      <c r="ODA73" s="154"/>
      <c r="ODB73" s="154"/>
      <c r="ODC73" s="154"/>
      <c r="ODD73" s="154"/>
      <c r="ODE73" s="154"/>
      <c r="ODF73" s="154"/>
      <c r="ODG73" s="154"/>
      <c r="ODH73" s="154"/>
      <c r="ODI73" s="154"/>
      <c r="ODJ73" s="154"/>
      <c r="ODK73" s="154"/>
      <c r="ODL73" s="154"/>
      <c r="ODM73" s="154"/>
      <c r="ODN73" s="154"/>
      <c r="ODO73" s="154"/>
      <c r="ODP73" s="154"/>
      <c r="ODQ73" s="154"/>
      <c r="ODR73" s="154"/>
      <c r="ODS73" s="154"/>
      <c r="ODT73" s="154"/>
      <c r="ODU73" s="154"/>
      <c r="ODV73" s="154"/>
      <c r="ODW73" s="154"/>
      <c r="ODX73" s="154"/>
      <c r="ODY73" s="154"/>
      <c r="ODZ73" s="154"/>
      <c r="OEA73" s="154"/>
      <c r="OEB73" s="154"/>
      <c r="OEC73" s="154"/>
      <c r="OED73" s="154"/>
      <c r="OEE73" s="154"/>
      <c r="OEF73" s="154"/>
      <c r="OEG73" s="154"/>
      <c r="OEH73" s="154"/>
      <c r="OEI73" s="154"/>
      <c r="OEJ73" s="154"/>
      <c r="OEK73" s="154"/>
      <c r="OEL73" s="154"/>
      <c r="OEM73" s="154"/>
      <c r="OEN73" s="154"/>
      <c r="OEO73" s="154"/>
      <c r="OEP73" s="154"/>
      <c r="OEQ73" s="154"/>
      <c r="OER73" s="154"/>
      <c r="OES73" s="154"/>
      <c r="OET73" s="154"/>
      <c r="OEU73" s="154"/>
      <c r="OEV73" s="154"/>
      <c r="OEW73" s="154"/>
      <c r="OEX73" s="154"/>
      <c r="OEY73" s="154"/>
      <c r="OEZ73" s="154"/>
      <c r="OFA73" s="154"/>
      <c r="OFB73" s="154"/>
      <c r="OFC73" s="154"/>
      <c r="OFD73" s="154"/>
      <c r="OFE73" s="154"/>
      <c r="OFF73" s="154"/>
      <c r="OFG73" s="154"/>
      <c r="OFH73" s="154"/>
      <c r="OFI73" s="154"/>
      <c r="OFJ73" s="154"/>
      <c r="OFK73" s="154"/>
      <c r="OFL73" s="154"/>
      <c r="OFM73" s="154"/>
      <c r="OFN73" s="154"/>
      <c r="OFO73" s="154"/>
      <c r="OFP73" s="154"/>
      <c r="OFQ73" s="154"/>
      <c r="OFR73" s="154"/>
      <c r="OFS73" s="154"/>
      <c r="OFT73" s="154"/>
      <c r="OFU73" s="154"/>
      <c r="OFV73" s="154"/>
      <c r="OFW73" s="154"/>
      <c r="OFX73" s="154"/>
      <c r="OFY73" s="154"/>
      <c r="OFZ73" s="154"/>
      <c r="OGA73" s="154"/>
      <c r="OGB73" s="154"/>
      <c r="OGC73" s="154"/>
      <c r="OGD73" s="154"/>
      <c r="OGE73" s="154"/>
      <c r="OGF73" s="154"/>
      <c r="OGG73" s="154"/>
      <c r="OGH73" s="154"/>
      <c r="OGI73" s="154"/>
      <c r="OGJ73" s="154"/>
      <c r="OGK73" s="154"/>
      <c r="OGL73" s="154"/>
      <c r="OGM73" s="154"/>
      <c r="OGN73" s="154"/>
      <c r="OGO73" s="154"/>
      <c r="OGP73" s="154"/>
      <c r="OGQ73" s="154"/>
      <c r="OGR73" s="154"/>
      <c r="OGS73" s="154"/>
      <c r="OGT73" s="154"/>
      <c r="OGU73" s="154"/>
      <c r="OGV73" s="154"/>
      <c r="OGW73" s="154"/>
      <c r="OGX73" s="154"/>
      <c r="OGY73" s="154"/>
      <c r="OGZ73" s="154"/>
      <c r="OHA73" s="154"/>
      <c r="OHB73" s="154"/>
      <c r="OHC73" s="154"/>
      <c r="OHD73" s="154"/>
      <c r="OHE73" s="154"/>
      <c r="OHF73" s="154"/>
      <c r="OHG73" s="154"/>
      <c r="OHH73" s="154"/>
      <c r="OHI73" s="154"/>
      <c r="OHJ73" s="154"/>
      <c r="OHK73" s="154"/>
      <c r="OHL73" s="154"/>
      <c r="OHM73" s="154"/>
      <c r="OHN73" s="154"/>
      <c r="OHO73" s="154"/>
      <c r="OHP73" s="154"/>
      <c r="OHQ73" s="154"/>
      <c r="OHR73" s="154"/>
      <c r="OHS73" s="154"/>
      <c r="OHT73" s="154"/>
      <c r="OHU73" s="154"/>
      <c r="OHV73" s="154"/>
      <c r="OHW73" s="154"/>
      <c r="OHX73" s="154"/>
      <c r="OHY73" s="154"/>
      <c r="OHZ73" s="154"/>
      <c r="OIA73" s="154"/>
      <c r="OIB73" s="154"/>
      <c r="OIC73" s="154"/>
      <c r="OID73" s="154"/>
      <c r="OIE73" s="154"/>
      <c r="OIF73" s="154"/>
      <c r="OIG73" s="154"/>
      <c r="OIH73" s="154"/>
      <c r="OII73" s="154"/>
      <c r="OIJ73" s="154"/>
      <c r="OIK73" s="154"/>
      <c r="OIL73" s="154"/>
      <c r="OIM73" s="154"/>
      <c r="OIN73" s="154"/>
      <c r="OIO73" s="154"/>
      <c r="OIP73" s="154"/>
      <c r="OIQ73" s="154"/>
      <c r="OIR73" s="154"/>
      <c r="OIS73" s="154"/>
      <c r="OIT73" s="154"/>
      <c r="OIU73" s="154"/>
      <c r="OIV73" s="154"/>
      <c r="OIW73" s="154"/>
      <c r="OIX73" s="154"/>
      <c r="OIY73" s="154"/>
      <c r="OIZ73" s="154"/>
      <c r="OJA73" s="154"/>
      <c r="OJB73" s="154"/>
      <c r="OJC73" s="154"/>
      <c r="OJD73" s="154"/>
      <c r="OJE73" s="154"/>
      <c r="OJF73" s="154"/>
      <c r="OJG73" s="154"/>
      <c r="OJH73" s="154"/>
      <c r="OJI73" s="154"/>
      <c r="OJJ73" s="154"/>
      <c r="OJK73" s="154"/>
      <c r="OJL73" s="154"/>
      <c r="OJM73" s="154"/>
      <c r="OJN73" s="154"/>
      <c r="OJO73" s="154"/>
      <c r="OJP73" s="154"/>
      <c r="OJQ73" s="154"/>
      <c r="OJR73" s="154"/>
      <c r="OJS73" s="154"/>
      <c r="OJT73" s="154"/>
      <c r="OJU73" s="154"/>
      <c r="OJV73" s="154"/>
      <c r="OJW73" s="154"/>
      <c r="OJX73" s="154"/>
      <c r="OJY73" s="154"/>
      <c r="OJZ73" s="154"/>
      <c r="OKA73" s="154"/>
      <c r="OKB73" s="154"/>
      <c r="OKC73" s="154"/>
      <c r="OKD73" s="154"/>
      <c r="OKE73" s="154"/>
      <c r="OKF73" s="154"/>
      <c r="OKG73" s="154"/>
      <c r="OKH73" s="154"/>
      <c r="OKI73" s="154"/>
      <c r="OKJ73" s="154"/>
      <c r="OKK73" s="154"/>
      <c r="OKL73" s="154"/>
      <c r="OKM73" s="154"/>
      <c r="OKN73" s="154"/>
      <c r="OKO73" s="154"/>
      <c r="OKP73" s="154"/>
      <c r="OKQ73" s="154"/>
      <c r="OKR73" s="154"/>
      <c r="OKS73" s="154"/>
      <c r="OKT73" s="154"/>
      <c r="OKU73" s="154"/>
      <c r="OKV73" s="154"/>
      <c r="OKW73" s="154"/>
      <c r="OKX73" s="154"/>
      <c r="OKY73" s="154"/>
      <c r="OKZ73" s="154"/>
      <c r="OLA73" s="154"/>
      <c r="OLB73" s="154"/>
      <c r="OLC73" s="154"/>
      <c r="OLD73" s="154"/>
      <c r="OLE73" s="154"/>
      <c r="OLF73" s="154"/>
      <c r="OLG73" s="154"/>
      <c r="OLH73" s="154"/>
      <c r="OLI73" s="154"/>
      <c r="OLJ73" s="154"/>
      <c r="OLK73" s="154"/>
      <c r="OLL73" s="154"/>
      <c r="OLM73" s="154"/>
      <c r="OLN73" s="154"/>
      <c r="OLO73" s="154"/>
      <c r="OLP73" s="154"/>
      <c r="OLQ73" s="154"/>
      <c r="OLR73" s="154"/>
      <c r="OLS73" s="154"/>
      <c r="OLT73" s="154"/>
      <c r="OLU73" s="154"/>
      <c r="OLV73" s="154"/>
      <c r="OLW73" s="154"/>
      <c r="OLX73" s="154"/>
      <c r="OLY73" s="154"/>
      <c r="OLZ73" s="154"/>
      <c r="OMA73" s="154"/>
      <c r="OMB73" s="154"/>
      <c r="OMC73" s="154"/>
      <c r="OMD73" s="154"/>
      <c r="OME73" s="154"/>
      <c r="OMF73" s="154"/>
      <c r="OMG73" s="154"/>
      <c r="OMH73" s="154"/>
      <c r="OMI73" s="154"/>
      <c r="OMJ73" s="154"/>
      <c r="OMK73" s="154"/>
      <c r="OML73" s="154"/>
      <c r="OMM73" s="154"/>
      <c r="OMN73" s="154"/>
      <c r="OMO73" s="154"/>
      <c r="OMP73" s="154"/>
      <c r="OMQ73" s="154"/>
      <c r="OMR73" s="154"/>
      <c r="OMS73" s="154"/>
      <c r="OMT73" s="154"/>
      <c r="OMU73" s="154"/>
      <c r="OMV73" s="154"/>
      <c r="OMW73" s="154"/>
      <c r="OMX73" s="154"/>
      <c r="OMY73" s="154"/>
      <c r="OMZ73" s="154"/>
      <c r="ONA73" s="154"/>
      <c r="ONB73" s="154"/>
      <c r="ONC73" s="154"/>
      <c r="OND73" s="154"/>
      <c r="ONE73" s="154"/>
      <c r="ONF73" s="154"/>
      <c r="ONG73" s="154"/>
      <c r="ONH73" s="154"/>
      <c r="ONI73" s="154"/>
      <c r="ONJ73" s="154"/>
      <c r="ONK73" s="154"/>
      <c r="ONL73" s="154"/>
      <c r="ONM73" s="154"/>
      <c r="ONN73" s="154"/>
      <c r="ONO73" s="154"/>
      <c r="ONP73" s="154"/>
      <c r="ONQ73" s="154"/>
      <c r="ONR73" s="154"/>
      <c r="ONS73" s="154"/>
      <c r="ONT73" s="154"/>
      <c r="ONU73" s="154"/>
      <c r="ONV73" s="154"/>
      <c r="ONW73" s="154"/>
      <c r="ONX73" s="154"/>
      <c r="ONY73" s="154"/>
      <c r="ONZ73" s="154"/>
      <c r="OOA73" s="154"/>
      <c r="OOB73" s="154"/>
      <c r="OOC73" s="154"/>
      <c r="OOD73" s="154"/>
      <c r="OOE73" s="154"/>
      <c r="OOF73" s="154"/>
      <c r="OOG73" s="154"/>
      <c r="OOH73" s="154"/>
      <c r="OOI73" s="154"/>
      <c r="OOJ73" s="154"/>
      <c r="OOK73" s="154"/>
      <c r="OOL73" s="154"/>
      <c r="OOM73" s="154"/>
      <c r="OON73" s="154"/>
      <c r="OOO73" s="154"/>
      <c r="OOP73" s="154"/>
      <c r="OOQ73" s="154"/>
      <c r="OOR73" s="154"/>
      <c r="OOS73" s="154"/>
      <c r="OOT73" s="154"/>
      <c r="OOU73" s="154"/>
      <c r="OOV73" s="154"/>
      <c r="OOW73" s="154"/>
      <c r="OOX73" s="154"/>
      <c r="OOY73" s="154"/>
      <c r="OOZ73" s="154"/>
      <c r="OPA73" s="154"/>
      <c r="OPB73" s="154"/>
      <c r="OPC73" s="154"/>
      <c r="OPD73" s="154"/>
      <c r="OPE73" s="154"/>
      <c r="OPF73" s="154"/>
      <c r="OPG73" s="154"/>
      <c r="OPH73" s="154"/>
      <c r="OPI73" s="154"/>
      <c r="OPJ73" s="154"/>
      <c r="OPK73" s="154"/>
      <c r="OPL73" s="154"/>
      <c r="OPM73" s="154"/>
      <c r="OPN73" s="154"/>
      <c r="OPO73" s="154"/>
      <c r="OPP73" s="154"/>
      <c r="OPQ73" s="154"/>
      <c r="OPR73" s="154"/>
      <c r="OPS73" s="154"/>
      <c r="OPT73" s="154"/>
      <c r="OPU73" s="154"/>
      <c r="OPV73" s="154"/>
      <c r="OPW73" s="154"/>
      <c r="OPX73" s="154"/>
      <c r="OPY73" s="154"/>
      <c r="OPZ73" s="154"/>
      <c r="OQA73" s="154"/>
      <c r="OQB73" s="154"/>
      <c r="OQC73" s="154"/>
      <c r="OQD73" s="154"/>
      <c r="OQE73" s="154"/>
      <c r="OQF73" s="154"/>
      <c r="OQG73" s="154"/>
      <c r="OQH73" s="154"/>
      <c r="OQI73" s="154"/>
      <c r="OQJ73" s="154"/>
      <c r="OQK73" s="154"/>
      <c r="OQL73" s="154"/>
      <c r="OQM73" s="154"/>
      <c r="OQN73" s="154"/>
      <c r="OQO73" s="154"/>
      <c r="OQP73" s="154"/>
      <c r="OQQ73" s="154"/>
      <c r="OQR73" s="154"/>
      <c r="OQS73" s="154"/>
      <c r="OQT73" s="154"/>
      <c r="OQU73" s="154"/>
      <c r="OQV73" s="154"/>
      <c r="OQW73" s="154"/>
      <c r="OQX73" s="154"/>
      <c r="OQY73" s="154"/>
      <c r="OQZ73" s="154"/>
      <c r="ORA73" s="154"/>
      <c r="ORB73" s="154"/>
      <c r="ORC73" s="154"/>
      <c r="ORD73" s="154"/>
      <c r="ORE73" s="154"/>
      <c r="ORF73" s="154"/>
      <c r="ORG73" s="154"/>
      <c r="ORH73" s="154"/>
      <c r="ORI73" s="154"/>
      <c r="ORJ73" s="154"/>
      <c r="ORK73" s="154"/>
      <c r="ORL73" s="154"/>
      <c r="ORM73" s="154"/>
      <c r="ORN73" s="154"/>
      <c r="ORO73" s="154"/>
      <c r="ORP73" s="154"/>
      <c r="ORQ73" s="154"/>
      <c r="ORR73" s="154"/>
      <c r="ORS73" s="154"/>
      <c r="ORT73" s="154"/>
      <c r="ORU73" s="154"/>
      <c r="ORV73" s="154"/>
      <c r="ORW73" s="154"/>
      <c r="ORX73" s="154"/>
      <c r="ORY73" s="154"/>
      <c r="ORZ73" s="154"/>
      <c r="OSA73" s="154"/>
      <c r="OSB73" s="154"/>
      <c r="OSC73" s="154"/>
      <c r="OSD73" s="154"/>
      <c r="OSE73" s="154"/>
      <c r="OSF73" s="154"/>
      <c r="OSG73" s="154"/>
      <c r="OSH73" s="154"/>
      <c r="OSI73" s="154"/>
      <c r="OSJ73" s="154"/>
      <c r="OSK73" s="154"/>
      <c r="OSL73" s="154"/>
      <c r="OSM73" s="154"/>
      <c r="OSN73" s="154"/>
      <c r="OSO73" s="154"/>
      <c r="OSP73" s="154"/>
      <c r="OSQ73" s="154"/>
      <c r="OSR73" s="154"/>
      <c r="OSS73" s="154"/>
      <c r="OST73" s="154"/>
      <c r="OSU73" s="154"/>
      <c r="OSV73" s="154"/>
      <c r="OSW73" s="154"/>
      <c r="OSX73" s="154"/>
      <c r="OSY73" s="154"/>
      <c r="OSZ73" s="154"/>
      <c r="OTA73" s="154"/>
      <c r="OTB73" s="154"/>
      <c r="OTC73" s="154"/>
      <c r="OTD73" s="154"/>
      <c r="OTE73" s="154"/>
      <c r="OTF73" s="154"/>
      <c r="OTG73" s="154"/>
      <c r="OTH73" s="154"/>
      <c r="OTI73" s="154"/>
      <c r="OTJ73" s="154"/>
      <c r="OTK73" s="154"/>
      <c r="OTL73" s="154"/>
      <c r="OTM73" s="154"/>
      <c r="OTN73" s="154"/>
      <c r="OTO73" s="154"/>
      <c r="OTP73" s="154"/>
      <c r="OTQ73" s="154"/>
      <c r="OTR73" s="154"/>
      <c r="OTS73" s="154"/>
      <c r="OTT73" s="154"/>
      <c r="OTU73" s="154"/>
      <c r="OTV73" s="154"/>
      <c r="OTW73" s="154"/>
      <c r="OTX73" s="154"/>
      <c r="OTY73" s="154"/>
      <c r="OTZ73" s="154"/>
      <c r="OUA73" s="154"/>
      <c r="OUB73" s="154"/>
      <c r="OUC73" s="154"/>
      <c r="OUD73" s="154"/>
      <c r="OUE73" s="154"/>
      <c r="OUF73" s="154"/>
      <c r="OUG73" s="154"/>
      <c r="OUH73" s="154"/>
      <c r="OUI73" s="154"/>
      <c r="OUJ73" s="154"/>
      <c r="OUK73" s="154"/>
      <c r="OUL73" s="154"/>
      <c r="OUM73" s="154"/>
      <c r="OUN73" s="154"/>
      <c r="OUO73" s="154"/>
      <c r="OUP73" s="154"/>
      <c r="OUQ73" s="154"/>
      <c r="OUR73" s="154"/>
      <c r="OUS73" s="154"/>
      <c r="OUT73" s="154"/>
      <c r="OUU73" s="154"/>
      <c r="OUV73" s="154"/>
      <c r="OUW73" s="154"/>
      <c r="OUX73" s="154"/>
      <c r="OUY73" s="154"/>
      <c r="OUZ73" s="154"/>
      <c r="OVA73" s="154"/>
      <c r="OVB73" s="154"/>
      <c r="OVC73" s="154"/>
      <c r="OVD73" s="154"/>
      <c r="OVE73" s="154"/>
      <c r="OVF73" s="154"/>
      <c r="OVG73" s="154"/>
      <c r="OVH73" s="154"/>
      <c r="OVI73" s="154"/>
      <c r="OVJ73" s="154"/>
      <c r="OVK73" s="154"/>
      <c r="OVL73" s="154"/>
      <c r="OVM73" s="154"/>
      <c r="OVN73" s="154"/>
      <c r="OVO73" s="154"/>
      <c r="OVP73" s="154"/>
      <c r="OVQ73" s="154"/>
      <c r="OVR73" s="154"/>
      <c r="OVS73" s="154"/>
      <c r="OVT73" s="154"/>
      <c r="OVU73" s="154"/>
      <c r="OVV73" s="154"/>
      <c r="OVW73" s="154"/>
      <c r="OVX73" s="154"/>
      <c r="OVY73" s="154"/>
      <c r="OVZ73" s="154"/>
      <c r="OWA73" s="154"/>
      <c r="OWB73" s="154"/>
      <c r="OWC73" s="154"/>
      <c r="OWD73" s="154"/>
      <c r="OWE73" s="154"/>
      <c r="OWF73" s="154"/>
      <c r="OWG73" s="154"/>
      <c r="OWH73" s="154"/>
      <c r="OWI73" s="154"/>
      <c r="OWJ73" s="154"/>
      <c r="OWK73" s="154"/>
      <c r="OWL73" s="154"/>
      <c r="OWM73" s="154"/>
      <c r="OWN73" s="154"/>
      <c r="OWO73" s="154"/>
      <c r="OWP73" s="154"/>
      <c r="OWQ73" s="154"/>
      <c r="OWR73" s="154"/>
      <c r="OWS73" s="154"/>
      <c r="OWT73" s="154"/>
      <c r="OWU73" s="154"/>
      <c r="OWV73" s="154"/>
      <c r="OWW73" s="154"/>
      <c r="OWX73" s="154"/>
      <c r="OWY73" s="154"/>
      <c r="OWZ73" s="154"/>
      <c r="OXA73" s="154"/>
      <c r="OXB73" s="154"/>
      <c r="OXC73" s="154"/>
      <c r="OXD73" s="154"/>
      <c r="OXE73" s="154"/>
      <c r="OXF73" s="154"/>
      <c r="OXG73" s="154"/>
      <c r="OXH73" s="154"/>
      <c r="OXI73" s="154"/>
      <c r="OXJ73" s="154"/>
      <c r="OXK73" s="154"/>
      <c r="OXL73" s="154"/>
      <c r="OXM73" s="154"/>
      <c r="OXN73" s="154"/>
      <c r="OXO73" s="154"/>
      <c r="OXP73" s="154"/>
      <c r="OXQ73" s="154"/>
      <c r="OXR73" s="154"/>
      <c r="OXS73" s="154"/>
      <c r="OXT73" s="154"/>
      <c r="OXU73" s="154"/>
      <c r="OXV73" s="154"/>
      <c r="OXW73" s="154"/>
      <c r="OXX73" s="154"/>
      <c r="OXY73" s="154"/>
      <c r="OXZ73" s="154"/>
      <c r="OYA73" s="154"/>
      <c r="OYB73" s="154"/>
      <c r="OYC73" s="154"/>
      <c r="OYD73" s="154"/>
      <c r="OYE73" s="154"/>
      <c r="OYF73" s="154"/>
      <c r="OYG73" s="154"/>
      <c r="OYH73" s="154"/>
      <c r="OYI73" s="154"/>
      <c r="OYJ73" s="154"/>
      <c r="OYK73" s="154"/>
      <c r="OYL73" s="154"/>
      <c r="OYM73" s="154"/>
      <c r="OYN73" s="154"/>
      <c r="OYO73" s="154"/>
      <c r="OYP73" s="154"/>
      <c r="OYQ73" s="154"/>
      <c r="OYR73" s="154"/>
      <c r="OYS73" s="154"/>
      <c r="OYT73" s="154"/>
      <c r="OYU73" s="154"/>
      <c r="OYV73" s="154"/>
      <c r="OYW73" s="154"/>
      <c r="OYX73" s="154"/>
      <c r="OYY73" s="154"/>
      <c r="OYZ73" s="154"/>
      <c r="OZA73" s="154"/>
      <c r="OZB73" s="154"/>
      <c r="OZC73" s="154"/>
      <c r="OZD73" s="154"/>
      <c r="OZE73" s="154"/>
      <c r="OZF73" s="154"/>
      <c r="OZG73" s="154"/>
      <c r="OZH73" s="154"/>
      <c r="OZI73" s="154"/>
      <c r="OZJ73" s="154"/>
      <c r="OZK73" s="154"/>
      <c r="OZL73" s="154"/>
      <c r="OZM73" s="154"/>
      <c r="OZN73" s="154"/>
      <c r="OZO73" s="154"/>
      <c r="OZP73" s="154"/>
      <c r="OZQ73" s="154"/>
      <c r="OZR73" s="154"/>
      <c r="OZS73" s="154"/>
      <c r="OZT73" s="154"/>
      <c r="OZU73" s="154"/>
      <c r="OZV73" s="154"/>
      <c r="OZW73" s="154"/>
      <c r="OZX73" s="154"/>
      <c r="OZY73" s="154"/>
      <c r="OZZ73" s="154"/>
      <c r="PAA73" s="154"/>
      <c r="PAB73" s="154"/>
      <c r="PAC73" s="154"/>
      <c r="PAD73" s="154"/>
      <c r="PAE73" s="154"/>
      <c r="PAF73" s="154"/>
      <c r="PAG73" s="154"/>
      <c r="PAH73" s="154"/>
      <c r="PAI73" s="154"/>
      <c r="PAJ73" s="154"/>
      <c r="PAK73" s="154"/>
      <c r="PAL73" s="154"/>
      <c r="PAM73" s="154"/>
      <c r="PAN73" s="154"/>
      <c r="PAO73" s="154"/>
      <c r="PAP73" s="154"/>
      <c r="PAQ73" s="154"/>
      <c r="PAR73" s="154"/>
      <c r="PAS73" s="154"/>
      <c r="PAT73" s="154"/>
      <c r="PAU73" s="154"/>
      <c r="PAV73" s="154"/>
      <c r="PAW73" s="154"/>
      <c r="PAX73" s="154"/>
      <c r="PAY73" s="154"/>
      <c r="PAZ73" s="154"/>
      <c r="PBA73" s="154"/>
      <c r="PBB73" s="154"/>
      <c r="PBC73" s="154"/>
      <c r="PBD73" s="154"/>
      <c r="PBE73" s="154"/>
      <c r="PBF73" s="154"/>
      <c r="PBG73" s="154"/>
      <c r="PBH73" s="154"/>
      <c r="PBI73" s="154"/>
      <c r="PBJ73" s="154"/>
      <c r="PBK73" s="154"/>
      <c r="PBL73" s="154"/>
      <c r="PBM73" s="154"/>
      <c r="PBN73" s="154"/>
      <c r="PBO73" s="154"/>
      <c r="PBP73" s="154"/>
      <c r="PBQ73" s="154"/>
      <c r="PBR73" s="154"/>
      <c r="PBS73" s="154"/>
      <c r="PBT73" s="154"/>
      <c r="PBU73" s="154"/>
      <c r="PBV73" s="154"/>
      <c r="PBW73" s="154"/>
      <c r="PBX73" s="154"/>
      <c r="PBY73" s="154"/>
      <c r="PBZ73" s="154"/>
      <c r="PCA73" s="154"/>
      <c r="PCB73" s="154"/>
      <c r="PCC73" s="154"/>
      <c r="PCD73" s="154"/>
      <c r="PCE73" s="154"/>
      <c r="PCF73" s="154"/>
      <c r="PCG73" s="154"/>
      <c r="PCH73" s="154"/>
      <c r="PCI73" s="154"/>
      <c r="PCJ73" s="154"/>
      <c r="PCK73" s="154"/>
      <c r="PCL73" s="154"/>
      <c r="PCM73" s="154"/>
      <c r="PCN73" s="154"/>
      <c r="PCO73" s="154"/>
      <c r="PCP73" s="154"/>
      <c r="PCQ73" s="154"/>
      <c r="PCR73" s="154"/>
      <c r="PCS73" s="154"/>
      <c r="PCT73" s="154"/>
      <c r="PCU73" s="154"/>
      <c r="PCV73" s="154"/>
      <c r="PCW73" s="154"/>
      <c r="PCX73" s="154"/>
      <c r="PCY73" s="154"/>
      <c r="PCZ73" s="154"/>
      <c r="PDA73" s="154"/>
      <c r="PDB73" s="154"/>
      <c r="PDC73" s="154"/>
      <c r="PDD73" s="154"/>
      <c r="PDE73" s="154"/>
      <c r="PDF73" s="154"/>
      <c r="PDG73" s="154"/>
      <c r="PDH73" s="154"/>
      <c r="PDI73" s="154"/>
      <c r="PDJ73" s="154"/>
      <c r="PDK73" s="154"/>
      <c r="PDL73" s="154"/>
      <c r="PDM73" s="154"/>
      <c r="PDN73" s="154"/>
      <c r="PDO73" s="154"/>
      <c r="PDP73" s="154"/>
      <c r="PDQ73" s="154"/>
      <c r="PDR73" s="154"/>
      <c r="PDS73" s="154"/>
      <c r="PDT73" s="154"/>
      <c r="PDU73" s="154"/>
      <c r="PDV73" s="154"/>
      <c r="PDW73" s="154"/>
      <c r="PDX73" s="154"/>
      <c r="PDY73" s="154"/>
      <c r="PDZ73" s="154"/>
      <c r="PEA73" s="154"/>
      <c r="PEB73" s="154"/>
      <c r="PEC73" s="154"/>
      <c r="PED73" s="154"/>
      <c r="PEE73" s="154"/>
      <c r="PEF73" s="154"/>
      <c r="PEG73" s="154"/>
      <c r="PEH73" s="154"/>
      <c r="PEI73" s="154"/>
      <c r="PEJ73" s="154"/>
      <c r="PEK73" s="154"/>
      <c r="PEL73" s="154"/>
      <c r="PEM73" s="154"/>
      <c r="PEN73" s="154"/>
      <c r="PEO73" s="154"/>
      <c r="PEP73" s="154"/>
      <c r="PEQ73" s="154"/>
      <c r="PER73" s="154"/>
      <c r="PES73" s="154"/>
      <c r="PET73" s="154"/>
      <c r="PEU73" s="154"/>
      <c r="PEV73" s="154"/>
      <c r="PEW73" s="154"/>
      <c r="PEX73" s="154"/>
      <c r="PEY73" s="154"/>
      <c r="PEZ73" s="154"/>
      <c r="PFA73" s="154"/>
      <c r="PFB73" s="154"/>
      <c r="PFC73" s="154"/>
      <c r="PFD73" s="154"/>
      <c r="PFE73" s="154"/>
      <c r="PFF73" s="154"/>
      <c r="PFG73" s="154"/>
      <c r="PFH73" s="154"/>
      <c r="PFI73" s="154"/>
      <c r="PFJ73" s="154"/>
      <c r="PFK73" s="154"/>
      <c r="PFL73" s="154"/>
      <c r="PFM73" s="154"/>
      <c r="PFN73" s="154"/>
      <c r="PFO73" s="154"/>
      <c r="PFP73" s="154"/>
      <c r="PFQ73" s="154"/>
      <c r="PFR73" s="154"/>
      <c r="PFS73" s="154"/>
      <c r="PFT73" s="154"/>
      <c r="PFU73" s="154"/>
      <c r="PFV73" s="154"/>
      <c r="PFW73" s="154"/>
      <c r="PFX73" s="154"/>
      <c r="PFY73" s="154"/>
      <c r="PFZ73" s="154"/>
      <c r="PGA73" s="154"/>
      <c r="PGB73" s="154"/>
      <c r="PGC73" s="154"/>
      <c r="PGD73" s="154"/>
      <c r="PGE73" s="154"/>
      <c r="PGF73" s="154"/>
      <c r="PGG73" s="154"/>
      <c r="PGH73" s="154"/>
      <c r="PGI73" s="154"/>
      <c r="PGJ73" s="154"/>
      <c r="PGK73" s="154"/>
      <c r="PGL73" s="154"/>
      <c r="PGM73" s="154"/>
      <c r="PGN73" s="154"/>
      <c r="PGO73" s="154"/>
      <c r="PGP73" s="154"/>
      <c r="PGQ73" s="154"/>
      <c r="PGR73" s="154"/>
      <c r="PGS73" s="154"/>
      <c r="PGT73" s="154"/>
      <c r="PGU73" s="154"/>
      <c r="PGV73" s="154"/>
      <c r="PGW73" s="154"/>
      <c r="PGX73" s="154"/>
      <c r="PGY73" s="154"/>
      <c r="PGZ73" s="154"/>
      <c r="PHA73" s="154"/>
      <c r="PHB73" s="154"/>
      <c r="PHC73" s="154"/>
      <c r="PHD73" s="154"/>
      <c r="PHE73" s="154"/>
      <c r="PHF73" s="154"/>
      <c r="PHG73" s="154"/>
      <c r="PHH73" s="154"/>
      <c r="PHI73" s="154"/>
      <c r="PHJ73" s="154"/>
      <c r="PHK73" s="154"/>
      <c r="PHL73" s="154"/>
      <c r="PHM73" s="154"/>
      <c r="PHN73" s="154"/>
      <c r="PHO73" s="154"/>
      <c r="PHP73" s="154"/>
      <c r="PHQ73" s="154"/>
      <c r="PHR73" s="154"/>
      <c r="PHS73" s="154"/>
      <c r="PHT73" s="154"/>
      <c r="PHU73" s="154"/>
      <c r="PHV73" s="154"/>
      <c r="PHW73" s="154"/>
      <c r="PHX73" s="154"/>
      <c r="PHY73" s="154"/>
      <c r="PHZ73" s="154"/>
      <c r="PIA73" s="154"/>
      <c r="PIB73" s="154"/>
      <c r="PIC73" s="154"/>
      <c r="PID73" s="154"/>
      <c r="PIE73" s="154"/>
      <c r="PIF73" s="154"/>
      <c r="PIG73" s="154"/>
      <c r="PIH73" s="154"/>
      <c r="PII73" s="154"/>
      <c r="PIJ73" s="154"/>
      <c r="PIK73" s="154"/>
      <c r="PIL73" s="154"/>
      <c r="PIM73" s="154"/>
      <c r="PIN73" s="154"/>
      <c r="PIO73" s="154"/>
      <c r="PIP73" s="154"/>
      <c r="PIQ73" s="154"/>
      <c r="PIR73" s="154"/>
      <c r="PIS73" s="154"/>
      <c r="PIT73" s="154"/>
      <c r="PIU73" s="154"/>
      <c r="PIV73" s="154"/>
      <c r="PIW73" s="154"/>
      <c r="PIX73" s="154"/>
      <c r="PIY73" s="154"/>
      <c r="PIZ73" s="154"/>
      <c r="PJA73" s="154"/>
      <c r="PJB73" s="154"/>
      <c r="PJC73" s="154"/>
      <c r="PJD73" s="154"/>
      <c r="PJE73" s="154"/>
      <c r="PJF73" s="154"/>
      <c r="PJG73" s="154"/>
      <c r="PJH73" s="154"/>
      <c r="PJI73" s="154"/>
      <c r="PJJ73" s="154"/>
      <c r="PJK73" s="154"/>
      <c r="PJL73" s="154"/>
      <c r="PJM73" s="154"/>
      <c r="PJN73" s="154"/>
      <c r="PJO73" s="154"/>
      <c r="PJP73" s="154"/>
      <c r="PJQ73" s="154"/>
      <c r="PJR73" s="154"/>
      <c r="PJS73" s="154"/>
      <c r="PJT73" s="154"/>
      <c r="PJU73" s="154"/>
      <c r="PJV73" s="154"/>
      <c r="PJW73" s="154"/>
      <c r="PJX73" s="154"/>
      <c r="PJY73" s="154"/>
      <c r="PJZ73" s="154"/>
      <c r="PKA73" s="154"/>
      <c r="PKB73" s="154"/>
      <c r="PKC73" s="154"/>
      <c r="PKD73" s="154"/>
      <c r="PKE73" s="154"/>
      <c r="PKF73" s="154"/>
      <c r="PKG73" s="154"/>
      <c r="PKH73" s="154"/>
      <c r="PKI73" s="154"/>
      <c r="PKJ73" s="154"/>
      <c r="PKK73" s="154"/>
      <c r="PKL73" s="154"/>
      <c r="PKM73" s="154"/>
      <c r="PKN73" s="154"/>
      <c r="PKO73" s="154"/>
      <c r="PKP73" s="154"/>
      <c r="PKQ73" s="154"/>
      <c r="PKR73" s="154"/>
      <c r="PKS73" s="154"/>
      <c r="PKT73" s="154"/>
      <c r="PKU73" s="154"/>
      <c r="PKV73" s="154"/>
      <c r="PKW73" s="154"/>
      <c r="PKX73" s="154"/>
      <c r="PKY73" s="154"/>
      <c r="PKZ73" s="154"/>
      <c r="PLA73" s="154"/>
      <c r="PLB73" s="154"/>
      <c r="PLC73" s="154"/>
      <c r="PLD73" s="154"/>
      <c r="PLE73" s="154"/>
      <c r="PLF73" s="154"/>
      <c r="PLG73" s="154"/>
      <c r="PLH73" s="154"/>
      <c r="PLI73" s="154"/>
      <c r="PLJ73" s="154"/>
      <c r="PLK73" s="154"/>
      <c r="PLL73" s="154"/>
      <c r="PLM73" s="154"/>
      <c r="PLN73" s="154"/>
      <c r="PLO73" s="154"/>
      <c r="PLP73" s="154"/>
      <c r="PLQ73" s="154"/>
      <c r="PLR73" s="154"/>
      <c r="PLS73" s="154"/>
      <c r="PLT73" s="154"/>
      <c r="PLU73" s="154"/>
      <c r="PLV73" s="154"/>
      <c r="PLW73" s="154"/>
      <c r="PLX73" s="154"/>
      <c r="PLY73" s="154"/>
      <c r="PLZ73" s="154"/>
      <c r="PMA73" s="154"/>
      <c r="PMB73" s="154"/>
      <c r="PMC73" s="154"/>
      <c r="PMD73" s="154"/>
      <c r="PME73" s="154"/>
      <c r="PMF73" s="154"/>
      <c r="PMG73" s="154"/>
      <c r="PMH73" s="154"/>
      <c r="PMI73" s="154"/>
      <c r="PMJ73" s="154"/>
      <c r="PMK73" s="154"/>
      <c r="PML73" s="154"/>
      <c r="PMM73" s="154"/>
      <c r="PMN73" s="154"/>
      <c r="PMO73" s="154"/>
      <c r="PMP73" s="154"/>
      <c r="PMQ73" s="154"/>
      <c r="PMR73" s="154"/>
      <c r="PMS73" s="154"/>
      <c r="PMT73" s="154"/>
      <c r="PMU73" s="154"/>
      <c r="PMV73" s="154"/>
      <c r="PMW73" s="154"/>
      <c r="PMX73" s="154"/>
      <c r="PMY73" s="154"/>
      <c r="PMZ73" s="154"/>
      <c r="PNA73" s="154"/>
      <c r="PNB73" s="154"/>
      <c r="PNC73" s="154"/>
      <c r="PND73" s="154"/>
      <c r="PNE73" s="154"/>
      <c r="PNF73" s="154"/>
      <c r="PNG73" s="154"/>
      <c r="PNH73" s="154"/>
      <c r="PNI73" s="154"/>
      <c r="PNJ73" s="154"/>
      <c r="PNK73" s="154"/>
      <c r="PNL73" s="154"/>
      <c r="PNM73" s="154"/>
      <c r="PNN73" s="154"/>
      <c r="PNO73" s="154"/>
      <c r="PNP73" s="154"/>
      <c r="PNQ73" s="154"/>
      <c r="PNR73" s="154"/>
      <c r="PNS73" s="154"/>
      <c r="PNT73" s="154"/>
      <c r="PNU73" s="154"/>
      <c r="PNV73" s="154"/>
      <c r="PNW73" s="154"/>
      <c r="PNX73" s="154"/>
      <c r="PNY73" s="154"/>
      <c r="PNZ73" s="154"/>
      <c r="POA73" s="154"/>
      <c r="POB73" s="154"/>
      <c r="POC73" s="154"/>
      <c r="POD73" s="154"/>
      <c r="POE73" s="154"/>
      <c r="POF73" s="154"/>
      <c r="POG73" s="154"/>
      <c r="POH73" s="154"/>
      <c r="POI73" s="154"/>
      <c r="POJ73" s="154"/>
      <c r="POK73" s="154"/>
      <c r="POL73" s="154"/>
      <c r="POM73" s="154"/>
      <c r="PON73" s="154"/>
      <c r="POO73" s="154"/>
      <c r="POP73" s="154"/>
      <c r="POQ73" s="154"/>
      <c r="POR73" s="154"/>
      <c r="POS73" s="154"/>
      <c r="POT73" s="154"/>
      <c r="POU73" s="154"/>
      <c r="POV73" s="154"/>
      <c r="POW73" s="154"/>
      <c r="POX73" s="154"/>
      <c r="POY73" s="154"/>
      <c r="POZ73" s="154"/>
      <c r="PPA73" s="154"/>
      <c r="PPB73" s="154"/>
      <c r="PPC73" s="154"/>
      <c r="PPD73" s="154"/>
      <c r="PPE73" s="154"/>
      <c r="PPF73" s="154"/>
      <c r="PPG73" s="154"/>
      <c r="PPH73" s="154"/>
      <c r="PPI73" s="154"/>
      <c r="PPJ73" s="154"/>
      <c r="PPK73" s="154"/>
      <c r="PPL73" s="154"/>
      <c r="PPM73" s="154"/>
      <c r="PPN73" s="154"/>
      <c r="PPO73" s="154"/>
      <c r="PPP73" s="154"/>
      <c r="PPQ73" s="154"/>
      <c r="PPR73" s="154"/>
      <c r="PPS73" s="154"/>
      <c r="PPT73" s="154"/>
      <c r="PPU73" s="154"/>
      <c r="PPV73" s="154"/>
      <c r="PPW73" s="154"/>
      <c r="PPX73" s="154"/>
      <c r="PPY73" s="154"/>
      <c r="PPZ73" s="154"/>
      <c r="PQA73" s="154"/>
      <c r="PQB73" s="154"/>
      <c r="PQC73" s="154"/>
      <c r="PQD73" s="154"/>
      <c r="PQE73" s="154"/>
      <c r="PQF73" s="154"/>
      <c r="PQG73" s="154"/>
      <c r="PQH73" s="154"/>
      <c r="PQI73" s="154"/>
      <c r="PQJ73" s="154"/>
      <c r="PQK73" s="154"/>
      <c r="PQL73" s="154"/>
      <c r="PQM73" s="154"/>
      <c r="PQN73" s="154"/>
      <c r="PQO73" s="154"/>
      <c r="PQP73" s="154"/>
      <c r="PQQ73" s="154"/>
      <c r="PQR73" s="154"/>
      <c r="PQS73" s="154"/>
      <c r="PQT73" s="154"/>
      <c r="PQU73" s="154"/>
      <c r="PQV73" s="154"/>
      <c r="PQW73" s="154"/>
      <c r="PQX73" s="154"/>
      <c r="PQY73" s="154"/>
      <c r="PQZ73" s="154"/>
      <c r="PRA73" s="154"/>
      <c r="PRB73" s="154"/>
      <c r="PRC73" s="154"/>
      <c r="PRD73" s="154"/>
      <c r="PRE73" s="154"/>
      <c r="PRF73" s="154"/>
      <c r="PRG73" s="154"/>
      <c r="PRH73" s="154"/>
      <c r="PRI73" s="154"/>
      <c r="PRJ73" s="154"/>
      <c r="PRK73" s="154"/>
      <c r="PRL73" s="154"/>
      <c r="PRM73" s="154"/>
      <c r="PRN73" s="154"/>
      <c r="PRO73" s="154"/>
      <c r="PRP73" s="154"/>
      <c r="PRQ73" s="154"/>
      <c r="PRR73" s="154"/>
      <c r="PRS73" s="154"/>
      <c r="PRT73" s="154"/>
      <c r="PRU73" s="154"/>
      <c r="PRV73" s="154"/>
      <c r="PRW73" s="154"/>
      <c r="PRX73" s="154"/>
      <c r="PRY73" s="154"/>
      <c r="PRZ73" s="154"/>
      <c r="PSA73" s="154"/>
      <c r="PSB73" s="154"/>
      <c r="PSC73" s="154"/>
      <c r="PSD73" s="154"/>
      <c r="PSE73" s="154"/>
      <c r="PSF73" s="154"/>
      <c r="PSG73" s="154"/>
      <c r="PSH73" s="154"/>
      <c r="PSI73" s="154"/>
      <c r="PSJ73" s="154"/>
      <c r="PSK73" s="154"/>
      <c r="PSL73" s="154"/>
      <c r="PSM73" s="154"/>
      <c r="PSN73" s="154"/>
      <c r="PSO73" s="154"/>
      <c r="PSP73" s="154"/>
      <c r="PSQ73" s="154"/>
      <c r="PSR73" s="154"/>
      <c r="PSS73" s="154"/>
      <c r="PST73" s="154"/>
      <c r="PSU73" s="154"/>
      <c r="PSV73" s="154"/>
      <c r="PSW73" s="154"/>
      <c r="PSX73" s="154"/>
      <c r="PSY73" s="154"/>
      <c r="PSZ73" s="154"/>
      <c r="PTA73" s="154"/>
      <c r="PTB73" s="154"/>
      <c r="PTC73" s="154"/>
      <c r="PTD73" s="154"/>
      <c r="PTE73" s="154"/>
      <c r="PTF73" s="154"/>
      <c r="PTG73" s="154"/>
      <c r="PTH73" s="154"/>
      <c r="PTI73" s="154"/>
      <c r="PTJ73" s="154"/>
      <c r="PTK73" s="154"/>
      <c r="PTL73" s="154"/>
      <c r="PTM73" s="154"/>
      <c r="PTN73" s="154"/>
      <c r="PTO73" s="154"/>
      <c r="PTP73" s="154"/>
      <c r="PTQ73" s="154"/>
      <c r="PTR73" s="154"/>
      <c r="PTS73" s="154"/>
      <c r="PTT73" s="154"/>
      <c r="PTU73" s="154"/>
      <c r="PTV73" s="154"/>
      <c r="PTW73" s="154"/>
      <c r="PTX73" s="154"/>
      <c r="PTY73" s="154"/>
      <c r="PTZ73" s="154"/>
      <c r="PUA73" s="154"/>
      <c r="PUB73" s="154"/>
      <c r="PUC73" s="154"/>
      <c r="PUD73" s="154"/>
      <c r="PUE73" s="154"/>
      <c r="PUF73" s="154"/>
      <c r="PUG73" s="154"/>
      <c r="PUH73" s="154"/>
      <c r="PUI73" s="154"/>
      <c r="PUJ73" s="154"/>
      <c r="PUK73" s="154"/>
      <c r="PUL73" s="154"/>
      <c r="PUM73" s="154"/>
      <c r="PUN73" s="154"/>
      <c r="PUO73" s="154"/>
      <c r="PUP73" s="154"/>
      <c r="PUQ73" s="154"/>
      <c r="PUR73" s="154"/>
      <c r="PUS73" s="154"/>
      <c r="PUT73" s="154"/>
      <c r="PUU73" s="154"/>
      <c r="PUV73" s="154"/>
      <c r="PUW73" s="154"/>
      <c r="PUX73" s="154"/>
      <c r="PUY73" s="154"/>
      <c r="PUZ73" s="154"/>
      <c r="PVA73" s="154"/>
      <c r="PVB73" s="154"/>
      <c r="PVC73" s="154"/>
      <c r="PVD73" s="154"/>
      <c r="PVE73" s="154"/>
      <c r="PVF73" s="154"/>
      <c r="PVG73" s="154"/>
      <c r="PVH73" s="154"/>
      <c r="PVI73" s="154"/>
      <c r="PVJ73" s="154"/>
      <c r="PVK73" s="154"/>
      <c r="PVL73" s="154"/>
      <c r="PVM73" s="154"/>
      <c r="PVN73" s="154"/>
      <c r="PVO73" s="154"/>
      <c r="PVP73" s="154"/>
      <c r="PVQ73" s="154"/>
      <c r="PVR73" s="154"/>
      <c r="PVS73" s="154"/>
      <c r="PVT73" s="154"/>
      <c r="PVU73" s="154"/>
      <c r="PVV73" s="154"/>
      <c r="PVW73" s="154"/>
      <c r="PVX73" s="154"/>
      <c r="PVY73" s="154"/>
      <c r="PVZ73" s="154"/>
      <c r="PWA73" s="154"/>
      <c r="PWB73" s="154"/>
      <c r="PWC73" s="154"/>
      <c r="PWD73" s="154"/>
      <c r="PWE73" s="154"/>
      <c r="PWF73" s="154"/>
      <c r="PWG73" s="154"/>
      <c r="PWH73" s="154"/>
      <c r="PWI73" s="154"/>
      <c r="PWJ73" s="154"/>
      <c r="PWK73" s="154"/>
      <c r="PWL73" s="154"/>
      <c r="PWM73" s="154"/>
      <c r="PWN73" s="154"/>
      <c r="PWO73" s="154"/>
      <c r="PWP73" s="154"/>
      <c r="PWQ73" s="154"/>
      <c r="PWR73" s="154"/>
      <c r="PWS73" s="154"/>
      <c r="PWT73" s="154"/>
      <c r="PWU73" s="154"/>
      <c r="PWV73" s="154"/>
      <c r="PWW73" s="154"/>
      <c r="PWX73" s="154"/>
      <c r="PWY73" s="154"/>
      <c r="PWZ73" s="154"/>
      <c r="PXA73" s="154"/>
      <c r="PXB73" s="154"/>
      <c r="PXC73" s="154"/>
      <c r="PXD73" s="154"/>
      <c r="PXE73" s="154"/>
      <c r="PXF73" s="154"/>
      <c r="PXG73" s="154"/>
      <c r="PXH73" s="154"/>
      <c r="PXI73" s="154"/>
      <c r="PXJ73" s="154"/>
      <c r="PXK73" s="154"/>
      <c r="PXL73" s="154"/>
      <c r="PXM73" s="154"/>
      <c r="PXN73" s="154"/>
      <c r="PXO73" s="154"/>
      <c r="PXP73" s="154"/>
      <c r="PXQ73" s="154"/>
      <c r="PXR73" s="154"/>
      <c r="PXS73" s="154"/>
      <c r="PXT73" s="154"/>
      <c r="PXU73" s="154"/>
      <c r="PXV73" s="154"/>
      <c r="PXW73" s="154"/>
      <c r="PXX73" s="154"/>
      <c r="PXY73" s="154"/>
      <c r="PXZ73" s="154"/>
      <c r="PYA73" s="154"/>
      <c r="PYB73" s="154"/>
      <c r="PYC73" s="154"/>
      <c r="PYD73" s="154"/>
      <c r="PYE73" s="154"/>
      <c r="PYF73" s="154"/>
      <c r="PYG73" s="154"/>
      <c r="PYH73" s="154"/>
      <c r="PYI73" s="154"/>
      <c r="PYJ73" s="154"/>
      <c r="PYK73" s="154"/>
      <c r="PYL73" s="154"/>
      <c r="PYM73" s="154"/>
      <c r="PYN73" s="154"/>
      <c r="PYO73" s="154"/>
      <c r="PYP73" s="154"/>
      <c r="PYQ73" s="154"/>
      <c r="PYR73" s="154"/>
      <c r="PYS73" s="154"/>
      <c r="PYT73" s="154"/>
      <c r="PYU73" s="154"/>
      <c r="PYV73" s="154"/>
      <c r="PYW73" s="154"/>
      <c r="PYX73" s="154"/>
      <c r="PYY73" s="154"/>
      <c r="PYZ73" s="154"/>
      <c r="PZA73" s="154"/>
      <c r="PZB73" s="154"/>
      <c r="PZC73" s="154"/>
      <c r="PZD73" s="154"/>
      <c r="PZE73" s="154"/>
      <c r="PZF73" s="154"/>
      <c r="PZG73" s="154"/>
      <c r="PZH73" s="154"/>
      <c r="PZI73" s="154"/>
      <c r="PZJ73" s="154"/>
      <c r="PZK73" s="154"/>
      <c r="PZL73" s="154"/>
      <c r="PZM73" s="154"/>
      <c r="PZN73" s="154"/>
      <c r="PZO73" s="154"/>
      <c r="PZP73" s="154"/>
      <c r="PZQ73" s="154"/>
      <c r="PZR73" s="154"/>
      <c r="PZS73" s="154"/>
      <c r="PZT73" s="154"/>
      <c r="PZU73" s="154"/>
      <c r="PZV73" s="154"/>
      <c r="PZW73" s="154"/>
      <c r="PZX73" s="154"/>
      <c r="PZY73" s="154"/>
      <c r="PZZ73" s="154"/>
      <c r="QAA73" s="154"/>
      <c r="QAB73" s="154"/>
      <c r="QAC73" s="154"/>
      <c r="QAD73" s="154"/>
      <c r="QAE73" s="154"/>
      <c r="QAF73" s="154"/>
      <c r="QAG73" s="154"/>
      <c r="QAH73" s="154"/>
      <c r="QAI73" s="154"/>
      <c r="QAJ73" s="154"/>
      <c r="QAK73" s="154"/>
      <c r="QAL73" s="154"/>
      <c r="QAM73" s="154"/>
      <c r="QAN73" s="154"/>
      <c r="QAO73" s="154"/>
      <c r="QAP73" s="154"/>
      <c r="QAQ73" s="154"/>
      <c r="QAR73" s="154"/>
      <c r="QAS73" s="154"/>
      <c r="QAT73" s="154"/>
      <c r="QAU73" s="154"/>
      <c r="QAV73" s="154"/>
      <c r="QAW73" s="154"/>
      <c r="QAX73" s="154"/>
      <c r="QAY73" s="154"/>
      <c r="QAZ73" s="154"/>
      <c r="QBA73" s="154"/>
      <c r="QBB73" s="154"/>
      <c r="QBC73" s="154"/>
      <c r="QBD73" s="154"/>
      <c r="QBE73" s="154"/>
      <c r="QBF73" s="154"/>
      <c r="QBG73" s="154"/>
      <c r="QBH73" s="154"/>
      <c r="QBI73" s="154"/>
      <c r="QBJ73" s="154"/>
      <c r="QBK73" s="154"/>
      <c r="QBL73" s="154"/>
      <c r="QBM73" s="154"/>
      <c r="QBN73" s="154"/>
      <c r="QBO73" s="154"/>
      <c r="QBP73" s="154"/>
      <c r="QBQ73" s="154"/>
      <c r="QBR73" s="154"/>
      <c r="QBS73" s="154"/>
      <c r="QBT73" s="154"/>
      <c r="QBU73" s="154"/>
      <c r="QBV73" s="154"/>
      <c r="QBW73" s="154"/>
      <c r="QBX73" s="154"/>
      <c r="QBY73" s="154"/>
      <c r="QBZ73" s="154"/>
      <c r="QCA73" s="154"/>
      <c r="QCB73" s="154"/>
      <c r="QCC73" s="154"/>
      <c r="QCD73" s="154"/>
      <c r="QCE73" s="154"/>
      <c r="QCF73" s="154"/>
      <c r="QCG73" s="154"/>
      <c r="QCH73" s="154"/>
      <c r="QCI73" s="154"/>
      <c r="QCJ73" s="154"/>
      <c r="QCK73" s="154"/>
      <c r="QCL73" s="154"/>
      <c r="QCM73" s="154"/>
      <c r="QCN73" s="154"/>
      <c r="QCO73" s="154"/>
      <c r="QCP73" s="154"/>
      <c r="QCQ73" s="154"/>
      <c r="QCR73" s="154"/>
      <c r="QCS73" s="154"/>
      <c r="QCT73" s="154"/>
      <c r="QCU73" s="154"/>
      <c r="QCV73" s="154"/>
      <c r="QCW73" s="154"/>
      <c r="QCX73" s="154"/>
      <c r="QCY73" s="154"/>
      <c r="QCZ73" s="154"/>
      <c r="QDA73" s="154"/>
      <c r="QDB73" s="154"/>
      <c r="QDC73" s="154"/>
      <c r="QDD73" s="154"/>
      <c r="QDE73" s="154"/>
      <c r="QDF73" s="154"/>
      <c r="QDG73" s="154"/>
      <c r="QDH73" s="154"/>
      <c r="QDI73" s="154"/>
      <c r="QDJ73" s="154"/>
      <c r="QDK73" s="154"/>
      <c r="QDL73" s="154"/>
      <c r="QDM73" s="154"/>
      <c r="QDN73" s="154"/>
      <c r="QDO73" s="154"/>
      <c r="QDP73" s="154"/>
      <c r="QDQ73" s="154"/>
      <c r="QDR73" s="154"/>
      <c r="QDS73" s="154"/>
      <c r="QDT73" s="154"/>
      <c r="QDU73" s="154"/>
      <c r="QDV73" s="154"/>
      <c r="QDW73" s="154"/>
      <c r="QDX73" s="154"/>
      <c r="QDY73" s="154"/>
      <c r="QDZ73" s="154"/>
      <c r="QEA73" s="154"/>
      <c r="QEB73" s="154"/>
      <c r="QEC73" s="154"/>
      <c r="QED73" s="154"/>
      <c r="QEE73" s="154"/>
      <c r="QEF73" s="154"/>
      <c r="QEG73" s="154"/>
      <c r="QEH73" s="154"/>
      <c r="QEI73" s="154"/>
      <c r="QEJ73" s="154"/>
      <c r="QEK73" s="154"/>
      <c r="QEL73" s="154"/>
      <c r="QEM73" s="154"/>
      <c r="QEN73" s="154"/>
      <c r="QEO73" s="154"/>
      <c r="QEP73" s="154"/>
      <c r="QEQ73" s="154"/>
      <c r="QER73" s="154"/>
      <c r="QES73" s="154"/>
      <c r="QET73" s="154"/>
      <c r="QEU73" s="154"/>
      <c r="QEV73" s="154"/>
      <c r="QEW73" s="154"/>
      <c r="QEX73" s="154"/>
      <c r="QEY73" s="154"/>
      <c r="QEZ73" s="154"/>
      <c r="QFA73" s="154"/>
      <c r="QFB73" s="154"/>
      <c r="QFC73" s="154"/>
      <c r="QFD73" s="154"/>
      <c r="QFE73" s="154"/>
      <c r="QFF73" s="154"/>
      <c r="QFG73" s="154"/>
      <c r="QFH73" s="154"/>
      <c r="QFI73" s="154"/>
      <c r="QFJ73" s="154"/>
      <c r="QFK73" s="154"/>
      <c r="QFL73" s="154"/>
      <c r="QFM73" s="154"/>
      <c r="QFN73" s="154"/>
      <c r="QFO73" s="154"/>
      <c r="QFP73" s="154"/>
      <c r="QFQ73" s="154"/>
      <c r="QFR73" s="154"/>
      <c r="QFS73" s="154"/>
      <c r="QFT73" s="154"/>
      <c r="QFU73" s="154"/>
      <c r="QFV73" s="154"/>
      <c r="QFW73" s="154"/>
      <c r="QFX73" s="154"/>
      <c r="QFY73" s="154"/>
      <c r="QFZ73" s="154"/>
      <c r="QGA73" s="154"/>
      <c r="QGB73" s="154"/>
      <c r="QGC73" s="154"/>
      <c r="QGD73" s="154"/>
      <c r="QGE73" s="154"/>
      <c r="QGF73" s="154"/>
      <c r="QGG73" s="154"/>
      <c r="QGH73" s="154"/>
      <c r="QGI73" s="154"/>
      <c r="QGJ73" s="154"/>
      <c r="QGK73" s="154"/>
      <c r="QGL73" s="154"/>
      <c r="QGM73" s="154"/>
      <c r="QGN73" s="154"/>
      <c r="QGO73" s="154"/>
      <c r="QGP73" s="154"/>
      <c r="QGQ73" s="154"/>
      <c r="QGR73" s="154"/>
      <c r="QGS73" s="154"/>
      <c r="QGT73" s="154"/>
      <c r="QGU73" s="154"/>
      <c r="QGV73" s="154"/>
      <c r="QGW73" s="154"/>
      <c r="QGX73" s="154"/>
      <c r="QGY73" s="154"/>
      <c r="QGZ73" s="154"/>
      <c r="QHA73" s="154"/>
      <c r="QHB73" s="154"/>
      <c r="QHC73" s="154"/>
      <c r="QHD73" s="154"/>
      <c r="QHE73" s="154"/>
      <c r="QHF73" s="154"/>
      <c r="QHG73" s="154"/>
      <c r="QHH73" s="154"/>
      <c r="QHI73" s="154"/>
      <c r="QHJ73" s="154"/>
      <c r="QHK73" s="154"/>
      <c r="QHL73" s="154"/>
      <c r="QHM73" s="154"/>
      <c r="QHN73" s="154"/>
      <c r="QHO73" s="154"/>
      <c r="QHP73" s="154"/>
      <c r="QHQ73" s="154"/>
      <c r="QHR73" s="154"/>
      <c r="QHS73" s="154"/>
      <c r="QHT73" s="154"/>
      <c r="QHU73" s="154"/>
      <c r="QHV73" s="154"/>
      <c r="QHW73" s="154"/>
      <c r="QHX73" s="154"/>
      <c r="QHY73" s="154"/>
      <c r="QHZ73" s="154"/>
      <c r="QIA73" s="154"/>
      <c r="QIB73" s="154"/>
      <c r="QIC73" s="154"/>
      <c r="QID73" s="154"/>
      <c r="QIE73" s="154"/>
      <c r="QIF73" s="154"/>
      <c r="QIG73" s="154"/>
      <c r="QIH73" s="154"/>
      <c r="QII73" s="154"/>
      <c r="QIJ73" s="154"/>
      <c r="QIK73" s="154"/>
      <c r="QIL73" s="154"/>
      <c r="QIM73" s="154"/>
      <c r="QIN73" s="154"/>
      <c r="QIO73" s="154"/>
      <c r="QIP73" s="154"/>
      <c r="QIQ73" s="154"/>
      <c r="QIR73" s="154"/>
      <c r="QIS73" s="154"/>
      <c r="QIT73" s="154"/>
      <c r="QIU73" s="154"/>
      <c r="QIV73" s="154"/>
      <c r="QIW73" s="154"/>
      <c r="QIX73" s="154"/>
      <c r="QIY73" s="154"/>
      <c r="QIZ73" s="154"/>
      <c r="QJA73" s="154"/>
      <c r="QJB73" s="154"/>
      <c r="QJC73" s="154"/>
      <c r="QJD73" s="154"/>
      <c r="QJE73" s="154"/>
      <c r="QJF73" s="154"/>
      <c r="QJG73" s="154"/>
      <c r="QJH73" s="154"/>
      <c r="QJI73" s="154"/>
      <c r="QJJ73" s="154"/>
      <c r="QJK73" s="154"/>
      <c r="QJL73" s="154"/>
      <c r="QJM73" s="154"/>
      <c r="QJN73" s="154"/>
      <c r="QJO73" s="154"/>
      <c r="QJP73" s="154"/>
      <c r="QJQ73" s="154"/>
      <c r="QJR73" s="154"/>
      <c r="QJS73" s="154"/>
      <c r="QJT73" s="154"/>
      <c r="QJU73" s="154"/>
      <c r="QJV73" s="154"/>
      <c r="QJW73" s="154"/>
      <c r="QJX73" s="154"/>
      <c r="QJY73" s="154"/>
      <c r="QJZ73" s="154"/>
      <c r="QKA73" s="154"/>
      <c r="QKB73" s="154"/>
      <c r="QKC73" s="154"/>
      <c r="QKD73" s="154"/>
      <c r="QKE73" s="154"/>
      <c r="QKF73" s="154"/>
      <c r="QKG73" s="154"/>
      <c r="QKH73" s="154"/>
      <c r="QKI73" s="154"/>
      <c r="QKJ73" s="154"/>
      <c r="QKK73" s="154"/>
      <c r="QKL73" s="154"/>
      <c r="QKM73" s="154"/>
      <c r="QKN73" s="154"/>
      <c r="QKO73" s="154"/>
      <c r="QKP73" s="154"/>
      <c r="QKQ73" s="154"/>
      <c r="QKR73" s="154"/>
      <c r="QKS73" s="154"/>
      <c r="QKT73" s="154"/>
      <c r="QKU73" s="154"/>
      <c r="QKV73" s="154"/>
      <c r="QKW73" s="154"/>
      <c r="QKX73" s="154"/>
      <c r="QKY73" s="154"/>
      <c r="QKZ73" s="154"/>
      <c r="QLA73" s="154"/>
      <c r="QLB73" s="154"/>
      <c r="QLC73" s="154"/>
      <c r="QLD73" s="154"/>
      <c r="QLE73" s="154"/>
      <c r="QLF73" s="154"/>
      <c r="QLG73" s="154"/>
      <c r="QLH73" s="154"/>
      <c r="QLI73" s="154"/>
      <c r="QLJ73" s="154"/>
      <c r="QLK73" s="154"/>
      <c r="QLL73" s="154"/>
      <c r="QLM73" s="154"/>
      <c r="QLN73" s="154"/>
      <c r="QLO73" s="154"/>
      <c r="QLP73" s="154"/>
      <c r="QLQ73" s="154"/>
      <c r="QLR73" s="154"/>
      <c r="QLS73" s="154"/>
      <c r="QLT73" s="154"/>
      <c r="QLU73" s="154"/>
      <c r="QLV73" s="154"/>
      <c r="QLW73" s="154"/>
      <c r="QLX73" s="154"/>
      <c r="QLY73" s="154"/>
      <c r="QLZ73" s="154"/>
      <c r="QMA73" s="154"/>
      <c r="QMB73" s="154"/>
      <c r="QMC73" s="154"/>
      <c r="QMD73" s="154"/>
      <c r="QME73" s="154"/>
      <c r="QMF73" s="154"/>
      <c r="QMG73" s="154"/>
      <c r="QMH73" s="154"/>
      <c r="QMI73" s="154"/>
      <c r="QMJ73" s="154"/>
      <c r="QMK73" s="154"/>
      <c r="QML73" s="154"/>
      <c r="QMM73" s="154"/>
      <c r="QMN73" s="154"/>
      <c r="QMO73" s="154"/>
      <c r="QMP73" s="154"/>
      <c r="QMQ73" s="154"/>
      <c r="QMR73" s="154"/>
      <c r="QMS73" s="154"/>
      <c r="QMT73" s="154"/>
      <c r="QMU73" s="154"/>
      <c r="QMV73" s="154"/>
      <c r="QMW73" s="154"/>
      <c r="QMX73" s="154"/>
      <c r="QMY73" s="154"/>
      <c r="QMZ73" s="154"/>
      <c r="QNA73" s="154"/>
      <c r="QNB73" s="154"/>
      <c r="QNC73" s="154"/>
      <c r="QND73" s="154"/>
      <c r="QNE73" s="154"/>
      <c r="QNF73" s="154"/>
      <c r="QNG73" s="154"/>
      <c r="QNH73" s="154"/>
      <c r="QNI73" s="154"/>
      <c r="QNJ73" s="154"/>
      <c r="QNK73" s="154"/>
      <c r="QNL73" s="154"/>
      <c r="QNM73" s="154"/>
      <c r="QNN73" s="154"/>
      <c r="QNO73" s="154"/>
      <c r="QNP73" s="154"/>
      <c r="QNQ73" s="154"/>
      <c r="QNR73" s="154"/>
      <c r="QNS73" s="154"/>
      <c r="QNT73" s="154"/>
      <c r="QNU73" s="154"/>
      <c r="QNV73" s="154"/>
      <c r="QNW73" s="154"/>
      <c r="QNX73" s="154"/>
      <c r="QNY73" s="154"/>
      <c r="QNZ73" s="154"/>
      <c r="QOA73" s="154"/>
      <c r="QOB73" s="154"/>
      <c r="QOC73" s="154"/>
      <c r="QOD73" s="154"/>
      <c r="QOE73" s="154"/>
      <c r="QOF73" s="154"/>
      <c r="QOG73" s="154"/>
      <c r="QOH73" s="154"/>
      <c r="QOI73" s="154"/>
      <c r="QOJ73" s="154"/>
      <c r="QOK73" s="154"/>
      <c r="QOL73" s="154"/>
      <c r="QOM73" s="154"/>
      <c r="QON73" s="154"/>
      <c r="QOO73" s="154"/>
      <c r="QOP73" s="154"/>
      <c r="QOQ73" s="154"/>
      <c r="QOR73" s="154"/>
      <c r="QOS73" s="154"/>
      <c r="QOT73" s="154"/>
      <c r="QOU73" s="154"/>
      <c r="QOV73" s="154"/>
      <c r="QOW73" s="154"/>
      <c r="QOX73" s="154"/>
      <c r="QOY73" s="154"/>
      <c r="QOZ73" s="154"/>
      <c r="QPA73" s="154"/>
      <c r="QPB73" s="154"/>
      <c r="QPC73" s="154"/>
      <c r="QPD73" s="154"/>
      <c r="QPE73" s="154"/>
      <c r="QPF73" s="154"/>
      <c r="QPG73" s="154"/>
      <c r="QPH73" s="154"/>
      <c r="QPI73" s="154"/>
      <c r="QPJ73" s="154"/>
      <c r="QPK73" s="154"/>
      <c r="QPL73" s="154"/>
      <c r="QPM73" s="154"/>
      <c r="QPN73" s="154"/>
      <c r="QPO73" s="154"/>
      <c r="QPP73" s="154"/>
      <c r="QPQ73" s="154"/>
      <c r="QPR73" s="154"/>
      <c r="QPS73" s="154"/>
      <c r="QPT73" s="154"/>
      <c r="QPU73" s="154"/>
      <c r="QPV73" s="154"/>
      <c r="QPW73" s="154"/>
      <c r="QPX73" s="154"/>
      <c r="QPY73" s="154"/>
      <c r="QPZ73" s="154"/>
      <c r="QQA73" s="154"/>
      <c r="QQB73" s="154"/>
      <c r="QQC73" s="154"/>
      <c r="QQD73" s="154"/>
      <c r="QQE73" s="154"/>
      <c r="QQF73" s="154"/>
      <c r="QQG73" s="154"/>
      <c r="QQH73" s="154"/>
      <c r="QQI73" s="154"/>
      <c r="QQJ73" s="154"/>
      <c r="QQK73" s="154"/>
      <c r="QQL73" s="154"/>
      <c r="QQM73" s="154"/>
      <c r="QQN73" s="154"/>
      <c r="QQO73" s="154"/>
      <c r="QQP73" s="154"/>
      <c r="QQQ73" s="154"/>
      <c r="QQR73" s="154"/>
      <c r="QQS73" s="154"/>
      <c r="QQT73" s="154"/>
      <c r="QQU73" s="154"/>
      <c r="QQV73" s="154"/>
      <c r="QQW73" s="154"/>
      <c r="QQX73" s="154"/>
      <c r="QQY73" s="154"/>
      <c r="QQZ73" s="154"/>
      <c r="QRA73" s="154"/>
      <c r="QRB73" s="154"/>
      <c r="QRC73" s="154"/>
      <c r="QRD73" s="154"/>
      <c r="QRE73" s="154"/>
      <c r="QRF73" s="154"/>
      <c r="QRG73" s="154"/>
      <c r="QRH73" s="154"/>
      <c r="QRI73" s="154"/>
      <c r="QRJ73" s="154"/>
      <c r="QRK73" s="154"/>
      <c r="QRL73" s="154"/>
      <c r="QRM73" s="154"/>
      <c r="QRN73" s="154"/>
      <c r="QRO73" s="154"/>
      <c r="QRP73" s="154"/>
      <c r="QRQ73" s="154"/>
      <c r="QRR73" s="154"/>
      <c r="QRS73" s="154"/>
      <c r="QRT73" s="154"/>
      <c r="QRU73" s="154"/>
      <c r="QRV73" s="154"/>
      <c r="QRW73" s="154"/>
      <c r="QRX73" s="154"/>
      <c r="QRY73" s="154"/>
      <c r="QRZ73" s="154"/>
      <c r="QSA73" s="154"/>
      <c r="QSB73" s="154"/>
      <c r="QSC73" s="154"/>
      <c r="QSD73" s="154"/>
      <c r="QSE73" s="154"/>
      <c r="QSF73" s="154"/>
      <c r="QSG73" s="154"/>
      <c r="QSH73" s="154"/>
      <c r="QSI73" s="154"/>
      <c r="QSJ73" s="154"/>
      <c r="QSK73" s="154"/>
      <c r="QSL73" s="154"/>
      <c r="QSM73" s="154"/>
      <c r="QSN73" s="154"/>
      <c r="QSO73" s="154"/>
      <c r="QSP73" s="154"/>
      <c r="QSQ73" s="154"/>
      <c r="QSR73" s="154"/>
      <c r="QSS73" s="154"/>
      <c r="QST73" s="154"/>
      <c r="QSU73" s="154"/>
      <c r="QSV73" s="154"/>
      <c r="QSW73" s="154"/>
      <c r="QSX73" s="154"/>
      <c r="QSY73" s="154"/>
      <c r="QSZ73" s="154"/>
      <c r="QTA73" s="154"/>
      <c r="QTB73" s="154"/>
      <c r="QTC73" s="154"/>
      <c r="QTD73" s="154"/>
      <c r="QTE73" s="154"/>
      <c r="QTF73" s="154"/>
      <c r="QTG73" s="154"/>
      <c r="QTH73" s="154"/>
      <c r="QTI73" s="154"/>
      <c r="QTJ73" s="154"/>
      <c r="QTK73" s="154"/>
      <c r="QTL73" s="154"/>
      <c r="QTM73" s="154"/>
      <c r="QTN73" s="154"/>
      <c r="QTO73" s="154"/>
      <c r="QTP73" s="154"/>
      <c r="QTQ73" s="154"/>
      <c r="QTR73" s="154"/>
      <c r="QTS73" s="154"/>
      <c r="QTT73" s="154"/>
      <c r="QTU73" s="154"/>
      <c r="QTV73" s="154"/>
      <c r="QTW73" s="154"/>
      <c r="QTX73" s="154"/>
      <c r="QTY73" s="154"/>
      <c r="QTZ73" s="154"/>
      <c r="QUA73" s="154"/>
      <c r="QUB73" s="154"/>
      <c r="QUC73" s="154"/>
      <c r="QUD73" s="154"/>
      <c r="QUE73" s="154"/>
      <c r="QUF73" s="154"/>
      <c r="QUG73" s="154"/>
      <c r="QUH73" s="154"/>
      <c r="QUI73" s="154"/>
      <c r="QUJ73" s="154"/>
      <c r="QUK73" s="154"/>
      <c r="QUL73" s="154"/>
      <c r="QUM73" s="154"/>
      <c r="QUN73" s="154"/>
      <c r="QUO73" s="154"/>
      <c r="QUP73" s="154"/>
      <c r="QUQ73" s="154"/>
      <c r="QUR73" s="154"/>
      <c r="QUS73" s="154"/>
      <c r="QUT73" s="154"/>
      <c r="QUU73" s="154"/>
      <c r="QUV73" s="154"/>
      <c r="QUW73" s="154"/>
      <c r="QUX73" s="154"/>
      <c r="QUY73" s="154"/>
      <c r="QUZ73" s="154"/>
      <c r="QVA73" s="154"/>
      <c r="QVB73" s="154"/>
      <c r="QVC73" s="154"/>
      <c r="QVD73" s="154"/>
      <c r="QVE73" s="154"/>
      <c r="QVF73" s="154"/>
      <c r="QVG73" s="154"/>
      <c r="QVH73" s="154"/>
      <c r="QVI73" s="154"/>
      <c r="QVJ73" s="154"/>
      <c r="QVK73" s="154"/>
      <c r="QVL73" s="154"/>
      <c r="QVM73" s="154"/>
      <c r="QVN73" s="154"/>
      <c r="QVO73" s="154"/>
      <c r="QVP73" s="154"/>
      <c r="QVQ73" s="154"/>
      <c r="QVR73" s="154"/>
      <c r="QVS73" s="154"/>
      <c r="QVT73" s="154"/>
      <c r="QVU73" s="154"/>
      <c r="QVV73" s="154"/>
      <c r="QVW73" s="154"/>
      <c r="QVX73" s="154"/>
      <c r="QVY73" s="154"/>
      <c r="QVZ73" s="154"/>
      <c r="QWA73" s="154"/>
      <c r="QWB73" s="154"/>
      <c r="QWC73" s="154"/>
      <c r="QWD73" s="154"/>
      <c r="QWE73" s="154"/>
      <c r="QWF73" s="154"/>
      <c r="QWG73" s="154"/>
      <c r="QWH73" s="154"/>
      <c r="QWI73" s="154"/>
      <c r="QWJ73" s="154"/>
      <c r="QWK73" s="154"/>
      <c r="QWL73" s="154"/>
      <c r="QWM73" s="154"/>
      <c r="QWN73" s="154"/>
      <c r="QWO73" s="154"/>
      <c r="QWP73" s="154"/>
      <c r="QWQ73" s="154"/>
      <c r="QWR73" s="154"/>
      <c r="QWS73" s="154"/>
      <c r="QWT73" s="154"/>
      <c r="QWU73" s="154"/>
      <c r="QWV73" s="154"/>
      <c r="QWW73" s="154"/>
      <c r="QWX73" s="154"/>
      <c r="QWY73" s="154"/>
      <c r="QWZ73" s="154"/>
      <c r="QXA73" s="154"/>
      <c r="QXB73" s="154"/>
      <c r="QXC73" s="154"/>
      <c r="QXD73" s="154"/>
      <c r="QXE73" s="154"/>
      <c r="QXF73" s="154"/>
      <c r="QXG73" s="154"/>
      <c r="QXH73" s="154"/>
      <c r="QXI73" s="154"/>
      <c r="QXJ73" s="154"/>
      <c r="QXK73" s="154"/>
      <c r="QXL73" s="154"/>
      <c r="QXM73" s="154"/>
      <c r="QXN73" s="154"/>
      <c r="QXO73" s="154"/>
      <c r="QXP73" s="154"/>
      <c r="QXQ73" s="154"/>
      <c r="QXR73" s="154"/>
      <c r="QXS73" s="154"/>
      <c r="QXT73" s="154"/>
      <c r="QXU73" s="154"/>
      <c r="QXV73" s="154"/>
      <c r="QXW73" s="154"/>
      <c r="QXX73" s="154"/>
      <c r="QXY73" s="154"/>
      <c r="QXZ73" s="154"/>
      <c r="QYA73" s="154"/>
      <c r="QYB73" s="154"/>
      <c r="QYC73" s="154"/>
      <c r="QYD73" s="154"/>
      <c r="QYE73" s="154"/>
      <c r="QYF73" s="154"/>
      <c r="QYG73" s="154"/>
      <c r="QYH73" s="154"/>
      <c r="QYI73" s="154"/>
      <c r="QYJ73" s="154"/>
      <c r="QYK73" s="154"/>
      <c r="QYL73" s="154"/>
      <c r="QYM73" s="154"/>
      <c r="QYN73" s="154"/>
      <c r="QYO73" s="154"/>
      <c r="QYP73" s="154"/>
      <c r="QYQ73" s="154"/>
      <c r="QYR73" s="154"/>
      <c r="QYS73" s="154"/>
      <c r="QYT73" s="154"/>
      <c r="QYU73" s="154"/>
      <c r="QYV73" s="154"/>
      <c r="QYW73" s="154"/>
      <c r="QYX73" s="154"/>
      <c r="QYY73" s="154"/>
      <c r="QYZ73" s="154"/>
      <c r="QZA73" s="154"/>
      <c r="QZB73" s="154"/>
      <c r="QZC73" s="154"/>
      <c r="QZD73" s="154"/>
      <c r="QZE73" s="154"/>
      <c r="QZF73" s="154"/>
      <c r="QZG73" s="154"/>
      <c r="QZH73" s="154"/>
      <c r="QZI73" s="154"/>
      <c r="QZJ73" s="154"/>
      <c r="QZK73" s="154"/>
      <c r="QZL73" s="154"/>
      <c r="QZM73" s="154"/>
      <c r="QZN73" s="154"/>
      <c r="QZO73" s="154"/>
      <c r="QZP73" s="154"/>
      <c r="QZQ73" s="154"/>
      <c r="QZR73" s="154"/>
      <c r="QZS73" s="154"/>
      <c r="QZT73" s="154"/>
      <c r="QZU73" s="154"/>
      <c r="QZV73" s="154"/>
      <c r="QZW73" s="154"/>
      <c r="QZX73" s="154"/>
      <c r="QZY73" s="154"/>
      <c r="QZZ73" s="154"/>
      <c r="RAA73" s="154"/>
      <c r="RAB73" s="154"/>
      <c r="RAC73" s="154"/>
      <c r="RAD73" s="154"/>
      <c r="RAE73" s="154"/>
      <c r="RAF73" s="154"/>
      <c r="RAG73" s="154"/>
      <c r="RAH73" s="154"/>
      <c r="RAI73" s="154"/>
      <c r="RAJ73" s="154"/>
      <c r="RAK73" s="154"/>
      <c r="RAL73" s="154"/>
      <c r="RAM73" s="154"/>
      <c r="RAN73" s="154"/>
      <c r="RAO73" s="154"/>
      <c r="RAP73" s="154"/>
      <c r="RAQ73" s="154"/>
      <c r="RAR73" s="154"/>
      <c r="RAS73" s="154"/>
      <c r="RAT73" s="154"/>
      <c r="RAU73" s="154"/>
      <c r="RAV73" s="154"/>
      <c r="RAW73" s="154"/>
      <c r="RAX73" s="154"/>
      <c r="RAY73" s="154"/>
      <c r="RAZ73" s="154"/>
      <c r="RBA73" s="154"/>
      <c r="RBB73" s="154"/>
      <c r="RBC73" s="154"/>
      <c r="RBD73" s="154"/>
      <c r="RBE73" s="154"/>
      <c r="RBF73" s="154"/>
      <c r="RBG73" s="154"/>
      <c r="RBH73" s="154"/>
      <c r="RBI73" s="154"/>
      <c r="RBJ73" s="154"/>
      <c r="RBK73" s="154"/>
      <c r="RBL73" s="154"/>
      <c r="RBM73" s="154"/>
      <c r="RBN73" s="154"/>
      <c r="RBO73" s="154"/>
      <c r="RBP73" s="154"/>
      <c r="RBQ73" s="154"/>
      <c r="RBR73" s="154"/>
      <c r="RBS73" s="154"/>
      <c r="RBT73" s="154"/>
      <c r="RBU73" s="154"/>
      <c r="RBV73" s="154"/>
      <c r="RBW73" s="154"/>
      <c r="RBX73" s="154"/>
      <c r="RBY73" s="154"/>
      <c r="RBZ73" s="154"/>
      <c r="RCA73" s="154"/>
      <c r="RCB73" s="154"/>
      <c r="RCC73" s="154"/>
      <c r="RCD73" s="154"/>
      <c r="RCE73" s="154"/>
      <c r="RCF73" s="154"/>
      <c r="RCG73" s="154"/>
      <c r="RCH73" s="154"/>
      <c r="RCI73" s="154"/>
      <c r="RCJ73" s="154"/>
      <c r="RCK73" s="154"/>
      <c r="RCL73" s="154"/>
      <c r="RCM73" s="154"/>
      <c r="RCN73" s="154"/>
      <c r="RCO73" s="154"/>
      <c r="RCP73" s="154"/>
      <c r="RCQ73" s="154"/>
      <c r="RCR73" s="154"/>
      <c r="RCS73" s="154"/>
      <c r="RCT73" s="154"/>
      <c r="RCU73" s="154"/>
      <c r="RCV73" s="154"/>
      <c r="RCW73" s="154"/>
      <c r="RCX73" s="154"/>
      <c r="RCY73" s="154"/>
      <c r="RCZ73" s="154"/>
      <c r="RDA73" s="154"/>
      <c r="RDB73" s="154"/>
      <c r="RDC73" s="154"/>
      <c r="RDD73" s="154"/>
      <c r="RDE73" s="154"/>
      <c r="RDF73" s="154"/>
      <c r="RDG73" s="154"/>
      <c r="RDH73" s="154"/>
      <c r="RDI73" s="154"/>
      <c r="RDJ73" s="154"/>
      <c r="RDK73" s="154"/>
      <c r="RDL73" s="154"/>
      <c r="RDM73" s="154"/>
      <c r="RDN73" s="154"/>
      <c r="RDO73" s="154"/>
      <c r="RDP73" s="154"/>
      <c r="RDQ73" s="154"/>
      <c r="RDR73" s="154"/>
      <c r="RDS73" s="154"/>
      <c r="RDT73" s="154"/>
      <c r="RDU73" s="154"/>
      <c r="RDV73" s="154"/>
      <c r="RDW73" s="154"/>
      <c r="RDX73" s="154"/>
      <c r="RDY73" s="154"/>
      <c r="RDZ73" s="154"/>
      <c r="REA73" s="154"/>
      <c r="REB73" s="154"/>
      <c r="REC73" s="154"/>
      <c r="RED73" s="154"/>
      <c r="REE73" s="154"/>
      <c r="REF73" s="154"/>
      <c r="REG73" s="154"/>
      <c r="REH73" s="154"/>
      <c r="REI73" s="154"/>
      <c r="REJ73" s="154"/>
      <c r="REK73" s="154"/>
      <c r="REL73" s="154"/>
      <c r="REM73" s="154"/>
      <c r="REN73" s="154"/>
      <c r="REO73" s="154"/>
      <c r="REP73" s="154"/>
      <c r="REQ73" s="154"/>
      <c r="RER73" s="154"/>
      <c r="RES73" s="154"/>
      <c r="RET73" s="154"/>
      <c r="REU73" s="154"/>
      <c r="REV73" s="154"/>
      <c r="REW73" s="154"/>
      <c r="REX73" s="154"/>
      <c r="REY73" s="154"/>
      <c r="REZ73" s="154"/>
      <c r="RFA73" s="154"/>
      <c r="RFB73" s="154"/>
      <c r="RFC73" s="154"/>
      <c r="RFD73" s="154"/>
      <c r="RFE73" s="154"/>
      <c r="RFF73" s="154"/>
      <c r="RFG73" s="154"/>
      <c r="RFH73" s="154"/>
      <c r="RFI73" s="154"/>
      <c r="RFJ73" s="154"/>
      <c r="RFK73" s="154"/>
      <c r="RFL73" s="154"/>
      <c r="RFM73" s="154"/>
      <c r="RFN73" s="154"/>
      <c r="RFO73" s="154"/>
      <c r="RFP73" s="154"/>
      <c r="RFQ73" s="154"/>
      <c r="RFR73" s="154"/>
      <c r="RFS73" s="154"/>
      <c r="RFT73" s="154"/>
      <c r="RFU73" s="154"/>
      <c r="RFV73" s="154"/>
      <c r="RFW73" s="154"/>
      <c r="RFX73" s="154"/>
      <c r="RFY73" s="154"/>
      <c r="RFZ73" s="154"/>
      <c r="RGA73" s="154"/>
      <c r="RGB73" s="154"/>
      <c r="RGC73" s="154"/>
      <c r="RGD73" s="154"/>
      <c r="RGE73" s="154"/>
      <c r="RGF73" s="154"/>
      <c r="RGG73" s="154"/>
      <c r="RGH73" s="154"/>
      <c r="RGI73" s="154"/>
      <c r="RGJ73" s="154"/>
      <c r="RGK73" s="154"/>
      <c r="RGL73" s="154"/>
      <c r="RGM73" s="154"/>
      <c r="RGN73" s="154"/>
      <c r="RGO73" s="154"/>
      <c r="RGP73" s="154"/>
      <c r="RGQ73" s="154"/>
      <c r="RGR73" s="154"/>
      <c r="RGS73" s="154"/>
      <c r="RGT73" s="154"/>
      <c r="RGU73" s="154"/>
      <c r="RGV73" s="154"/>
      <c r="RGW73" s="154"/>
      <c r="RGX73" s="154"/>
      <c r="RGY73" s="154"/>
      <c r="RGZ73" s="154"/>
      <c r="RHA73" s="154"/>
      <c r="RHB73" s="154"/>
      <c r="RHC73" s="154"/>
      <c r="RHD73" s="154"/>
      <c r="RHE73" s="154"/>
      <c r="RHF73" s="154"/>
      <c r="RHG73" s="154"/>
      <c r="RHH73" s="154"/>
      <c r="RHI73" s="154"/>
      <c r="RHJ73" s="154"/>
      <c r="RHK73" s="154"/>
      <c r="RHL73" s="154"/>
      <c r="RHM73" s="154"/>
      <c r="RHN73" s="154"/>
      <c r="RHO73" s="154"/>
      <c r="RHP73" s="154"/>
      <c r="RHQ73" s="154"/>
      <c r="RHR73" s="154"/>
      <c r="RHS73" s="154"/>
      <c r="RHT73" s="154"/>
      <c r="RHU73" s="154"/>
      <c r="RHV73" s="154"/>
      <c r="RHW73" s="154"/>
      <c r="RHX73" s="154"/>
      <c r="RHY73" s="154"/>
      <c r="RHZ73" s="154"/>
      <c r="RIA73" s="154"/>
      <c r="RIB73" s="154"/>
      <c r="RIC73" s="154"/>
      <c r="RID73" s="154"/>
      <c r="RIE73" s="154"/>
      <c r="RIF73" s="154"/>
      <c r="RIG73" s="154"/>
      <c r="RIH73" s="154"/>
      <c r="RII73" s="154"/>
      <c r="RIJ73" s="154"/>
      <c r="RIK73" s="154"/>
      <c r="RIL73" s="154"/>
      <c r="RIM73" s="154"/>
      <c r="RIN73" s="154"/>
      <c r="RIO73" s="154"/>
      <c r="RIP73" s="154"/>
      <c r="RIQ73" s="154"/>
      <c r="RIR73" s="154"/>
      <c r="RIS73" s="154"/>
      <c r="RIT73" s="154"/>
      <c r="RIU73" s="154"/>
      <c r="RIV73" s="154"/>
      <c r="RIW73" s="154"/>
      <c r="RIX73" s="154"/>
      <c r="RIY73" s="154"/>
      <c r="RIZ73" s="154"/>
      <c r="RJA73" s="154"/>
      <c r="RJB73" s="154"/>
      <c r="RJC73" s="154"/>
      <c r="RJD73" s="154"/>
      <c r="RJE73" s="154"/>
      <c r="RJF73" s="154"/>
      <c r="RJG73" s="154"/>
      <c r="RJH73" s="154"/>
      <c r="RJI73" s="154"/>
      <c r="RJJ73" s="154"/>
      <c r="RJK73" s="154"/>
      <c r="RJL73" s="154"/>
      <c r="RJM73" s="154"/>
      <c r="RJN73" s="154"/>
      <c r="RJO73" s="154"/>
      <c r="RJP73" s="154"/>
      <c r="RJQ73" s="154"/>
      <c r="RJR73" s="154"/>
      <c r="RJS73" s="154"/>
      <c r="RJT73" s="154"/>
      <c r="RJU73" s="154"/>
      <c r="RJV73" s="154"/>
      <c r="RJW73" s="154"/>
      <c r="RJX73" s="154"/>
      <c r="RJY73" s="154"/>
      <c r="RJZ73" s="154"/>
      <c r="RKA73" s="154"/>
      <c r="RKB73" s="154"/>
      <c r="RKC73" s="154"/>
      <c r="RKD73" s="154"/>
      <c r="RKE73" s="154"/>
      <c r="RKF73" s="154"/>
      <c r="RKG73" s="154"/>
      <c r="RKH73" s="154"/>
      <c r="RKI73" s="154"/>
      <c r="RKJ73" s="154"/>
      <c r="RKK73" s="154"/>
      <c r="RKL73" s="154"/>
      <c r="RKM73" s="154"/>
      <c r="RKN73" s="154"/>
      <c r="RKO73" s="154"/>
      <c r="RKP73" s="154"/>
      <c r="RKQ73" s="154"/>
      <c r="RKR73" s="154"/>
      <c r="RKS73" s="154"/>
      <c r="RKT73" s="154"/>
      <c r="RKU73" s="154"/>
      <c r="RKV73" s="154"/>
      <c r="RKW73" s="154"/>
      <c r="RKX73" s="154"/>
      <c r="RKY73" s="154"/>
      <c r="RKZ73" s="154"/>
      <c r="RLA73" s="154"/>
      <c r="RLB73" s="154"/>
      <c r="RLC73" s="154"/>
      <c r="RLD73" s="154"/>
      <c r="RLE73" s="154"/>
      <c r="RLF73" s="154"/>
      <c r="RLG73" s="154"/>
      <c r="RLH73" s="154"/>
      <c r="RLI73" s="154"/>
      <c r="RLJ73" s="154"/>
      <c r="RLK73" s="154"/>
      <c r="RLL73" s="154"/>
      <c r="RLM73" s="154"/>
      <c r="RLN73" s="154"/>
      <c r="RLO73" s="154"/>
      <c r="RLP73" s="154"/>
      <c r="RLQ73" s="154"/>
      <c r="RLR73" s="154"/>
      <c r="RLS73" s="154"/>
      <c r="RLT73" s="154"/>
      <c r="RLU73" s="154"/>
      <c r="RLV73" s="154"/>
      <c r="RLW73" s="154"/>
      <c r="RLX73" s="154"/>
      <c r="RLY73" s="154"/>
      <c r="RLZ73" s="154"/>
      <c r="RMA73" s="154"/>
      <c r="RMB73" s="154"/>
      <c r="RMC73" s="154"/>
      <c r="RMD73" s="154"/>
      <c r="RME73" s="154"/>
      <c r="RMF73" s="154"/>
      <c r="RMG73" s="154"/>
      <c r="RMH73" s="154"/>
      <c r="RMI73" s="154"/>
      <c r="RMJ73" s="154"/>
      <c r="RMK73" s="154"/>
      <c r="RML73" s="154"/>
      <c r="RMM73" s="154"/>
      <c r="RMN73" s="154"/>
      <c r="RMO73" s="154"/>
      <c r="RMP73" s="154"/>
      <c r="RMQ73" s="154"/>
      <c r="RMR73" s="154"/>
      <c r="RMS73" s="154"/>
      <c r="RMT73" s="154"/>
      <c r="RMU73" s="154"/>
      <c r="RMV73" s="154"/>
      <c r="RMW73" s="154"/>
      <c r="RMX73" s="154"/>
      <c r="RMY73" s="154"/>
      <c r="RMZ73" s="154"/>
      <c r="RNA73" s="154"/>
      <c r="RNB73" s="154"/>
      <c r="RNC73" s="154"/>
      <c r="RND73" s="154"/>
      <c r="RNE73" s="154"/>
      <c r="RNF73" s="154"/>
      <c r="RNG73" s="154"/>
      <c r="RNH73" s="154"/>
      <c r="RNI73" s="154"/>
      <c r="RNJ73" s="154"/>
      <c r="RNK73" s="154"/>
      <c r="RNL73" s="154"/>
      <c r="RNM73" s="154"/>
      <c r="RNN73" s="154"/>
      <c r="RNO73" s="154"/>
      <c r="RNP73" s="154"/>
      <c r="RNQ73" s="154"/>
      <c r="RNR73" s="154"/>
      <c r="RNS73" s="154"/>
      <c r="RNT73" s="154"/>
      <c r="RNU73" s="154"/>
      <c r="RNV73" s="154"/>
      <c r="RNW73" s="154"/>
      <c r="RNX73" s="154"/>
      <c r="RNY73" s="154"/>
      <c r="RNZ73" s="154"/>
      <c r="ROA73" s="154"/>
      <c r="ROB73" s="154"/>
      <c r="ROC73" s="154"/>
      <c r="ROD73" s="154"/>
      <c r="ROE73" s="154"/>
      <c r="ROF73" s="154"/>
      <c r="ROG73" s="154"/>
      <c r="ROH73" s="154"/>
      <c r="ROI73" s="154"/>
      <c r="ROJ73" s="154"/>
      <c r="ROK73" s="154"/>
      <c r="ROL73" s="154"/>
      <c r="ROM73" s="154"/>
      <c r="RON73" s="154"/>
      <c r="ROO73" s="154"/>
      <c r="ROP73" s="154"/>
      <c r="ROQ73" s="154"/>
      <c r="ROR73" s="154"/>
      <c r="ROS73" s="154"/>
      <c r="ROT73" s="154"/>
      <c r="ROU73" s="154"/>
      <c r="ROV73" s="154"/>
      <c r="ROW73" s="154"/>
      <c r="ROX73" s="154"/>
      <c r="ROY73" s="154"/>
      <c r="ROZ73" s="154"/>
      <c r="RPA73" s="154"/>
      <c r="RPB73" s="154"/>
      <c r="RPC73" s="154"/>
      <c r="RPD73" s="154"/>
      <c r="RPE73" s="154"/>
      <c r="RPF73" s="154"/>
      <c r="RPG73" s="154"/>
      <c r="RPH73" s="154"/>
      <c r="RPI73" s="154"/>
      <c r="RPJ73" s="154"/>
      <c r="RPK73" s="154"/>
      <c r="RPL73" s="154"/>
      <c r="RPM73" s="154"/>
      <c r="RPN73" s="154"/>
      <c r="RPO73" s="154"/>
      <c r="RPP73" s="154"/>
      <c r="RPQ73" s="154"/>
      <c r="RPR73" s="154"/>
      <c r="RPS73" s="154"/>
      <c r="RPT73" s="154"/>
      <c r="RPU73" s="154"/>
      <c r="RPV73" s="154"/>
      <c r="RPW73" s="154"/>
      <c r="RPX73" s="154"/>
      <c r="RPY73" s="154"/>
      <c r="RPZ73" s="154"/>
      <c r="RQA73" s="154"/>
      <c r="RQB73" s="154"/>
      <c r="RQC73" s="154"/>
      <c r="RQD73" s="154"/>
      <c r="RQE73" s="154"/>
      <c r="RQF73" s="154"/>
      <c r="RQG73" s="154"/>
      <c r="RQH73" s="154"/>
      <c r="RQI73" s="154"/>
      <c r="RQJ73" s="154"/>
      <c r="RQK73" s="154"/>
      <c r="RQL73" s="154"/>
      <c r="RQM73" s="154"/>
      <c r="RQN73" s="154"/>
      <c r="RQO73" s="154"/>
      <c r="RQP73" s="154"/>
      <c r="RQQ73" s="154"/>
      <c r="RQR73" s="154"/>
      <c r="RQS73" s="154"/>
      <c r="RQT73" s="154"/>
      <c r="RQU73" s="154"/>
      <c r="RQV73" s="154"/>
      <c r="RQW73" s="154"/>
      <c r="RQX73" s="154"/>
      <c r="RQY73" s="154"/>
      <c r="RQZ73" s="154"/>
      <c r="RRA73" s="154"/>
      <c r="RRB73" s="154"/>
      <c r="RRC73" s="154"/>
      <c r="RRD73" s="154"/>
      <c r="RRE73" s="154"/>
      <c r="RRF73" s="154"/>
      <c r="RRG73" s="154"/>
      <c r="RRH73" s="154"/>
      <c r="RRI73" s="154"/>
      <c r="RRJ73" s="154"/>
      <c r="RRK73" s="154"/>
      <c r="RRL73" s="154"/>
      <c r="RRM73" s="154"/>
      <c r="RRN73" s="154"/>
      <c r="RRO73" s="154"/>
      <c r="RRP73" s="154"/>
      <c r="RRQ73" s="154"/>
      <c r="RRR73" s="154"/>
      <c r="RRS73" s="154"/>
      <c r="RRT73" s="154"/>
      <c r="RRU73" s="154"/>
      <c r="RRV73" s="154"/>
      <c r="RRW73" s="154"/>
      <c r="RRX73" s="154"/>
      <c r="RRY73" s="154"/>
      <c r="RRZ73" s="154"/>
      <c r="RSA73" s="154"/>
      <c r="RSB73" s="154"/>
      <c r="RSC73" s="154"/>
      <c r="RSD73" s="154"/>
      <c r="RSE73" s="154"/>
      <c r="RSF73" s="154"/>
      <c r="RSG73" s="154"/>
      <c r="RSH73" s="154"/>
      <c r="RSI73" s="154"/>
      <c r="RSJ73" s="154"/>
      <c r="RSK73" s="154"/>
      <c r="RSL73" s="154"/>
      <c r="RSM73" s="154"/>
      <c r="RSN73" s="154"/>
      <c r="RSO73" s="154"/>
      <c r="RSP73" s="154"/>
      <c r="RSQ73" s="154"/>
      <c r="RSR73" s="154"/>
      <c r="RSS73" s="154"/>
      <c r="RST73" s="154"/>
      <c r="RSU73" s="154"/>
      <c r="RSV73" s="154"/>
      <c r="RSW73" s="154"/>
      <c r="RSX73" s="154"/>
      <c r="RSY73" s="154"/>
      <c r="RSZ73" s="154"/>
      <c r="RTA73" s="154"/>
      <c r="RTB73" s="154"/>
      <c r="RTC73" s="154"/>
      <c r="RTD73" s="154"/>
      <c r="RTE73" s="154"/>
      <c r="RTF73" s="154"/>
      <c r="RTG73" s="154"/>
      <c r="RTH73" s="154"/>
      <c r="RTI73" s="154"/>
      <c r="RTJ73" s="154"/>
      <c r="RTK73" s="154"/>
      <c r="RTL73" s="154"/>
      <c r="RTM73" s="154"/>
      <c r="RTN73" s="154"/>
      <c r="RTO73" s="154"/>
      <c r="RTP73" s="154"/>
      <c r="RTQ73" s="154"/>
      <c r="RTR73" s="154"/>
      <c r="RTS73" s="154"/>
      <c r="RTT73" s="154"/>
      <c r="RTU73" s="154"/>
      <c r="RTV73" s="154"/>
      <c r="RTW73" s="154"/>
      <c r="RTX73" s="154"/>
      <c r="RTY73" s="154"/>
      <c r="RTZ73" s="154"/>
      <c r="RUA73" s="154"/>
      <c r="RUB73" s="154"/>
      <c r="RUC73" s="154"/>
      <c r="RUD73" s="154"/>
      <c r="RUE73" s="154"/>
      <c r="RUF73" s="154"/>
      <c r="RUG73" s="154"/>
      <c r="RUH73" s="154"/>
      <c r="RUI73" s="154"/>
      <c r="RUJ73" s="154"/>
      <c r="RUK73" s="154"/>
      <c r="RUL73" s="154"/>
      <c r="RUM73" s="154"/>
      <c r="RUN73" s="154"/>
      <c r="RUO73" s="154"/>
      <c r="RUP73" s="154"/>
      <c r="RUQ73" s="154"/>
      <c r="RUR73" s="154"/>
      <c r="RUS73" s="154"/>
      <c r="RUT73" s="154"/>
      <c r="RUU73" s="154"/>
      <c r="RUV73" s="154"/>
      <c r="RUW73" s="154"/>
      <c r="RUX73" s="154"/>
      <c r="RUY73" s="154"/>
      <c r="RUZ73" s="154"/>
      <c r="RVA73" s="154"/>
      <c r="RVB73" s="154"/>
      <c r="RVC73" s="154"/>
      <c r="RVD73" s="154"/>
      <c r="RVE73" s="154"/>
      <c r="RVF73" s="154"/>
      <c r="RVG73" s="154"/>
      <c r="RVH73" s="154"/>
      <c r="RVI73" s="154"/>
      <c r="RVJ73" s="154"/>
      <c r="RVK73" s="154"/>
      <c r="RVL73" s="154"/>
      <c r="RVM73" s="154"/>
      <c r="RVN73" s="154"/>
      <c r="RVO73" s="154"/>
      <c r="RVP73" s="154"/>
      <c r="RVQ73" s="154"/>
      <c r="RVR73" s="154"/>
      <c r="RVS73" s="154"/>
      <c r="RVT73" s="154"/>
      <c r="RVU73" s="154"/>
      <c r="RVV73" s="154"/>
      <c r="RVW73" s="154"/>
      <c r="RVX73" s="154"/>
      <c r="RVY73" s="154"/>
      <c r="RVZ73" s="154"/>
      <c r="RWA73" s="154"/>
      <c r="RWB73" s="154"/>
      <c r="RWC73" s="154"/>
      <c r="RWD73" s="154"/>
      <c r="RWE73" s="154"/>
      <c r="RWF73" s="154"/>
      <c r="RWG73" s="154"/>
      <c r="RWH73" s="154"/>
      <c r="RWI73" s="154"/>
      <c r="RWJ73" s="154"/>
      <c r="RWK73" s="154"/>
      <c r="RWL73" s="154"/>
      <c r="RWM73" s="154"/>
      <c r="RWN73" s="154"/>
      <c r="RWO73" s="154"/>
      <c r="RWP73" s="154"/>
      <c r="RWQ73" s="154"/>
      <c r="RWR73" s="154"/>
      <c r="RWS73" s="154"/>
      <c r="RWT73" s="154"/>
      <c r="RWU73" s="154"/>
      <c r="RWV73" s="154"/>
      <c r="RWW73" s="154"/>
      <c r="RWX73" s="154"/>
      <c r="RWY73" s="154"/>
      <c r="RWZ73" s="154"/>
      <c r="RXA73" s="154"/>
      <c r="RXB73" s="154"/>
      <c r="RXC73" s="154"/>
      <c r="RXD73" s="154"/>
      <c r="RXE73" s="154"/>
      <c r="RXF73" s="154"/>
      <c r="RXG73" s="154"/>
      <c r="RXH73" s="154"/>
      <c r="RXI73" s="154"/>
      <c r="RXJ73" s="154"/>
      <c r="RXK73" s="154"/>
      <c r="RXL73" s="154"/>
      <c r="RXM73" s="154"/>
      <c r="RXN73" s="154"/>
      <c r="RXO73" s="154"/>
      <c r="RXP73" s="154"/>
      <c r="RXQ73" s="154"/>
      <c r="RXR73" s="154"/>
      <c r="RXS73" s="154"/>
      <c r="RXT73" s="154"/>
      <c r="RXU73" s="154"/>
      <c r="RXV73" s="154"/>
      <c r="RXW73" s="154"/>
      <c r="RXX73" s="154"/>
      <c r="RXY73" s="154"/>
      <c r="RXZ73" s="154"/>
      <c r="RYA73" s="154"/>
      <c r="RYB73" s="154"/>
      <c r="RYC73" s="154"/>
      <c r="RYD73" s="154"/>
      <c r="RYE73" s="154"/>
      <c r="RYF73" s="154"/>
      <c r="RYG73" s="154"/>
      <c r="RYH73" s="154"/>
      <c r="RYI73" s="154"/>
      <c r="RYJ73" s="154"/>
      <c r="RYK73" s="154"/>
      <c r="RYL73" s="154"/>
      <c r="RYM73" s="154"/>
      <c r="RYN73" s="154"/>
      <c r="RYO73" s="154"/>
      <c r="RYP73" s="154"/>
      <c r="RYQ73" s="154"/>
      <c r="RYR73" s="154"/>
      <c r="RYS73" s="154"/>
      <c r="RYT73" s="154"/>
      <c r="RYU73" s="154"/>
      <c r="RYV73" s="154"/>
      <c r="RYW73" s="154"/>
      <c r="RYX73" s="154"/>
      <c r="RYY73" s="154"/>
      <c r="RYZ73" s="154"/>
      <c r="RZA73" s="154"/>
      <c r="RZB73" s="154"/>
      <c r="RZC73" s="154"/>
      <c r="RZD73" s="154"/>
      <c r="RZE73" s="154"/>
      <c r="RZF73" s="154"/>
      <c r="RZG73" s="154"/>
      <c r="RZH73" s="154"/>
      <c r="RZI73" s="154"/>
      <c r="RZJ73" s="154"/>
      <c r="RZK73" s="154"/>
      <c r="RZL73" s="154"/>
      <c r="RZM73" s="154"/>
      <c r="RZN73" s="154"/>
      <c r="RZO73" s="154"/>
      <c r="RZP73" s="154"/>
      <c r="RZQ73" s="154"/>
      <c r="RZR73" s="154"/>
      <c r="RZS73" s="154"/>
      <c r="RZT73" s="154"/>
      <c r="RZU73" s="154"/>
      <c r="RZV73" s="154"/>
      <c r="RZW73" s="154"/>
      <c r="RZX73" s="154"/>
      <c r="RZY73" s="154"/>
      <c r="RZZ73" s="154"/>
      <c r="SAA73" s="154"/>
      <c r="SAB73" s="154"/>
      <c r="SAC73" s="154"/>
      <c r="SAD73" s="154"/>
      <c r="SAE73" s="154"/>
      <c r="SAF73" s="154"/>
      <c r="SAG73" s="154"/>
      <c r="SAH73" s="154"/>
      <c r="SAI73" s="154"/>
      <c r="SAJ73" s="154"/>
      <c r="SAK73" s="154"/>
      <c r="SAL73" s="154"/>
      <c r="SAM73" s="154"/>
      <c r="SAN73" s="154"/>
      <c r="SAO73" s="154"/>
      <c r="SAP73" s="154"/>
      <c r="SAQ73" s="154"/>
      <c r="SAR73" s="154"/>
      <c r="SAS73" s="154"/>
      <c r="SAT73" s="154"/>
      <c r="SAU73" s="154"/>
      <c r="SAV73" s="154"/>
      <c r="SAW73" s="154"/>
      <c r="SAX73" s="154"/>
      <c r="SAY73" s="154"/>
      <c r="SAZ73" s="154"/>
      <c r="SBA73" s="154"/>
      <c r="SBB73" s="154"/>
      <c r="SBC73" s="154"/>
      <c r="SBD73" s="154"/>
      <c r="SBE73" s="154"/>
      <c r="SBF73" s="154"/>
      <c r="SBG73" s="154"/>
      <c r="SBH73" s="154"/>
      <c r="SBI73" s="154"/>
      <c r="SBJ73" s="154"/>
      <c r="SBK73" s="154"/>
      <c r="SBL73" s="154"/>
      <c r="SBM73" s="154"/>
      <c r="SBN73" s="154"/>
      <c r="SBO73" s="154"/>
      <c r="SBP73" s="154"/>
      <c r="SBQ73" s="154"/>
      <c r="SBR73" s="154"/>
      <c r="SBS73" s="154"/>
      <c r="SBT73" s="154"/>
      <c r="SBU73" s="154"/>
      <c r="SBV73" s="154"/>
      <c r="SBW73" s="154"/>
      <c r="SBX73" s="154"/>
      <c r="SBY73" s="154"/>
      <c r="SBZ73" s="154"/>
      <c r="SCA73" s="154"/>
      <c r="SCB73" s="154"/>
      <c r="SCC73" s="154"/>
      <c r="SCD73" s="154"/>
      <c r="SCE73" s="154"/>
      <c r="SCF73" s="154"/>
      <c r="SCG73" s="154"/>
      <c r="SCH73" s="154"/>
      <c r="SCI73" s="154"/>
      <c r="SCJ73" s="154"/>
      <c r="SCK73" s="154"/>
      <c r="SCL73" s="154"/>
      <c r="SCM73" s="154"/>
      <c r="SCN73" s="154"/>
      <c r="SCO73" s="154"/>
      <c r="SCP73" s="154"/>
      <c r="SCQ73" s="154"/>
      <c r="SCR73" s="154"/>
      <c r="SCS73" s="154"/>
      <c r="SCT73" s="154"/>
      <c r="SCU73" s="154"/>
      <c r="SCV73" s="154"/>
      <c r="SCW73" s="154"/>
      <c r="SCX73" s="154"/>
      <c r="SCY73" s="154"/>
      <c r="SCZ73" s="154"/>
      <c r="SDA73" s="154"/>
      <c r="SDB73" s="154"/>
      <c r="SDC73" s="154"/>
      <c r="SDD73" s="154"/>
      <c r="SDE73" s="154"/>
      <c r="SDF73" s="154"/>
      <c r="SDG73" s="154"/>
      <c r="SDH73" s="154"/>
      <c r="SDI73" s="154"/>
      <c r="SDJ73" s="154"/>
      <c r="SDK73" s="154"/>
      <c r="SDL73" s="154"/>
      <c r="SDM73" s="154"/>
      <c r="SDN73" s="154"/>
      <c r="SDO73" s="154"/>
      <c r="SDP73" s="154"/>
      <c r="SDQ73" s="154"/>
      <c r="SDR73" s="154"/>
      <c r="SDS73" s="154"/>
      <c r="SDT73" s="154"/>
      <c r="SDU73" s="154"/>
      <c r="SDV73" s="154"/>
      <c r="SDW73" s="154"/>
      <c r="SDX73" s="154"/>
      <c r="SDY73" s="154"/>
      <c r="SDZ73" s="154"/>
      <c r="SEA73" s="154"/>
      <c r="SEB73" s="154"/>
      <c r="SEC73" s="154"/>
      <c r="SED73" s="154"/>
      <c r="SEE73" s="154"/>
      <c r="SEF73" s="154"/>
      <c r="SEG73" s="154"/>
      <c r="SEH73" s="154"/>
      <c r="SEI73" s="154"/>
      <c r="SEJ73" s="154"/>
      <c r="SEK73" s="154"/>
      <c r="SEL73" s="154"/>
      <c r="SEM73" s="154"/>
      <c r="SEN73" s="154"/>
      <c r="SEO73" s="154"/>
      <c r="SEP73" s="154"/>
      <c r="SEQ73" s="154"/>
      <c r="SER73" s="154"/>
      <c r="SES73" s="154"/>
      <c r="SET73" s="154"/>
      <c r="SEU73" s="154"/>
      <c r="SEV73" s="154"/>
      <c r="SEW73" s="154"/>
      <c r="SEX73" s="154"/>
      <c r="SEY73" s="154"/>
      <c r="SEZ73" s="154"/>
      <c r="SFA73" s="154"/>
      <c r="SFB73" s="154"/>
      <c r="SFC73" s="154"/>
      <c r="SFD73" s="154"/>
      <c r="SFE73" s="154"/>
      <c r="SFF73" s="154"/>
      <c r="SFG73" s="154"/>
      <c r="SFH73" s="154"/>
      <c r="SFI73" s="154"/>
      <c r="SFJ73" s="154"/>
      <c r="SFK73" s="154"/>
      <c r="SFL73" s="154"/>
      <c r="SFM73" s="154"/>
      <c r="SFN73" s="154"/>
      <c r="SFO73" s="154"/>
      <c r="SFP73" s="154"/>
      <c r="SFQ73" s="154"/>
      <c r="SFR73" s="154"/>
      <c r="SFS73" s="154"/>
      <c r="SFT73" s="154"/>
      <c r="SFU73" s="154"/>
      <c r="SFV73" s="154"/>
      <c r="SFW73" s="154"/>
      <c r="SFX73" s="154"/>
      <c r="SFY73" s="154"/>
      <c r="SFZ73" s="154"/>
      <c r="SGA73" s="154"/>
      <c r="SGB73" s="154"/>
      <c r="SGC73" s="154"/>
      <c r="SGD73" s="154"/>
      <c r="SGE73" s="154"/>
      <c r="SGF73" s="154"/>
      <c r="SGG73" s="154"/>
      <c r="SGH73" s="154"/>
      <c r="SGI73" s="154"/>
      <c r="SGJ73" s="154"/>
      <c r="SGK73" s="154"/>
      <c r="SGL73" s="154"/>
      <c r="SGM73" s="154"/>
      <c r="SGN73" s="154"/>
      <c r="SGO73" s="154"/>
      <c r="SGP73" s="154"/>
      <c r="SGQ73" s="154"/>
      <c r="SGR73" s="154"/>
      <c r="SGS73" s="154"/>
      <c r="SGT73" s="154"/>
      <c r="SGU73" s="154"/>
      <c r="SGV73" s="154"/>
      <c r="SGW73" s="154"/>
      <c r="SGX73" s="154"/>
      <c r="SGY73" s="154"/>
      <c r="SGZ73" s="154"/>
      <c r="SHA73" s="154"/>
      <c r="SHB73" s="154"/>
      <c r="SHC73" s="154"/>
      <c r="SHD73" s="154"/>
      <c r="SHE73" s="154"/>
      <c r="SHF73" s="154"/>
      <c r="SHG73" s="154"/>
      <c r="SHH73" s="154"/>
      <c r="SHI73" s="154"/>
      <c r="SHJ73" s="154"/>
      <c r="SHK73" s="154"/>
      <c r="SHL73" s="154"/>
      <c r="SHM73" s="154"/>
      <c r="SHN73" s="154"/>
      <c r="SHO73" s="154"/>
      <c r="SHP73" s="154"/>
      <c r="SHQ73" s="154"/>
      <c r="SHR73" s="154"/>
      <c r="SHS73" s="154"/>
      <c r="SHT73" s="154"/>
      <c r="SHU73" s="154"/>
      <c r="SHV73" s="154"/>
      <c r="SHW73" s="154"/>
      <c r="SHX73" s="154"/>
      <c r="SHY73" s="154"/>
      <c r="SHZ73" s="154"/>
      <c r="SIA73" s="154"/>
      <c r="SIB73" s="154"/>
      <c r="SIC73" s="154"/>
      <c r="SID73" s="154"/>
      <c r="SIE73" s="154"/>
      <c r="SIF73" s="154"/>
      <c r="SIG73" s="154"/>
      <c r="SIH73" s="154"/>
      <c r="SII73" s="154"/>
      <c r="SIJ73" s="154"/>
      <c r="SIK73" s="154"/>
      <c r="SIL73" s="154"/>
      <c r="SIM73" s="154"/>
      <c r="SIN73" s="154"/>
      <c r="SIO73" s="154"/>
      <c r="SIP73" s="154"/>
      <c r="SIQ73" s="154"/>
      <c r="SIR73" s="154"/>
      <c r="SIS73" s="154"/>
      <c r="SIT73" s="154"/>
      <c r="SIU73" s="154"/>
      <c r="SIV73" s="154"/>
      <c r="SIW73" s="154"/>
      <c r="SIX73" s="154"/>
      <c r="SIY73" s="154"/>
      <c r="SIZ73" s="154"/>
      <c r="SJA73" s="154"/>
      <c r="SJB73" s="154"/>
      <c r="SJC73" s="154"/>
      <c r="SJD73" s="154"/>
      <c r="SJE73" s="154"/>
      <c r="SJF73" s="154"/>
      <c r="SJG73" s="154"/>
      <c r="SJH73" s="154"/>
      <c r="SJI73" s="154"/>
      <c r="SJJ73" s="154"/>
      <c r="SJK73" s="154"/>
      <c r="SJL73" s="154"/>
      <c r="SJM73" s="154"/>
      <c r="SJN73" s="154"/>
      <c r="SJO73" s="154"/>
      <c r="SJP73" s="154"/>
      <c r="SJQ73" s="154"/>
      <c r="SJR73" s="154"/>
      <c r="SJS73" s="154"/>
      <c r="SJT73" s="154"/>
      <c r="SJU73" s="154"/>
      <c r="SJV73" s="154"/>
      <c r="SJW73" s="154"/>
      <c r="SJX73" s="154"/>
      <c r="SJY73" s="154"/>
      <c r="SJZ73" s="154"/>
      <c r="SKA73" s="154"/>
      <c r="SKB73" s="154"/>
      <c r="SKC73" s="154"/>
      <c r="SKD73" s="154"/>
      <c r="SKE73" s="154"/>
      <c r="SKF73" s="154"/>
      <c r="SKG73" s="154"/>
      <c r="SKH73" s="154"/>
      <c r="SKI73" s="154"/>
      <c r="SKJ73" s="154"/>
      <c r="SKK73" s="154"/>
      <c r="SKL73" s="154"/>
      <c r="SKM73" s="154"/>
      <c r="SKN73" s="154"/>
      <c r="SKO73" s="154"/>
      <c r="SKP73" s="154"/>
      <c r="SKQ73" s="154"/>
      <c r="SKR73" s="154"/>
      <c r="SKS73" s="154"/>
      <c r="SKT73" s="154"/>
      <c r="SKU73" s="154"/>
      <c r="SKV73" s="154"/>
      <c r="SKW73" s="154"/>
      <c r="SKX73" s="154"/>
      <c r="SKY73" s="154"/>
      <c r="SKZ73" s="154"/>
      <c r="SLA73" s="154"/>
      <c r="SLB73" s="154"/>
      <c r="SLC73" s="154"/>
      <c r="SLD73" s="154"/>
      <c r="SLE73" s="154"/>
      <c r="SLF73" s="154"/>
      <c r="SLG73" s="154"/>
      <c r="SLH73" s="154"/>
      <c r="SLI73" s="154"/>
      <c r="SLJ73" s="154"/>
      <c r="SLK73" s="154"/>
      <c r="SLL73" s="154"/>
      <c r="SLM73" s="154"/>
      <c r="SLN73" s="154"/>
      <c r="SLO73" s="154"/>
      <c r="SLP73" s="154"/>
      <c r="SLQ73" s="154"/>
      <c r="SLR73" s="154"/>
      <c r="SLS73" s="154"/>
      <c r="SLT73" s="154"/>
      <c r="SLU73" s="154"/>
      <c r="SLV73" s="154"/>
      <c r="SLW73" s="154"/>
      <c r="SLX73" s="154"/>
      <c r="SLY73" s="154"/>
      <c r="SLZ73" s="154"/>
      <c r="SMA73" s="154"/>
      <c r="SMB73" s="154"/>
      <c r="SMC73" s="154"/>
      <c r="SMD73" s="154"/>
      <c r="SME73" s="154"/>
      <c r="SMF73" s="154"/>
      <c r="SMG73" s="154"/>
      <c r="SMH73" s="154"/>
      <c r="SMI73" s="154"/>
      <c r="SMJ73" s="154"/>
      <c r="SMK73" s="154"/>
      <c r="SML73" s="154"/>
      <c r="SMM73" s="154"/>
      <c r="SMN73" s="154"/>
      <c r="SMO73" s="154"/>
      <c r="SMP73" s="154"/>
      <c r="SMQ73" s="154"/>
      <c r="SMR73" s="154"/>
      <c r="SMS73" s="154"/>
      <c r="SMT73" s="154"/>
      <c r="SMU73" s="154"/>
      <c r="SMV73" s="154"/>
      <c r="SMW73" s="154"/>
      <c r="SMX73" s="154"/>
      <c r="SMY73" s="154"/>
      <c r="SMZ73" s="154"/>
      <c r="SNA73" s="154"/>
      <c r="SNB73" s="154"/>
      <c r="SNC73" s="154"/>
      <c r="SND73" s="154"/>
      <c r="SNE73" s="154"/>
      <c r="SNF73" s="154"/>
      <c r="SNG73" s="154"/>
      <c r="SNH73" s="154"/>
      <c r="SNI73" s="154"/>
      <c r="SNJ73" s="154"/>
      <c r="SNK73" s="154"/>
      <c r="SNL73" s="154"/>
      <c r="SNM73" s="154"/>
      <c r="SNN73" s="154"/>
      <c r="SNO73" s="154"/>
      <c r="SNP73" s="154"/>
      <c r="SNQ73" s="154"/>
      <c r="SNR73" s="154"/>
      <c r="SNS73" s="154"/>
      <c r="SNT73" s="154"/>
      <c r="SNU73" s="154"/>
      <c r="SNV73" s="154"/>
      <c r="SNW73" s="154"/>
      <c r="SNX73" s="154"/>
      <c r="SNY73" s="154"/>
      <c r="SNZ73" s="154"/>
      <c r="SOA73" s="154"/>
      <c r="SOB73" s="154"/>
      <c r="SOC73" s="154"/>
      <c r="SOD73" s="154"/>
      <c r="SOE73" s="154"/>
      <c r="SOF73" s="154"/>
      <c r="SOG73" s="154"/>
      <c r="SOH73" s="154"/>
      <c r="SOI73" s="154"/>
      <c r="SOJ73" s="154"/>
      <c r="SOK73" s="154"/>
      <c r="SOL73" s="154"/>
      <c r="SOM73" s="154"/>
      <c r="SON73" s="154"/>
      <c r="SOO73" s="154"/>
      <c r="SOP73" s="154"/>
      <c r="SOQ73" s="154"/>
      <c r="SOR73" s="154"/>
      <c r="SOS73" s="154"/>
      <c r="SOT73" s="154"/>
      <c r="SOU73" s="154"/>
      <c r="SOV73" s="154"/>
      <c r="SOW73" s="154"/>
      <c r="SOX73" s="154"/>
      <c r="SOY73" s="154"/>
      <c r="SOZ73" s="154"/>
      <c r="SPA73" s="154"/>
      <c r="SPB73" s="154"/>
      <c r="SPC73" s="154"/>
      <c r="SPD73" s="154"/>
      <c r="SPE73" s="154"/>
      <c r="SPF73" s="154"/>
      <c r="SPG73" s="154"/>
      <c r="SPH73" s="154"/>
      <c r="SPI73" s="154"/>
      <c r="SPJ73" s="154"/>
      <c r="SPK73" s="154"/>
      <c r="SPL73" s="154"/>
      <c r="SPM73" s="154"/>
      <c r="SPN73" s="154"/>
      <c r="SPO73" s="154"/>
      <c r="SPP73" s="154"/>
      <c r="SPQ73" s="154"/>
      <c r="SPR73" s="154"/>
      <c r="SPS73" s="154"/>
      <c r="SPT73" s="154"/>
      <c r="SPU73" s="154"/>
      <c r="SPV73" s="154"/>
      <c r="SPW73" s="154"/>
      <c r="SPX73" s="154"/>
      <c r="SPY73" s="154"/>
      <c r="SPZ73" s="154"/>
      <c r="SQA73" s="154"/>
      <c r="SQB73" s="154"/>
      <c r="SQC73" s="154"/>
      <c r="SQD73" s="154"/>
      <c r="SQE73" s="154"/>
      <c r="SQF73" s="154"/>
      <c r="SQG73" s="154"/>
      <c r="SQH73" s="154"/>
      <c r="SQI73" s="154"/>
      <c r="SQJ73" s="154"/>
      <c r="SQK73" s="154"/>
      <c r="SQL73" s="154"/>
      <c r="SQM73" s="154"/>
      <c r="SQN73" s="154"/>
      <c r="SQO73" s="154"/>
      <c r="SQP73" s="154"/>
      <c r="SQQ73" s="154"/>
      <c r="SQR73" s="154"/>
      <c r="SQS73" s="154"/>
      <c r="SQT73" s="154"/>
      <c r="SQU73" s="154"/>
      <c r="SQV73" s="154"/>
      <c r="SQW73" s="154"/>
      <c r="SQX73" s="154"/>
      <c r="SQY73" s="154"/>
      <c r="SQZ73" s="154"/>
      <c r="SRA73" s="154"/>
      <c r="SRB73" s="154"/>
      <c r="SRC73" s="154"/>
      <c r="SRD73" s="154"/>
      <c r="SRE73" s="154"/>
      <c r="SRF73" s="154"/>
      <c r="SRG73" s="154"/>
      <c r="SRH73" s="154"/>
      <c r="SRI73" s="154"/>
      <c r="SRJ73" s="154"/>
      <c r="SRK73" s="154"/>
      <c r="SRL73" s="154"/>
      <c r="SRM73" s="154"/>
      <c r="SRN73" s="154"/>
      <c r="SRO73" s="154"/>
      <c r="SRP73" s="154"/>
      <c r="SRQ73" s="154"/>
      <c r="SRR73" s="154"/>
      <c r="SRS73" s="154"/>
      <c r="SRT73" s="154"/>
      <c r="SRU73" s="154"/>
      <c r="SRV73" s="154"/>
      <c r="SRW73" s="154"/>
      <c r="SRX73" s="154"/>
      <c r="SRY73" s="154"/>
      <c r="SRZ73" s="154"/>
      <c r="SSA73" s="154"/>
      <c r="SSB73" s="154"/>
      <c r="SSC73" s="154"/>
      <c r="SSD73" s="154"/>
      <c r="SSE73" s="154"/>
      <c r="SSF73" s="154"/>
      <c r="SSG73" s="154"/>
      <c r="SSH73" s="154"/>
      <c r="SSI73" s="154"/>
      <c r="SSJ73" s="154"/>
      <c r="SSK73" s="154"/>
      <c r="SSL73" s="154"/>
      <c r="SSM73" s="154"/>
      <c r="SSN73" s="154"/>
      <c r="SSO73" s="154"/>
      <c r="SSP73" s="154"/>
      <c r="SSQ73" s="154"/>
      <c r="SSR73" s="154"/>
      <c r="SSS73" s="154"/>
      <c r="SST73" s="154"/>
      <c r="SSU73" s="154"/>
      <c r="SSV73" s="154"/>
      <c r="SSW73" s="154"/>
      <c r="SSX73" s="154"/>
      <c r="SSY73" s="154"/>
      <c r="SSZ73" s="154"/>
      <c r="STA73" s="154"/>
      <c r="STB73" s="154"/>
      <c r="STC73" s="154"/>
      <c r="STD73" s="154"/>
      <c r="STE73" s="154"/>
      <c r="STF73" s="154"/>
      <c r="STG73" s="154"/>
      <c r="STH73" s="154"/>
      <c r="STI73" s="154"/>
      <c r="STJ73" s="154"/>
      <c r="STK73" s="154"/>
      <c r="STL73" s="154"/>
      <c r="STM73" s="154"/>
      <c r="STN73" s="154"/>
      <c r="STO73" s="154"/>
      <c r="STP73" s="154"/>
      <c r="STQ73" s="154"/>
      <c r="STR73" s="154"/>
      <c r="STS73" s="154"/>
      <c r="STT73" s="154"/>
      <c r="STU73" s="154"/>
      <c r="STV73" s="154"/>
      <c r="STW73" s="154"/>
      <c r="STX73" s="154"/>
      <c r="STY73" s="154"/>
      <c r="STZ73" s="154"/>
      <c r="SUA73" s="154"/>
      <c r="SUB73" s="154"/>
      <c r="SUC73" s="154"/>
      <c r="SUD73" s="154"/>
      <c r="SUE73" s="154"/>
      <c r="SUF73" s="154"/>
      <c r="SUG73" s="154"/>
      <c r="SUH73" s="154"/>
      <c r="SUI73" s="154"/>
      <c r="SUJ73" s="154"/>
      <c r="SUK73" s="154"/>
      <c r="SUL73" s="154"/>
      <c r="SUM73" s="154"/>
      <c r="SUN73" s="154"/>
      <c r="SUO73" s="154"/>
      <c r="SUP73" s="154"/>
      <c r="SUQ73" s="154"/>
      <c r="SUR73" s="154"/>
      <c r="SUS73" s="154"/>
      <c r="SUT73" s="154"/>
      <c r="SUU73" s="154"/>
      <c r="SUV73" s="154"/>
      <c r="SUW73" s="154"/>
      <c r="SUX73" s="154"/>
      <c r="SUY73" s="154"/>
      <c r="SUZ73" s="154"/>
      <c r="SVA73" s="154"/>
      <c r="SVB73" s="154"/>
      <c r="SVC73" s="154"/>
      <c r="SVD73" s="154"/>
      <c r="SVE73" s="154"/>
      <c r="SVF73" s="154"/>
      <c r="SVG73" s="154"/>
      <c r="SVH73" s="154"/>
      <c r="SVI73" s="154"/>
      <c r="SVJ73" s="154"/>
      <c r="SVK73" s="154"/>
      <c r="SVL73" s="154"/>
      <c r="SVM73" s="154"/>
      <c r="SVN73" s="154"/>
      <c r="SVO73" s="154"/>
      <c r="SVP73" s="154"/>
      <c r="SVQ73" s="154"/>
      <c r="SVR73" s="154"/>
      <c r="SVS73" s="154"/>
      <c r="SVT73" s="154"/>
      <c r="SVU73" s="154"/>
      <c r="SVV73" s="154"/>
      <c r="SVW73" s="154"/>
      <c r="SVX73" s="154"/>
      <c r="SVY73" s="154"/>
      <c r="SVZ73" s="154"/>
      <c r="SWA73" s="154"/>
      <c r="SWB73" s="154"/>
      <c r="SWC73" s="154"/>
      <c r="SWD73" s="154"/>
      <c r="SWE73" s="154"/>
      <c r="SWF73" s="154"/>
      <c r="SWG73" s="154"/>
      <c r="SWH73" s="154"/>
      <c r="SWI73" s="154"/>
      <c r="SWJ73" s="154"/>
      <c r="SWK73" s="154"/>
      <c r="SWL73" s="154"/>
      <c r="SWM73" s="154"/>
      <c r="SWN73" s="154"/>
      <c r="SWO73" s="154"/>
      <c r="SWP73" s="154"/>
      <c r="SWQ73" s="154"/>
      <c r="SWR73" s="154"/>
      <c r="SWS73" s="154"/>
      <c r="SWT73" s="154"/>
      <c r="SWU73" s="154"/>
      <c r="SWV73" s="154"/>
      <c r="SWW73" s="154"/>
      <c r="SWX73" s="154"/>
      <c r="SWY73" s="154"/>
      <c r="SWZ73" s="154"/>
      <c r="SXA73" s="154"/>
      <c r="SXB73" s="154"/>
      <c r="SXC73" s="154"/>
      <c r="SXD73" s="154"/>
      <c r="SXE73" s="154"/>
      <c r="SXF73" s="154"/>
      <c r="SXG73" s="154"/>
      <c r="SXH73" s="154"/>
      <c r="SXI73" s="154"/>
      <c r="SXJ73" s="154"/>
      <c r="SXK73" s="154"/>
      <c r="SXL73" s="154"/>
      <c r="SXM73" s="154"/>
      <c r="SXN73" s="154"/>
      <c r="SXO73" s="154"/>
      <c r="SXP73" s="154"/>
      <c r="SXQ73" s="154"/>
      <c r="SXR73" s="154"/>
      <c r="SXS73" s="154"/>
      <c r="SXT73" s="154"/>
      <c r="SXU73" s="154"/>
      <c r="SXV73" s="154"/>
      <c r="SXW73" s="154"/>
      <c r="SXX73" s="154"/>
      <c r="SXY73" s="154"/>
      <c r="SXZ73" s="154"/>
      <c r="SYA73" s="154"/>
      <c r="SYB73" s="154"/>
      <c r="SYC73" s="154"/>
      <c r="SYD73" s="154"/>
      <c r="SYE73" s="154"/>
      <c r="SYF73" s="154"/>
      <c r="SYG73" s="154"/>
      <c r="SYH73" s="154"/>
      <c r="SYI73" s="154"/>
      <c r="SYJ73" s="154"/>
      <c r="SYK73" s="154"/>
      <c r="SYL73" s="154"/>
      <c r="SYM73" s="154"/>
      <c r="SYN73" s="154"/>
      <c r="SYO73" s="154"/>
      <c r="SYP73" s="154"/>
      <c r="SYQ73" s="154"/>
      <c r="SYR73" s="154"/>
      <c r="SYS73" s="154"/>
      <c r="SYT73" s="154"/>
      <c r="SYU73" s="154"/>
      <c r="SYV73" s="154"/>
      <c r="SYW73" s="154"/>
      <c r="SYX73" s="154"/>
      <c r="SYY73" s="154"/>
      <c r="SYZ73" s="154"/>
      <c r="SZA73" s="154"/>
      <c r="SZB73" s="154"/>
      <c r="SZC73" s="154"/>
      <c r="SZD73" s="154"/>
      <c r="SZE73" s="154"/>
      <c r="SZF73" s="154"/>
      <c r="SZG73" s="154"/>
      <c r="SZH73" s="154"/>
      <c r="SZI73" s="154"/>
      <c r="SZJ73" s="154"/>
      <c r="SZK73" s="154"/>
      <c r="SZL73" s="154"/>
      <c r="SZM73" s="154"/>
      <c r="SZN73" s="154"/>
      <c r="SZO73" s="154"/>
      <c r="SZP73" s="154"/>
      <c r="SZQ73" s="154"/>
      <c r="SZR73" s="154"/>
      <c r="SZS73" s="154"/>
      <c r="SZT73" s="154"/>
      <c r="SZU73" s="154"/>
      <c r="SZV73" s="154"/>
      <c r="SZW73" s="154"/>
      <c r="SZX73" s="154"/>
      <c r="SZY73" s="154"/>
      <c r="SZZ73" s="154"/>
      <c r="TAA73" s="154"/>
      <c r="TAB73" s="154"/>
      <c r="TAC73" s="154"/>
      <c r="TAD73" s="154"/>
      <c r="TAE73" s="154"/>
      <c r="TAF73" s="154"/>
      <c r="TAG73" s="154"/>
      <c r="TAH73" s="154"/>
      <c r="TAI73" s="154"/>
      <c r="TAJ73" s="154"/>
      <c r="TAK73" s="154"/>
      <c r="TAL73" s="154"/>
      <c r="TAM73" s="154"/>
      <c r="TAN73" s="154"/>
      <c r="TAO73" s="154"/>
      <c r="TAP73" s="154"/>
      <c r="TAQ73" s="154"/>
      <c r="TAR73" s="154"/>
      <c r="TAS73" s="154"/>
      <c r="TAT73" s="154"/>
      <c r="TAU73" s="154"/>
      <c r="TAV73" s="154"/>
      <c r="TAW73" s="154"/>
      <c r="TAX73" s="154"/>
      <c r="TAY73" s="154"/>
      <c r="TAZ73" s="154"/>
      <c r="TBA73" s="154"/>
      <c r="TBB73" s="154"/>
      <c r="TBC73" s="154"/>
      <c r="TBD73" s="154"/>
      <c r="TBE73" s="154"/>
      <c r="TBF73" s="154"/>
      <c r="TBG73" s="154"/>
      <c r="TBH73" s="154"/>
      <c r="TBI73" s="154"/>
      <c r="TBJ73" s="154"/>
      <c r="TBK73" s="154"/>
      <c r="TBL73" s="154"/>
      <c r="TBM73" s="154"/>
      <c r="TBN73" s="154"/>
      <c r="TBO73" s="154"/>
      <c r="TBP73" s="154"/>
      <c r="TBQ73" s="154"/>
      <c r="TBR73" s="154"/>
      <c r="TBS73" s="154"/>
      <c r="TBT73" s="154"/>
      <c r="TBU73" s="154"/>
      <c r="TBV73" s="154"/>
      <c r="TBW73" s="154"/>
      <c r="TBX73" s="154"/>
      <c r="TBY73" s="154"/>
      <c r="TBZ73" s="154"/>
      <c r="TCA73" s="154"/>
      <c r="TCB73" s="154"/>
      <c r="TCC73" s="154"/>
      <c r="TCD73" s="154"/>
      <c r="TCE73" s="154"/>
      <c r="TCF73" s="154"/>
      <c r="TCG73" s="154"/>
      <c r="TCH73" s="154"/>
      <c r="TCI73" s="154"/>
      <c r="TCJ73" s="154"/>
      <c r="TCK73" s="154"/>
      <c r="TCL73" s="154"/>
      <c r="TCM73" s="154"/>
      <c r="TCN73" s="154"/>
      <c r="TCO73" s="154"/>
      <c r="TCP73" s="154"/>
      <c r="TCQ73" s="154"/>
      <c r="TCR73" s="154"/>
      <c r="TCS73" s="154"/>
      <c r="TCT73" s="154"/>
      <c r="TCU73" s="154"/>
      <c r="TCV73" s="154"/>
      <c r="TCW73" s="154"/>
      <c r="TCX73" s="154"/>
      <c r="TCY73" s="154"/>
      <c r="TCZ73" s="154"/>
      <c r="TDA73" s="154"/>
      <c r="TDB73" s="154"/>
      <c r="TDC73" s="154"/>
      <c r="TDD73" s="154"/>
      <c r="TDE73" s="154"/>
      <c r="TDF73" s="154"/>
      <c r="TDG73" s="154"/>
      <c r="TDH73" s="154"/>
      <c r="TDI73" s="154"/>
      <c r="TDJ73" s="154"/>
      <c r="TDK73" s="154"/>
      <c r="TDL73" s="154"/>
      <c r="TDM73" s="154"/>
      <c r="TDN73" s="154"/>
      <c r="TDO73" s="154"/>
      <c r="TDP73" s="154"/>
      <c r="TDQ73" s="154"/>
      <c r="TDR73" s="154"/>
      <c r="TDS73" s="154"/>
      <c r="TDT73" s="154"/>
      <c r="TDU73" s="154"/>
      <c r="TDV73" s="154"/>
      <c r="TDW73" s="154"/>
      <c r="TDX73" s="154"/>
      <c r="TDY73" s="154"/>
      <c r="TDZ73" s="154"/>
      <c r="TEA73" s="154"/>
      <c r="TEB73" s="154"/>
      <c r="TEC73" s="154"/>
      <c r="TED73" s="154"/>
      <c r="TEE73" s="154"/>
      <c r="TEF73" s="154"/>
      <c r="TEG73" s="154"/>
      <c r="TEH73" s="154"/>
      <c r="TEI73" s="154"/>
      <c r="TEJ73" s="154"/>
      <c r="TEK73" s="154"/>
      <c r="TEL73" s="154"/>
      <c r="TEM73" s="154"/>
      <c r="TEN73" s="154"/>
      <c r="TEO73" s="154"/>
      <c r="TEP73" s="154"/>
      <c r="TEQ73" s="154"/>
      <c r="TER73" s="154"/>
      <c r="TES73" s="154"/>
      <c r="TET73" s="154"/>
      <c r="TEU73" s="154"/>
      <c r="TEV73" s="154"/>
      <c r="TEW73" s="154"/>
      <c r="TEX73" s="154"/>
      <c r="TEY73" s="154"/>
      <c r="TEZ73" s="154"/>
      <c r="TFA73" s="154"/>
      <c r="TFB73" s="154"/>
      <c r="TFC73" s="154"/>
      <c r="TFD73" s="154"/>
      <c r="TFE73" s="154"/>
      <c r="TFF73" s="154"/>
      <c r="TFG73" s="154"/>
      <c r="TFH73" s="154"/>
      <c r="TFI73" s="154"/>
      <c r="TFJ73" s="154"/>
      <c r="TFK73" s="154"/>
      <c r="TFL73" s="154"/>
      <c r="TFM73" s="154"/>
      <c r="TFN73" s="154"/>
      <c r="TFO73" s="154"/>
      <c r="TFP73" s="154"/>
      <c r="TFQ73" s="154"/>
      <c r="TFR73" s="154"/>
      <c r="TFS73" s="154"/>
      <c r="TFT73" s="154"/>
      <c r="TFU73" s="154"/>
      <c r="TFV73" s="154"/>
      <c r="TFW73" s="154"/>
      <c r="TFX73" s="154"/>
      <c r="TFY73" s="154"/>
      <c r="TFZ73" s="154"/>
      <c r="TGA73" s="154"/>
      <c r="TGB73" s="154"/>
      <c r="TGC73" s="154"/>
      <c r="TGD73" s="154"/>
      <c r="TGE73" s="154"/>
      <c r="TGF73" s="154"/>
      <c r="TGG73" s="154"/>
      <c r="TGH73" s="154"/>
      <c r="TGI73" s="154"/>
      <c r="TGJ73" s="154"/>
      <c r="TGK73" s="154"/>
      <c r="TGL73" s="154"/>
      <c r="TGM73" s="154"/>
      <c r="TGN73" s="154"/>
      <c r="TGO73" s="154"/>
      <c r="TGP73" s="154"/>
      <c r="TGQ73" s="154"/>
      <c r="TGR73" s="154"/>
      <c r="TGS73" s="154"/>
      <c r="TGT73" s="154"/>
      <c r="TGU73" s="154"/>
      <c r="TGV73" s="154"/>
      <c r="TGW73" s="154"/>
      <c r="TGX73" s="154"/>
      <c r="TGY73" s="154"/>
      <c r="TGZ73" s="154"/>
      <c r="THA73" s="154"/>
      <c r="THB73" s="154"/>
      <c r="THC73" s="154"/>
      <c r="THD73" s="154"/>
      <c r="THE73" s="154"/>
      <c r="THF73" s="154"/>
      <c r="THG73" s="154"/>
      <c r="THH73" s="154"/>
      <c r="THI73" s="154"/>
      <c r="THJ73" s="154"/>
      <c r="THK73" s="154"/>
      <c r="THL73" s="154"/>
      <c r="THM73" s="154"/>
      <c r="THN73" s="154"/>
      <c r="THO73" s="154"/>
      <c r="THP73" s="154"/>
      <c r="THQ73" s="154"/>
      <c r="THR73" s="154"/>
      <c r="THS73" s="154"/>
      <c r="THT73" s="154"/>
      <c r="THU73" s="154"/>
      <c r="THV73" s="154"/>
      <c r="THW73" s="154"/>
      <c r="THX73" s="154"/>
      <c r="THY73" s="154"/>
      <c r="THZ73" s="154"/>
      <c r="TIA73" s="154"/>
      <c r="TIB73" s="154"/>
      <c r="TIC73" s="154"/>
      <c r="TID73" s="154"/>
      <c r="TIE73" s="154"/>
      <c r="TIF73" s="154"/>
      <c r="TIG73" s="154"/>
      <c r="TIH73" s="154"/>
      <c r="TII73" s="154"/>
      <c r="TIJ73" s="154"/>
      <c r="TIK73" s="154"/>
      <c r="TIL73" s="154"/>
      <c r="TIM73" s="154"/>
      <c r="TIN73" s="154"/>
      <c r="TIO73" s="154"/>
      <c r="TIP73" s="154"/>
      <c r="TIQ73" s="154"/>
      <c r="TIR73" s="154"/>
      <c r="TIS73" s="154"/>
      <c r="TIT73" s="154"/>
      <c r="TIU73" s="154"/>
      <c r="TIV73" s="154"/>
      <c r="TIW73" s="154"/>
      <c r="TIX73" s="154"/>
      <c r="TIY73" s="154"/>
      <c r="TIZ73" s="154"/>
      <c r="TJA73" s="154"/>
      <c r="TJB73" s="154"/>
      <c r="TJC73" s="154"/>
      <c r="TJD73" s="154"/>
      <c r="TJE73" s="154"/>
      <c r="TJF73" s="154"/>
      <c r="TJG73" s="154"/>
      <c r="TJH73" s="154"/>
      <c r="TJI73" s="154"/>
      <c r="TJJ73" s="154"/>
      <c r="TJK73" s="154"/>
      <c r="TJL73" s="154"/>
      <c r="TJM73" s="154"/>
      <c r="TJN73" s="154"/>
      <c r="TJO73" s="154"/>
      <c r="TJP73" s="154"/>
      <c r="TJQ73" s="154"/>
      <c r="TJR73" s="154"/>
      <c r="TJS73" s="154"/>
      <c r="TJT73" s="154"/>
      <c r="TJU73" s="154"/>
      <c r="TJV73" s="154"/>
      <c r="TJW73" s="154"/>
      <c r="TJX73" s="154"/>
      <c r="TJY73" s="154"/>
      <c r="TJZ73" s="154"/>
      <c r="TKA73" s="154"/>
      <c r="TKB73" s="154"/>
      <c r="TKC73" s="154"/>
      <c r="TKD73" s="154"/>
      <c r="TKE73" s="154"/>
      <c r="TKF73" s="154"/>
      <c r="TKG73" s="154"/>
      <c r="TKH73" s="154"/>
      <c r="TKI73" s="154"/>
      <c r="TKJ73" s="154"/>
      <c r="TKK73" s="154"/>
      <c r="TKL73" s="154"/>
      <c r="TKM73" s="154"/>
      <c r="TKN73" s="154"/>
      <c r="TKO73" s="154"/>
      <c r="TKP73" s="154"/>
      <c r="TKQ73" s="154"/>
      <c r="TKR73" s="154"/>
      <c r="TKS73" s="154"/>
      <c r="TKT73" s="154"/>
      <c r="TKU73" s="154"/>
      <c r="TKV73" s="154"/>
      <c r="TKW73" s="154"/>
      <c r="TKX73" s="154"/>
      <c r="TKY73" s="154"/>
      <c r="TKZ73" s="154"/>
      <c r="TLA73" s="154"/>
      <c r="TLB73" s="154"/>
      <c r="TLC73" s="154"/>
      <c r="TLD73" s="154"/>
      <c r="TLE73" s="154"/>
      <c r="TLF73" s="154"/>
      <c r="TLG73" s="154"/>
      <c r="TLH73" s="154"/>
      <c r="TLI73" s="154"/>
      <c r="TLJ73" s="154"/>
      <c r="TLK73" s="154"/>
      <c r="TLL73" s="154"/>
      <c r="TLM73" s="154"/>
      <c r="TLN73" s="154"/>
      <c r="TLO73" s="154"/>
      <c r="TLP73" s="154"/>
      <c r="TLQ73" s="154"/>
      <c r="TLR73" s="154"/>
      <c r="TLS73" s="154"/>
      <c r="TLT73" s="154"/>
      <c r="TLU73" s="154"/>
      <c r="TLV73" s="154"/>
      <c r="TLW73" s="154"/>
      <c r="TLX73" s="154"/>
      <c r="TLY73" s="154"/>
      <c r="TLZ73" s="154"/>
      <c r="TMA73" s="154"/>
      <c r="TMB73" s="154"/>
      <c r="TMC73" s="154"/>
      <c r="TMD73" s="154"/>
      <c r="TME73" s="154"/>
      <c r="TMF73" s="154"/>
      <c r="TMG73" s="154"/>
      <c r="TMH73" s="154"/>
      <c r="TMI73" s="154"/>
      <c r="TMJ73" s="154"/>
      <c r="TMK73" s="154"/>
      <c r="TML73" s="154"/>
      <c r="TMM73" s="154"/>
      <c r="TMN73" s="154"/>
      <c r="TMO73" s="154"/>
      <c r="TMP73" s="154"/>
      <c r="TMQ73" s="154"/>
      <c r="TMR73" s="154"/>
      <c r="TMS73" s="154"/>
      <c r="TMT73" s="154"/>
      <c r="TMU73" s="154"/>
      <c r="TMV73" s="154"/>
      <c r="TMW73" s="154"/>
      <c r="TMX73" s="154"/>
      <c r="TMY73" s="154"/>
      <c r="TMZ73" s="154"/>
      <c r="TNA73" s="154"/>
      <c r="TNB73" s="154"/>
      <c r="TNC73" s="154"/>
      <c r="TND73" s="154"/>
      <c r="TNE73" s="154"/>
      <c r="TNF73" s="154"/>
      <c r="TNG73" s="154"/>
      <c r="TNH73" s="154"/>
      <c r="TNI73" s="154"/>
      <c r="TNJ73" s="154"/>
      <c r="TNK73" s="154"/>
      <c r="TNL73" s="154"/>
      <c r="TNM73" s="154"/>
      <c r="TNN73" s="154"/>
      <c r="TNO73" s="154"/>
      <c r="TNP73" s="154"/>
      <c r="TNQ73" s="154"/>
      <c r="TNR73" s="154"/>
      <c r="TNS73" s="154"/>
      <c r="TNT73" s="154"/>
      <c r="TNU73" s="154"/>
      <c r="TNV73" s="154"/>
      <c r="TNW73" s="154"/>
      <c r="TNX73" s="154"/>
      <c r="TNY73" s="154"/>
      <c r="TNZ73" s="154"/>
      <c r="TOA73" s="154"/>
      <c r="TOB73" s="154"/>
      <c r="TOC73" s="154"/>
      <c r="TOD73" s="154"/>
      <c r="TOE73" s="154"/>
      <c r="TOF73" s="154"/>
      <c r="TOG73" s="154"/>
      <c r="TOH73" s="154"/>
      <c r="TOI73" s="154"/>
      <c r="TOJ73" s="154"/>
      <c r="TOK73" s="154"/>
      <c r="TOL73" s="154"/>
      <c r="TOM73" s="154"/>
      <c r="TON73" s="154"/>
      <c r="TOO73" s="154"/>
      <c r="TOP73" s="154"/>
      <c r="TOQ73" s="154"/>
      <c r="TOR73" s="154"/>
      <c r="TOS73" s="154"/>
      <c r="TOT73" s="154"/>
      <c r="TOU73" s="154"/>
      <c r="TOV73" s="154"/>
      <c r="TOW73" s="154"/>
      <c r="TOX73" s="154"/>
      <c r="TOY73" s="154"/>
      <c r="TOZ73" s="154"/>
      <c r="TPA73" s="154"/>
      <c r="TPB73" s="154"/>
      <c r="TPC73" s="154"/>
      <c r="TPD73" s="154"/>
      <c r="TPE73" s="154"/>
      <c r="TPF73" s="154"/>
      <c r="TPG73" s="154"/>
      <c r="TPH73" s="154"/>
      <c r="TPI73" s="154"/>
      <c r="TPJ73" s="154"/>
      <c r="TPK73" s="154"/>
      <c r="TPL73" s="154"/>
      <c r="TPM73" s="154"/>
      <c r="TPN73" s="154"/>
      <c r="TPO73" s="154"/>
      <c r="TPP73" s="154"/>
      <c r="TPQ73" s="154"/>
      <c r="TPR73" s="154"/>
      <c r="TPS73" s="154"/>
      <c r="TPT73" s="154"/>
      <c r="TPU73" s="154"/>
      <c r="TPV73" s="154"/>
      <c r="TPW73" s="154"/>
      <c r="TPX73" s="154"/>
      <c r="TPY73" s="154"/>
      <c r="TPZ73" s="154"/>
      <c r="TQA73" s="154"/>
      <c r="TQB73" s="154"/>
      <c r="TQC73" s="154"/>
      <c r="TQD73" s="154"/>
      <c r="TQE73" s="154"/>
      <c r="TQF73" s="154"/>
      <c r="TQG73" s="154"/>
      <c r="TQH73" s="154"/>
      <c r="TQI73" s="154"/>
      <c r="TQJ73" s="154"/>
      <c r="TQK73" s="154"/>
      <c r="TQL73" s="154"/>
      <c r="TQM73" s="154"/>
      <c r="TQN73" s="154"/>
      <c r="TQO73" s="154"/>
      <c r="TQP73" s="154"/>
      <c r="TQQ73" s="154"/>
      <c r="TQR73" s="154"/>
      <c r="TQS73" s="154"/>
      <c r="TQT73" s="154"/>
      <c r="TQU73" s="154"/>
      <c r="TQV73" s="154"/>
      <c r="TQW73" s="154"/>
      <c r="TQX73" s="154"/>
      <c r="TQY73" s="154"/>
      <c r="TQZ73" s="154"/>
      <c r="TRA73" s="154"/>
      <c r="TRB73" s="154"/>
      <c r="TRC73" s="154"/>
      <c r="TRD73" s="154"/>
      <c r="TRE73" s="154"/>
      <c r="TRF73" s="154"/>
      <c r="TRG73" s="154"/>
      <c r="TRH73" s="154"/>
      <c r="TRI73" s="154"/>
      <c r="TRJ73" s="154"/>
      <c r="TRK73" s="154"/>
      <c r="TRL73" s="154"/>
      <c r="TRM73" s="154"/>
      <c r="TRN73" s="154"/>
      <c r="TRO73" s="154"/>
      <c r="TRP73" s="154"/>
      <c r="TRQ73" s="154"/>
      <c r="TRR73" s="154"/>
      <c r="TRS73" s="154"/>
      <c r="TRT73" s="154"/>
      <c r="TRU73" s="154"/>
      <c r="TRV73" s="154"/>
      <c r="TRW73" s="154"/>
      <c r="TRX73" s="154"/>
      <c r="TRY73" s="154"/>
      <c r="TRZ73" s="154"/>
      <c r="TSA73" s="154"/>
      <c r="TSB73" s="154"/>
      <c r="TSC73" s="154"/>
      <c r="TSD73" s="154"/>
      <c r="TSE73" s="154"/>
      <c r="TSF73" s="154"/>
      <c r="TSG73" s="154"/>
      <c r="TSH73" s="154"/>
      <c r="TSI73" s="154"/>
      <c r="TSJ73" s="154"/>
      <c r="TSK73" s="154"/>
      <c r="TSL73" s="154"/>
      <c r="TSM73" s="154"/>
      <c r="TSN73" s="154"/>
      <c r="TSO73" s="154"/>
      <c r="TSP73" s="154"/>
      <c r="TSQ73" s="154"/>
      <c r="TSR73" s="154"/>
      <c r="TSS73" s="154"/>
      <c r="TST73" s="154"/>
      <c r="TSU73" s="154"/>
      <c r="TSV73" s="154"/>
      <c r="TSW73" s="154"/>
      <c r="TSX73" s="154"/>
      <c r="TSY73" s="154"/>
      <c r="TSZ73" s="154"/>
      <c r="TTA73" s="154"/>
      <c r="TTB73" s="154"/>
      <c r="TTC73" s="154"/>
      <c r="TTD73" s="154"/>
      <c r="TTE73" s="154"/>
      <c r="TTF73" s="154"/>
      <c r="TTG73" s="154"/>
      <c r="TTH73" s="154"/>
      <c r="TTI73" s="154"/>
      <c r="TTJ73" s="154"/>
      <c r="TTK73" s="154"/>
      <c r="TTL73" s="154"/>
      <c r="TTM73" s="154"/>
      <c r="TTN73" s="154"/>
      <c r="TTO73" s="154"/>
      <c r="TTP73" s="154"/>
      <c r="TTQ73" s="154"/>
      <c r="TTR73" s="154"/>
      <c r="TTS73" s="154"/>
      <c r="TTT73" s="154"/>
      <c r="TTU73" s="154"/>
      <c r="TTV73" s="154"/>
      <c r="TTW73" s="154"/>
      <c r="TTX73" s="154"/>
      <c r="TTY73" s="154"/>
      <c r="TTZ73" s="154"/>
      <c r="TUA73" s="154"/>
      <c r="TUB73" s="154"/>
      <c r="TUC73" s="154"/>
      <c r="TUD73" s="154"/>
      <c r="TUE73" s="154"/>
      <c r="TUF73" s="154"/>
      <c r="TUG73" s="154"/>
      <c r="TUH73" s="154"/>
      <c r="TUI73" s="154"/>
      <c r="TUJ73" s="154"/>
      <c r="TUK73" s="154"/>
      <c r="TUL73" s="154"/>
      <c r="TUM73" s="154"/>
      <c r="TUN73" s="154"/>
      <c r="TUO73" s="154"/>
      <c r="TUP73" s="154"/>
      <c r="TUQ73" s="154"/>
      <c r="TUR73" s="154"/>
      <c r="TUS73" s="154"/>
      <c r="TUT73" s="154"/>
      <c r="TUU73" s="154"/>
      <c r="TUV73" s="154"/>
      <c r="TUW73" s="154"/>
      <c r="TUX73" s="154"/>
      <c r="TUY73" s="154"/>
      <c r="TUZ73" s="154"/>
      <c r="TVA73" s="154"/>
      <c r="TVB73" s="154"/>
      <c r="TVC73" s="154"/>
      <c r="TVD73" s="154"/>
      <c r="TVE73" s="154"/>
      <c r="TVF73" s="154"/>
      <c r="TVG73" s="154"/>
      <c r="TVH73" s="154"/>
      <c r="TVI73" s="154"/>
      <c r="TVJ73" s="154"/>
      <c r="TVK73" s="154"/>
      <c r="TVL73" s="154"/>
      <c r="TVM73" s="154"/>
      <c r="TVN73" s="154"/>
      <c r="TVO73" s="154"/>
      <c r="TVP73" s="154"/>
      <c r="TVQ73" s="154"/>
      <c r="TVR73" s="154"/>
      <c r="TVS73" s="154"/>
      <c r="TVT73" s="154"/>
      <c r="TVU73" s="154"/>
      <c r="TVV73" s="154"/>
      <c r="TVW73" s="154"/>
      <c r="TVX73" s="154"/>
      <c r="TVY73" s="154"/>
      <c r="TVZ73" s="154"/>
      <c r="TWA73" s="154"/>
      <c r="TWB73" s="154"/>
      <c r="TWC73" s="154"/>
      <c r="TWD73" s="154"/>
      <c r="TWE73" s="154"/>
      <c r="TWF73" s="154"/>
      <c r="TWG73" s="154"/>
      <c r="TWH73" s="154"/>
      <c r="TWI73" s="154"/>
      <c r="TWJ73" s="154"/>
      <c r="TWK73" s="154"/>
      <c r="TWL73" s="154"/>
      <c r="TWM73" s="154"/>
      <c r="TWN73" s="154"/>
      <c r="TWO73" s="154"/>
      <c r="TWP73" s="154"/>
      <c r="TWQ73" s="154"/>
      <c r="TWR73" s="154"/>
      <c r="TWS73" s="154"/>
      <c r="TWT73" s="154"/>
      <c r="TWU73" s="154"/>
      <c r="TWV73" s="154"/>
      <c r="TWW73" s="154"/>
      <c r="TWX73" s="154"/>
      <c r="TWY73" s="154"/>
      <c r="TWZ73" s="154"/>
      <c r="TXA73" s="154"/>
      <c r="TXB73" s="154"/>
      <c r="TXC73" s="154"/>
      <c r="TXD73" s="154"/>
      <c r="TXE73" s="154"/>
      <c r="TXF73" s="154"/>
      <c r="TXG73" s="154"/>
      <c r="TXH73" s="154"/>
      <c r="TXI73" s="154"/>
      <c r="TXJ73" s="154"/>
      <c r="TXK73" s="154"/>
      <c r="TXL73" s="154"/>
      <c r="TXM73" s="154"/>
      <c r="TXN73" s="154"/>
      <c r="TXO73" s="154"/>
      <c r="TXP73" s="154"/>
      <c r="TXQ73" s="154"/>
      <c r="TXR73" s="154"/>
      <c r="TXS73" s="154"/>
      <c r="TXT73" s="154"/>
      <c r="TXU73" s="154"/>
      <c r="TXV73" s="154"/>
      <c r="TXW73" s="154"/>
      <c r="TXX73" s="154"/>
      <c r="TXY73" s="154"/>
      <c r="TXZ73" s="154"/>
      <c r="TYA73" s="154"/>
      <c r="TYB73" s="154"/>
      <c r="TYC73" s="154"/>
      <c r="TYD73" s="154"/>
      <c r="TYE73" s="154"/>
      <c r="TYF73" s="154"/>
      <c r="TYG73" s="154"/>
      <c r="TYH73" s="154"/>
      <c r="TYI73" s="154"/>
      <c r="TYJ73" s="154"/>
      <c r="TYK73" s="154"/>
      <c r="TYL73" s="154"/>
      <c r="TYM73" s="154"/>
      <c r="TYN73" s="154"/>
      <c r="TYO73" s="154"/>
      <c r="TYP73" s="154"/>
      <c r="TYQ73" s="154"/>
      <c r="TYR73" s="154"/>
      <c r="TYS73" s="154"/>
      <c r="TYT73" s="154"/>
      <c r="TYU73" s="154"/>
      <c r="TYV73" s="154"/>
      <c r="TYW73" s="154"/>
      <c r="TYX73" s="154"/>
      <c r="TYY73" s="154"/>
      <c r="TYZ73" s="154"/>
      <c r="TZA73" s="154"/>
      <c r="TZB73" s="154"/>
      <c r="TZC73" s="154"/>
      <c r="TZD73" s="154"/>
      <c r="TZE73" s="154"/>
      <c r="TZF73" s="154"/>
      <c r="TZG73" s="154"/>
      <c r="TZH73" s="154"/>
      <c r="TZI73" s="154"/>
      <c r="TZJ73" s="154"/>
      <c r="TZK73" s="154"/>
      <c r="TZL73" s="154"/>
      <c r="TZM73" s="154"/>
      <c r="TZN73" s="154"/>
      <c r="TZO73" s="154"/>
      <c r="TZP73" s="154"/>
      <c r="TZQ73" s="154"/>
      <c r="TZR73" s="154"/>
      <c r="TZS73" s="154"/>
      <c r="TZT73" s="154"/>
      <c r="TZU73" s="154"/>
      <c r="TZV73" s="154"/>
      <c r="TZW73" s="154"/>
      <c r="TZX73" s="154"/>
      <c r="TZY73" s="154"/>
      <c r="TZZ73" s="154"/>
      <c r="UAA73" s="154"/>
      <c r="UAB73" s="154"/>
      <c r="UAC73" s="154"/>
      <c r="UAD73" s="154"/>
      <c r="UAE73" s="154"/>
      <c r="UAF73" s="154"/>
      <c r="UAG73" s="154"/>
      <c r="UAH73" s="154"/>
      <c r="UAI73" s="154"/>
      <c r="UAJ73" s="154"/>
      <c r="UAK73" s="154"/>
      <c r="UAL73" s="154"/>
      <c r="UAM73" s="154"/>
      <c r="UAN73" s="154"/>
      <c r="UAO73" s="154"/>
      <c r="UAP73" s="154"/>
      <c r="UAQ73" s="154"/>
      <c r="UAR73" s="154"/>
      <c r="UAS73" s="154"/>
      <c r="UAT73" s="154"/>
      <c r="UAU73" s="154"/>
      <c r="UAV73" s="154"/>
      <c r="UAW73" s="154"/>
      <c r="UAX73" s="154"/>
      <c r="UAY73" s="154"/>
      <c r="UAZ73" s="154"/>
      <c r="UBA73" s="154"/>
      <c r="UBB73" s="154"/>
      <c r="UBC73" s="154"/>
      <c r="UBD73" s="154"/>
      <c r="UBE73" s="154"/>
      <c r="UBF73" s="154"/>
      <c r="UBG73" s="154"/>
      <c r="UBH73" s="154"/>
      <c r="UBI73" s="154"/>
      <c r="UBJ73" s="154"/>
      <c r="UBK73" s="154"/>
      <c r="UBL73" s="154"/>
      <c r="UBM73" s="154"/>
      <c r="UBN73" s="154"/>
      <c r="UBO73" s="154"/>
      <c r="UBP73" s="154"/>
      <c r="UBQ73" s="154"/>
      <c r="UBR73" s="154"/>
      <c r="UBS73" s="154"/>
      <c r="UBT73" s="154"/>
      <c r="UBU73" s="154"/>
      <c r="UBV73" s="154"/>
      <c r="UBW73" s="154"/>
      <c r="UBX73" s="154"/>
      <c r="UBY73" s="154"/>
      <c r="UBZ73" s="154"/>
      <c r="UCA73" s="154"/>
      <c r="UCB73" s="154"/>
      <c r="UCC73" s="154"/>
      <c r="UCD73" s="154"/>
      <c r="UCE73" s="154"/>
      <c r="UCF73" s="154"/>
      <c r="UCG73" s="154"/>
      <c r="UCH73" s="154"/>
      <c r="UCI73" s="154"/>
      <c r="UCJ73" s="154"/>
      <c r="UCK73" s="154"/>
      <c r="UCL73" s="154"/>
      <c r="UCM73" s="154"/>
      <c r="UCN73" s="154"/>
      <c r="UCO73" s="154"/>
      <c r="UCP73" s="154"/>
      <c r="UCQ73" s="154"/>
      <c r="UCR73" s="154"/>
      <c r="UCS73" s="154"/>
      <c r="UCT73" s="154"/>
      <c r="UCU73" s="154"/>
      <c r="UCV73" s="154"/>
      <c r="UCW73" s="154"/>
      <c r="UCX73" s="154"/>
      <c r="UCY73" s="154"/>
      <c r="UCZ73" s="154"/>
      <c r="UDA73" s="154"/>
      <c r="UDB73" s="154"/>
      <c r="UDC73" s="154"/>
      <c r="UDD73" s="154"/>
      <c r="UDE73" s="154"/>
      <c r="UDF73" s="154"/>
      <c r="UDG73" s="154"/>
      <c r="UDH73" s="154"/>
      <c r="UDI73" s="154"/>
      <c r="UDJ73" s="154"/>
      <c r="UDK73" s="154"/>
      <c r="UDL73" s="154"/>
      <c r="UDM73" s="154"/>
      <c r="UDN73" s="154"/>
      <c r="UDO73" s="154"/>
      <c r="UDP73" s="154"/>
      <c r="UDQ73" s="154"/>
      <c r="UDR73" s="154"/>
      <c r="UDS73" s="154"/>
      <c r="UDT73" s="154"/>
      <c r="UDU73" s="154"/>
      <c r="UDV73" s="154"/>
      <c r="UDW73" s="154"/>
      <c r="UDX73" s="154"/>
      <c r="UDY73" s="154"/>
      <c r="UDZ73" s="154"/>
      <c r="UEA73" s="154"/>
      <c r="UEB73" s="154"/>
      <c r="UEC73" s="154"/>
      <c r="UED73" s="154"/>
      <c r="UEE73" s="154"/>
      <c r="UEF73" s="154"/>
      <c r="UEG73" s="154"/>
      <c r="UEH73" s="154"/>
      <c r="UEI73" s="154"/>
      <c r="UEJ73" s="154"/>
      <c r="UEK73" s="154"/>
      <c r="UEL73" s="154"/>
      <c r="UEM73" s="154"/>
      <c r="UEN73" s="154"/>
      <c r="UEO73" s="154"/>
      <c r="UEP73" s="154"/>
      <c r="UEQ73" s="154"/>
      <c r="UER73" s="154"/>
      <c r="UES73" s="154"/>
      <c r="UET73" s="154"/>
      <c r="UEU73" s="154"/>
      <c r="UEV73" s="154"/>
      <c r="UEW73" s="154"/>
      <c r="UEX73" s="154"/>
      <c r="UEY73" s="154"/>
      <c r="UEZ73" s="154"/>
      <c r="UFA73" s="154"/>
      <c r="UFB73" s="154"/>
      <c r="UFC73" s="154"/>
      <c r="UFD73" s="154"/>
      <c r="UFE73" s="154"/>
      <c r="UFF73" s="154"/>
      <c r="UFG73" s="154"/>
      <c r="UFH73" s="154"/>
      <c r="UFI73" s="154"/>
      <c r="UFJ73" s="154"/>
      <c r="UFK73" s="154"/>
      <c r="UFL73" s="154"/>
      <c r="UFM73" s="154"/>
      <c r="UFN73" s="154"/>
      <c r="UFO73" s="154"/>
      <c r="UFP73" s="154"/>
      <c r="UFQ73" s="154"/>
      <c r="UFR73" s="154"/>
      <c r="UFS73" s="154"/>
      <c r="UFT73" s="154"/>
      <c r="UFU73" s="154"/>
      <c r="UFV73" s="154"/>
      <c r="UFW73" s="154"/>
      <c r="UFX73" s="154"/>
      <c r="UFY73" s="154"/>
      <c r="UFZ73" s="154"/>
      <c r="UGA73" s="154"/>
      <c r="UGB73" s="154"/>
      <c r="UGC73" s="154"/>
      <c r="UGD73" s="154"/>
      <c r="UGE73" s="154"/>
      <c r="UGF73" s="154"/>
      <c r="UGG73" s="154"/>
      <c r="UGH73" s="154"/>
      <c r="UGI73" s="154"/>
      <c r="UGJ73" s="154"/>
      <c r="UGK73" s="154"/>
      <c r="UGL73" s="154"/>
      <c r="UGM73" s="154"/>
      <c r="UGN73" s="154"/>
      <c r="UGO73" s="154"/>
      <c r="UGP73" s="154"/>
      <c r="UGQ73" s="154"/>
      <c r="UGR73" s="154"/>
      <c r="UGS73" s="154"/>
      <c r="UGT73" s="154"/>
      <c r="UGU73" s="154"/>
      <c r="UGV73" s="154"/>
      <c r="UGW73" s="154"/>
      <c r="UGX73" s="154"/>
      <c r="UGY73" s="154"/>
      <c r="UGZ73" s="154"/>
      <c r="UHA73" s="154"/>
      <c r="UHB73" s="154"/>
      <c r="UHC73" s="154"/>
      <c r="UHD73" s="154"/>
      <c r="UHE73" s="154"/>
      <c r="UHF73" s="154"/>
      <c r="UHG73" s="154"/>
      <c r="UHH73" s="154"/>
      <c r="UHI73" s="154"/>
      <c r="UHJ73" s="154"/>
      <c r="UHK73" s="154"/>
      <c r="UHL73" s="154"/>
      <c r="UHM73" s="154"/>
      <c r="UHN73" s="154"/>
      <c r="UHO73" s="154"/>
      <c r="UHP73" s="154"/>
      <c r="UHQ73" s="154"/>
      <c r="UHR73" s="154"/>
      <c r="UHS73" s="154"/>
      <c r="UHT73" s="154"/>
      <c r="UHU73" s="154"/>
      <c r="UHV73" s="154"/>
      <c r="UHW73" s="154"/>
      <c r="UHX73" s="154"/>
      <c r="UHY73" s="154"/>
      <c r="UHZ73" s="154"/>
      <c r="UIA73" s="154"/>
      <c r="UIB73" s="154"/>
      <c r="UIC73" s="154"/>
      <c r="UID73" s="154"/>
      <c r="UIE73" s="154"/>
      <c r="UIF73" s="154"/>
      <c r="UIG73" s="154"/>
      <c r="UIH73" s="154"/>
      <c r="UII73" s="154"/>
      <c r="UIJ73" s="154"/>
      <c r="UIK73" s="154"/>
      <c r="UIL73" s="154"/>
      <c r="UIM73" s="154"/>
      <c r="UIN73" s="154"/>
      <c r="UIO73" s="154"/>
      <c r="UIP73" s="154"/>
      <c r="UIQ73" s="154"/>
      <c r="UIR73" s="154"/>
      <c r="UIS73" s="154"/>
      <c r="UIT73" s="154"/>
      <c r="UIU73" s="154"/>
      <c r="UIV73" s="154"/>
      <c r="UIW73" s="154"/>
      <c r="UIX73" s="154"/>
      <c r="UIY73" s="154"/>
      <c r="UIZ73" s="154"/>
      <c r="UJA73" s="154"/>
      <c r="UJB73" s="154"/>
      <c r="UJC73" s="154"/>
      <c r="UJD73" s="154"/>
      <c r="UJE73" s="154"/>
      <c r="UJF73" s="154"/>
      <c r="UJG73" s="154"/>
      <c r="UJH73" s="154"/>
      <c r="UJI73" s="154"/>
      <c r="UJJ73" s="154"/>
      <c r="UJK73" s="154"/>
      <c r="UJL73" s="154"/>
      <c r="UJM73" s="154"/>
      <c r="UJN73" s="154"/>
      <c r="UJO73" s="154"/>
      <c r="UJP73" s="154"/>
      <c r="UJQ73" s="154"/>
      <c r="UJR73" s="154"/>
      <c r="UJS73" s="154"/>
      <c r="UJT73" s="154"/>
      <c r="UJU73" s="154"/>
      <c r="UJV73" s="154"/>
      <c r="UJW73" s="154"/>
      <c r="UJX73" s="154"/>
      <c r="UJY73" s="154"/>
      <c r="UJZ73" s="154"/>
      <c r="UKA73" s="154"/>
      <c r="UKB73" s="154"/>
      <c r="UKC73" s="154"/>
      <c r="UKD73" s="154"/>
      <c r="UKE73" s="154"/>
      <c r="UKF73" s="154"/>
      <c r="UKG73" s="154"/>
      <c r="UKH73" s="154"/>
      <c r="UKI73" s="154"/>
      <c r="UKJ73" s="154"/>
      <c r="UKK73" s="154"/>
      <c r="UKL73" s="154"/>
      <c r="UKM73" s="154"/>
      <c r="UKN73" s="154"/>
      <c r="UKO73" s="154"/>
      <c r="UKP73" s="154"/>
      <c r="UKQ73" s="154"/>
      <c r="UKR73" s="154"/>
      <c r="UKS73" s="154"/>
      <c r="UKT73" s="154"/>
      <c r="UKU73" s="154"/>
      <c r="UKV73" s="154"/>
      <c r="UKW73" s="154"/>
      <c r="UKX73" s="154"/>
      <c r="UKY73" s="154"/>
      <c r="UKZ73" s="154"/>
      <c r="ULA73" s="154"/>
      <c r="ULB73" s="154"/>
      <c r="ULC73" s="154"/>
      <c r="ULD73" s="154"/>
      <c r="ULE73" s="154"/>
      <c r="ULF73" s="154"/>
      <c r="ULG73" s="154"/>
      <c r="ULH73" s="154"/>
      <c r="ULI73" s="154"/>
      <c r="ULJ73" s="154"/>
      <c r="ULK73" s="154"/>
      <c r="ULL73" s="154"/>
      <c r="ULM73" s="154"/>
      <c r="ULN73" s="154"/>
      <c r="ULO73" s="154"/>
      <c r="ULP73" s="154"/>
      <c r="ULQ73" s="154"/>
      <c r="ULR73" s="154"/>
      <c r="ULS73" s="154"/>
      <c r="ULT73" s="154"/>
      <c r="ULU73" s="154"/>
      <c r="ULV73" s="154"/>
      <c r="ULW73" s="154"/>
      <c r="ULX73" s="154"/>
      <c r="ULY73" s="154"/>
      <c r="ULZ73" s="154"/>
      <c r="UMA73" s="154"/>
      <c r="UMB73" s="154"/>
      <c r="UMC73" s="154"/>
      <c r="UMD73" s="154"/>
      <c r="UME73" s="154"/>
      <c r="UMF73" s="154"/>
      <c r="UMG73" s="154"/>
      <c r="UMH73" s="154"/>
      <c r="UMI73" s="154"/>
      <c r="UMJ73" s="154"/>
      <c r="UMK73" s="154"/>
      <c r="UML73" s="154"/>
      <c r="UMM73" s="154"/>
      <c r="UMN73" s="154"/>
      <c r="UMO73" s="154"/>
      <c r="UMP73" s="154"/>
      <c r="UMQ73" s="154"/>
      <c r="UMR73" s="154"/>
      <c r="UMS73" s="154"/>
      <c r="UMT73" s="154"/>
      <c r="UMU73" s="154"/>
      <c r="UMV73" s="154"/>
      <c r="UMW73" s="154"/>
      <c r="UMX73" s="154"/>
      <c r="UMY73" s="154"/>
      <c r="UMZ73" s="154"/>
      <c r="UNA73" s="154"/>
      <c r="UNB73" s="154"/>
      <c r="UNC73" s="154"/>
      <c r="UND73" s="154"/>
      <c r="UNE73" s="154"/>
      <c r="UNF73" s="154"/>
      <c r="UNG73" s="154"/>
      <c r="UNH73" s="154"/>
      <c r="UNI73" s="154"/>
      <c r="UNJ73" s="154"/>
      <c r="UNK73" s="154"/>
      <c r="UNL73" s="154"/>
      <c r="UNM73" s="154"/>
      <c r="UNN73" s="154"/>
      <c r="UNO73" s="154"/>
      <c r="UNP73" s="154"/>
      <c r="UNQ73" s="154"/>
      <c r="UNR73" s="154"/>
      <c r="UNS73" s="154"/>
      <c r="UNT73" s="154"/>
      <c r="UNU73" s="154"/>
      <c r="UNV73" s="154"/>
      <c r="UNW73" s="154"/>
      <c r="UNX73" s="154"/>
      <c r="UNY73" s="154"/>
      <c r="UNZ73" s="154"/>
      <c r="UOA73" s="154"/>
      <c r="UOB73" s="154"/>
      <c r="UOC73" s="154"/>
      <c r="UOD73" s="154"/>
      <c r="UOE73" s="154"/>
      <c r="UOF73" s="154"/>
      <c r="UOG73" s="154"/>
      <c r="UOH73" s="154"/>
      <c r="UOI73" s="154"/>
      <c r="UOJ73" s="154"/>
      <c r="UOK73" s="154"/>
      <c r="UOL73" s="154"/>
      <c r="UOM73" s="154"/>
      <c r="UON73" s="154"/>
      <c r="UOO73" s="154"/>
      <c r="UOP73" s="154"/>
      <c r="UOQ73" s="154"/>
      <c r="UOR73" s="154"/>
      <c r="UOS73" s="154"/>
      <c r="UOT73" s="154"/>
      <c r="UOU73" s="154"/>
      <c r="UOV73" s="154"/>
      <c r="UOW73" s="154"/>
      <c r="UOX73" s="154"/>
      <c r="UOY73" s="154"/>
      <c r="UOZ73" s="154"/>
      <c r="UPA73" s="154"/>
      <c r="UPB73" s="154"/>
      <c r="UPC73" s="154"/>
      <c r="UPD73" s="154"/>
      <c r="UPE73" s="154"/>
      <c r="UPF73" s="154"/>
      <c r="UPG73" s="154"/>
      <c r="UPH73" s="154"/>
      <c r="UPI73" s="154"/>
      <c r="UPJ73" s="154"/>
      <c r="UPK73" s="154"/>
      <c r="UPL73" s="154"/>
      <c r="UPM73" s="154"/>
      <c r="UPN73" s="154"/>
      <c r="UPO73" s="154"/>
      <c r="UPP73" s="154"/>
      <c r="UPQ73" s="154"/>
      <c r="UPR73" s="154"/>
      <c r="UPS73" s="154"/>
      <c r="UPT73" s="154"/>
      <c r="UPU73" s="154"/>
      <c r="UPV73" s="154"/>
      <c r="UPW73" s="154"/>
      <c r="UPX73" s="154"/>
      <c r="UPY73" s="154"/>
      <c r="UPZ73" s="154"/>
      <c r="UQA73" s="154"/>
      <c r="UQB73" s="154"/>
      <c r="UQC73" s="154"/>
      <c r="UQD73" s="154"/>
      <c r="UQE73" s="154"/>
      <c r="UQF73" s="154"/>
      <c r="UQG73" s="154"/>
      <c r="UQH73" s="154"/>
      <c r="UQI73" s="154"/>
      <c r="UQJ73" s="154"/>
      <c r="UQK73" s="154"/>
      <c r="UQL73" s="154"/>
      <c r="UQM73" s="154"/>
      <c r="UQN73" s="154"/>
      <c r="UQO73" s="154"/>
      <c r="UQP73" s="154"/>
      <c r="UQQ73" s="154"/>
      <c r="UQR73" s="154"/>
      <c r="UQS73" s="154"/>
      <c r="UQT73" s="154"/>
      <c r="UQU73" s="154"/>
      <c r="UQV73" s="154"/>
      <c r="UQW73" s="154"/>
      <c r="UQX73" s="154"/>
      <c r="UQY73" s="154"/>
      <c r="UQZ73" s="154"/>
      <c r="URA73" s="154"/>
      <c r="URB73" s="154"/>
      <c r="URC73" s="154"/>
      <c r="URD73" s="154"/>
      <c r="URE73" s="154"/>
      <c r="URF73" s="154"/>
      <c r="URG73" s="154"/>
      <c r="URH73" s="154"/>
      <c r="URI73" s="154"/>
      <c r="URJ73" s="154"/>
      <c r="URK73" s="154"/>
      <c r="URL73" s="154"/>
      <c r="URM73" s="154"/>
      <c r="URN73" s="154"/>
      <c r="URO73" s="154"/>
      <c r="URP73" s="154"/>
      <c r="URQ73" s="154"/>
      <c r="URR73" s="154"/>
      <c r="URS73" s="154"/>
      <c r="URT73" s="154"/>
      <c r="URU73" s="154"/>
      <c r="URV73" s="154"/>
      <c r="URW73" s="154"/>
      <c r="URX73" s="154"/>
      <c r="URY73" s="154"/>
      <c r="URZ73" s="154"/>
      <c r="USA73" s="154"/>
      <c r="USB73" s="154"/>
      <c r="USC73" s="154"/>
      <c r="USD73" s="154"/>
      <c r="USE73" s="154"/>
      <c r="USF73" s="154"/>
      <c r="USG73" s="154"/>
      <c r="USH73" s="154"/>
      <c r="USI73" s="154"/>
      <c r="USJ73" s="154"/>
      <c r="USK73" s="154"/>
      <c r="USL73" s="154"/>
      <c r="USM73" s="154"/>
      <c r="USN73" s="154"/>
      <c r="USO73" s="154"/>
      <c r="USP73" s="154"/>
      <c r="USQ73" s="154"/>
      <c r="USR73" s="154"/>
      <c r="USS73" s="154"/>
      <c r="UST73" s="154"/>
      <c r="USU73" s="154"/>
      <c r="USV73" s="154"/>
      <c r="USW73" s="154"/>
      <c r="USX73" s="154"/>
      <c r="USY73" s="154"/>
      <c r="USZ73" s="154"/>
      <c r="UTA73" s="154"/>
      <c r="UTB73" s="154"/>
      <c r="UTC73" s="154"/>
      <c r="UTD73" s="154"/>
      <c r="UTE73" s="154"/>
      <c r="UTF73" s="154"/>
      <c r="UTG73" s="154"/>
      <c r="UTH73" s="154"/>
      <c r="UTI73" s="154"/>
      <c r="UTJ73" s="154"/>
      <c r="UTK73" s="154"/>
      <c r="UTL73" s="154"/>
      <c r="UTM73" s="154"/>
      <c r="UTN73" s="154"/>
      <c r="UTO73" s="154"/>
      <c r="UTP73" s="154"/>
      <c r="UTQ73" s="154"/>
      <c r="UTR73" s="154"/>
      <c r="UTS73" s="154"/>
      <c r="UTT73" s="154"/>
      <c r="UTU73" s="154"/>
      <c r="UTV73" s="154"/>
      <c r="UTW73" s="154"/>
      <c r="UTX73" s="154"/>
      <c r="UTY73" s="154"/>
      <c r="UTZ73" s="154"/>
      <c r="UUA73" s="154"/>
      <c r="UUB73" s="154"/>
      <c r="UUC73" s="154"/>
      <c r="UUD73" s="154"/>
      <c r="UUE73" s="154"/>
      <c r="UUF73" s="154"/>
      <c r="UUG73" s="154"/>
      <c r="UUH73" s="154"/>
      <c r="UUI73" s="154"/>
      <c r="UUJ73" s="154"/>
      <c r="UUK73" s="154"/>
      <c r="UUL73" s="154"/>
      <c r="UUM73" s="154"/>
      <c r="UUN73" s="154"/>
      <c r="UUO73" s="154"/>
      <c r="UUP73" s="154"/>
      <c r="UUQ73" s="154"/>
      <c r="UUR73" s="154"/>
      <c r="UUS73" s="154"/>
      <c r="UUT73" s="154"/>
      <c r="UUU73" s="154"/>
      <c r="UUV73" s="154"/>
      <c r="UUW73" s="154"/>
      <c r="UUX73" s="154"/>
      <c r="UUY73" s="154"/>
      <c r="UUZ73" s="154"/>
      <c r="UVA73" s="154"/>
      <c r="UVB73" s="154"/>
      <c r="UVC73" s="154"/>
      <c r="UVD73" s="154"/>
      <c r="UVE73" s="154"/>
      <c r="UVF73" s="154"/>
      <c r="UVG73" s="154"/>
      <c r="UVH73" s="154"/>
      <c r="UVI73" s="154"/>
      <c r="UVJ73" s="154"/>
      <c r="UVK73" s="154"/>
      <c r="UVL73" s="154"/>
      <c r="UVM73" s="154"/>
      <c r="UVN73" s="154"/>
      <c r="UVO73" s="154"/>
      <c r="UVP73" s="154"/>
      <c r="UVQ73" s="154"/>
      <c r="UVR73" s="154"/>
      <c r="UVS73" s="154"/>
      <c r="UVT73" s="154"/>
      <c r="UVU73" s="154"/>
      <c r="UVV73" s="154"/>
      <c r="UVW73" s="154"/>
      <c r="UVX73" s="154"/>
      <c r="UVY73" s="154"/>
      <c r="UVZ73" s="154"/>
      <c r="UWA73" s="154"/>
      <c r="UWB73" s="154"/>
      <c r="UWC73" s="154"/>
      <c r="UWD73" s="154"/>
      <c r="UWE73" s="154"/>
      <c r="UWF73" s="154"/>
      <c r="UWG73" s="154"/>
      <c r="UWH73" s="154"/>
      <c r="UWI73" s="154"/>
      <c r="UWJ73" s="154"/>
      <c r="UWK73" s="154"/>
      <c r="UWL73" s="154"/>
      <c r="UWM73" s="154"/>
      <c r="UWN73" s="154"/>
      <c r="UWO73" s="154"/>
      <c r="UWP73" s="154"/>
      <c r="UWQ73" s="154"/>
      <c r="UWR73" s="154"/>
      <c r="UWS73" s="154"/>
      <c r="UWT73" s="154"/>
      <c r="UWU73" s="154"/>
      <c r="UWV73" s="154"/>
      <c r="UWW73" s="154"/>
      <c r="UWX73" s="154"/>
      <c r="UWY73" s="154"/>
      <c r="UWZ73" s="154"/>
      <c r="UXA73" s="154"/>
      <c r="UXB73" s="154"/>
      <c r="UXC73" s="154"/>
      <c r="UXD73" s="154"/>
      <c r="UXE73" s="154"/>
      <c r="UXF73" s="154"/>
      <c r="UXG73" s="154"/>
      <c r="UXH73" s="154"/>
      <c r="UXI73" s="154"/>
      <c r="UXJ73" s="154"/>
      <c r="UXK73" s="154"/>
      <c r="UXL73" s="154"/>
      <c r="UXM73" s="154"/>
      <c r="UXN73" s="154"/>
      <c r="UXO73" s="154"/>
      <c r="UXP73" s="154"/>
      <c r="UXQ73" s="154"/>
      <c r="UXR73" s="154"/>
      <c r="UXS73" s="154"/>
      <c r="UXT73" s="154"/>
      <c r="UXU73" s="154"/>
      <c r="UXV73" s="154"/>
      <c r="UXW73" s="154"/>
      <c r="UXX73" s="154"/>
      <c r="UXY73" s="154"/>
      <c r="UXZ73" s="154"/>
      <c r="UYA73" s="154"/>
      <c r="UYB73" s="154"/>
      <c r="UYC73" s="154"/>
      <c r="UYD73" s="154"/>
      <c r="UYE73" s="154"/>
      <c r="UYF73" s="154"/>
      <c r="UYG73" s="154"/>
      <c r="UYH73" s="154"/>
      <c r="UYI73" s="154"/>
      <c r="UYJ73" s="154"/>
      <c r="UYK73" s="154"/>
      <c r="UYL73" s="154"/>
      <c r="UYM73" s="154"/>
      <c r="UYN73" s="154"/>
      <c r="UYO73" s="154"/>
      <c r="UYP73" s="154"/>
      <c r="UYQ73" s="154"/>
      <c r="UYR73" s="154"/>
      <c r="UYS73" s="154"/>
      <c r="UYT73" s="154"/>
      <c r="UYU73" s="154"/>
      <c r="UYV73" s="154"/>
      <c r="UYW73" s="154"/>
      <c r="UYX73" s="154"/>
      <c r="UYY73" s="154"/>
      <c r="UYZ73" s="154"/>
      <c r="UZA73" s="154"/>
      <c r="UZB73" s="154"/>
      <c r="UZC73" s="154"/>
      <c r="UZD73" s="154"/>
      <c r="UZE73" s="154"/>
      <c r="UZF73" s="154"/>
      <c r="UZG73" s="154"/>
      <c r="UZH73" s="154"/>
      <c r="UZI73" s="154"/>
      <c r="UZJ73" s="154"/>
      <c r="UZK73" s="154"/>
      <c r="UZL73" s="154"/>
      <c r="UZM73" s="154"/>
      <c r="UZN73" s="154"/>
      <c r="UZO73" s="154"/>
      <c r="UZP73" s="154"/>
      <c r="UZQ73" s="154"/>
      <c r="UZR73" s="154"/>
      <c r="UZS73" s="154"/>
      <c r="UZT73" s="154"/>
      <c r="UZU73" s="154"/>
      <c r="UZV73" s="154"/>
      <c r="UZW73" s="154"/>
      <c r="UZX73" s="154"/>
      <c r="UZY73" s="154"/>
      <c r="UZZ73" s="154"/>
      <c r="VAA73" s="154"/>
      <c r="VAB73" s="154"/>
      <c r="VAC73" s="154"/>
      <c r="VAD73" s="154"/>
      <c r="VAE73" s="154"/>
      <c r="VAF73" s="154"/>
      <c r="VAG73" s="154"/>
      <c r="VAH73" s="154"/>
      <c r="VAI73" s="154"/>
      <c r="VAJ73" s="154"/>
      <c r="VAK73" s="154"/>
      <c r="VAL73" s="154"/>
      <c r="VAM73" s="154"/>
      <c r="VAN73" s="154"/>
      <c r="VAO73" s="154"/>
      <c r="VAP73" s="154"/>
      <c r="VAQ73" s="154"/>
      <c r="VAR73" s="154"/>
      <c r="VAS73" s="154"/>
      <c r="VAT73" s="154"/>
      <c r="VAU73" s="154"/>
      <c r="VAV73" s="154"/>
      <c r="VAW73" s="154"/>
      <c r="VAX73" s="154"/>
      <c r="VAY73" s="154"/>
      <c r="VAZ73" s="154"/>
      <c r="VBA73" s="154"/>
      <c r="VBB73" s="154"/>
      <c r="VBC73" s="154"/>
      <c r="VBD73" s="154"/>
      <c r="VBE73" s="154"/>
      <c r="VBF73" s="154"/>
      <c r="VBG73" s="154"/>
      <c r="VBH73" s="154"/>
      <c r="VBI73" s="154"/>
      <c r="VBJ73" s="154"/>
      <c r="VBK73" s="154"/>
      <c r="VBL73" s="154"/>
      <c r="VBM73" s="154"/>
      <c r="VBN73" s="154"/>
      <c r="VBO73" s="154"/>
      <c r="VBP73" s="154"/>
      <c r="VBQ73" s="154"/>
      <c r="VBR73" s="154"/>
      <c r="VBS73" s="154"/>
      <c r="VBT73" s="154"/>
      <c r="VBU73" s="154"/>
      <c r="VBV73" s="154"/>
      <c r="VBW73" s="154"/>
      <c r="VBX73" s="154"/>
      <c r="VBY73" s="154"/>
      <c r="VBZ73" s="154"/>
      <c r="VCA73" s="154"/>
      <c r="VCB73" s="154"/>
      <c r="VCC73" s="154"/>
      <c r="VCD73" s="154"/>
      <c r="VCE73" s="154"/>
      <c r="VCF73" s="154"/>
      <c r="VCG73" s="154"/>
      <c r="VCH73" s="154"/>
      <c r="VCI73" s="154"/>
      <c r="VCJ73" s="154"/>
      <c r="VCK73" s="154"/>
      <c r="VCL73" s="154"/>
      <c r="VCM73" s="154"/>
      <c r="VCN73" s="154"/>
      <c r="VCO73" s="154"/>
      <c r="VCP73" s="154"/>
      <c r="VCQ73" s="154"/>
      <c r="VCR73" s="154"/>
      <c r="VCS73" s="154"/>
      <c r="VCT73" s="154"/>
      <c r="VCU73" s="154"/>
      <c r="VCV73" s="154"/>
      <c r="VCW73" s="154"/>
      <c r="VCX73" s="154"/>
      <c r="VCY73" s="154"/>
      <c r="VCZ73" s="154"/>
      <c r="VDA73" s="154"/>
      <c r="VDB73" s="154"/>
      <c r="VDC73" s="154"/>
      <c r="VDD73" s="154"/>
      <c r="VDE73" s="154"/>
      <c r="VDF73" s="154"/>
      <c r="VDG73" s="154"/>
      <c r="VDH73" s="154"/>
      <c r="VDI73" s="154"/>
      <c r="VDJ73" s="154"/>
      <c r="VDK73" s="154"/>
      <c r="VDL73" s="154"/>
      <c r="VDM73" s="154"/>
      <c r="VDN73" s="154"/>
      <c r="VDO73" s="154"/>
      <c r="VDP73" s="154"/>
      <c r="VDQ73" s="154"/>
      <c r="VDR73" s="154"/>
      <c r="VDS73" s="154"/>
      <c r="VDT73" s="154"/>
      <c r="VDU73" s="154"/>
      <c r="VDV73" s="154"/>
      <c r="VDW73" s="154"/>
      <c r="VDX73" s="154"/>
      <c r="VDY73" s="154"/>
      <c r="VDZ73" s="154"/>
      <c r="VEA73" s="154"/>
      <c r="VEB73" s="154"/>
      <c r="VEC73" s="154"/>
      <c r="VED73" s="154"/>
      <c r="VEE73" s="154"/>
      <c r="VEF73" s="154"/>
      <c r="VEG73" s="154"/>
      <c r="VEH73" s="154"/>
      <c r="VEI73" s="154"/>
      <c r="VEJ73" s="154"/>
      <c r="VEK73" s="154"/>
      <c r="VEL73" s="154"/>
      <c r="VEM73" s="154"/>
      <c r="VEN73" s="154"/>
      <c r="VEO73" s="154"/>
      <c r="VEP73" s="154"/>
      <c r="VEQ73" s="154"/>
      <c r="VER73" s="154"/>
      <c r="VES73" s="154"/>
      <c r="VET73" s="154"/>
      <c r="VEU73" s="154"/>
      <c r="VEV73" s="154"/>
      <c r="VEW73" s="154"/>
      <c r="VEX73" s="154"/>
      <c r="VEY73" s="154"/>
      <c r="VEZ73" s="154"/>
      <c r="VFA73" s="154"/>
      <c r="VFB73" s="154"/>
      <c r="VFC73" s="154"/>
      <c r="VFD73" s="154"/>
      <c r="VFE73" s="154"/>
      <c r="VFF73" s="154"/>
      <c r="VFG73" s="154"/>
      <c r="VFH73" s="154"/>
      <c r="VFI73" s="154"/>
      <c r="VFJ73" s="154"/>
      <c r="VFK73" s="154"/>
      <c r="VFL73" s="154"/>
      <c r="VFM73" s="154"/>
      <c r="VFN73" s="154"/>
      <c r="VFO73" s="154"/>
      <c r="VFP73" s="154"/>
      <c r="VFQ73" s="154"/>
      <c r="VFR73" s="154"/>
      <c r="VFS73" s="154"/>
      <c r="VFT73" s="154"/>
      <c r="VFU73" s="154"/>
      <c r="VFV73" s="154"/>
      <c r="VFW73" s="154"/>
      <c r="VFX73" s="154"/>
      <c r="VFY73" s="154"/>
      <c r="VFZ73" s="154"/>
      <c r="VGA73" s="154"/>
      <c r="VGB73" s="154"/>
      <c r="VGC73" s="154"/>
      <c r="VGD73" s="154"/>
      <c r="VGE73" s="154"/>
      <c r="VGF73" s="154"/>
      <c r="VGG73" s="154"/>
      <c r="VGH73" s="154"/>
      <c r="VGI73" s="154"/>
      <c r="VGJ73" s="154"/>
      <c r="VGK73" s="154"/>
      <c r="VGL73" s="154"/>
      <c r="VGM73" s="154"/>
      <c r="VGN73" s="154"/>
      <c r="VGO73" s="154"/>
      <c r="VGP73" s="154"/>
      <c r="VGQ73" s="154"/>
      <c r="VGR73" s="154"/>
      <c r="VGS73" s="154"/>
      <c r="VGT73" s="154"/>
      <c r="VGU73" s="154"/>
      <c r="VGV73" s="154"/>
      <c r="VGW73" s="154"/>
      <c r="VGX73" s="154"/>
      <c r="VGY73" s="154"/>
      <c r="VGZ73" s="154"/>
      <c r="VHA73" s="154"/>
      <c r="VHB73" s="154"/>
      <c r="VHC73" s="154"/>
      <c r="VHD73" s="154"/>
      <c r="VHE73" s="154"/>
      <c r="VHF73" s="154"/>
      <c r="VHG73" s="154"/>
      <c r="VHH73" s="154"/>
      <c r="VHI73" s="154"/>
      <c r="VHJ73" s="154"/>
      <c r="VHK73" s="154"/>
      <c r="VHL73" s="154"/>
      <c r="VHM73" s="154"/>
      <c r="VHN73" s="154"/>
      <c r="VHO73" s="154"/>
      <c r="VHP73" s="154"/>
      <c r="VHQ73" s="154"/>
      <c r="VHR73" s="154"/>
      <c r="VHS73" s="154"/>
      <c r="VHT73" s="154"/>
      <c r="VHU73" s="154"/>
      <c r="VHV73" s="154"/>
      <c r="VHW73" s="154"/>
      <c r="VHX73" s="154"/>
      <c r="VHY73" s="154"/>
      <c r="VHZ73" s="154"/>
      <c r="VIA73" s="154"/>
      <c r="VIB73" s="154"/>
      <c r="VIC73" s="154"/>
      <c r="VID73" s="154"/>
      <c r="VIE73" s="154"/>
      <c r="VIF73" s="154"/>
      <c r="VIG73" s="154"/>
      <c r="VIH73" s="154"/>
      <c r="VII73" s="154"/>
      <c r="VIJ73" s="154"/>
      <c r="VIK73" s="154"/>
      <c r="VIL73" s="154"/>
      <c r="VIM73" s="154"/>
      <c r="VIN73" s="154"/>
      <c r="VIO73" s="154"/>
      <c r="VIP73" s="154"/>
      <c r="VIQ73" s="154"/>
      <c r="VIR73" s="154"/>
      <c r="VIS73" s="154"/>
      <c r="VIT73" s="154"/>
      <c r="VIU73" s="154"/>
      <c r="VIV73" s="154"/>
      <c r="VIW73" s="154"/>
      <c r="VIX73" s="154"/>
      <c r="VIY73" s="154"/>
      <c r="VIZ73" s="154"/>
      <c r="VJA73" s="154"/>
      <c r="VJB73" s="154"/>
      <c r="VJC73" s="154"/>
      <c r="VJD73" s="154"/>
      <c r="VJE73" s="154"/>
      <c r="VJF73" s="154"/>
      <c r="VJG73" s="154"/>
      <c r="VJH73" s="154"/>
      <c r="VJI73" s="154"/>
      <c r="VJJ73" s="154"/>
      <c r="VJK73" s="154"/>
      <c r="VJL73" s="154"/>
      <c r="VJM73" s="154"/>
      <c r="VJN73" s="154"/>
      <c r="VJO73" s="154"/>
      <c r="VJP73" s="154"/>
      <c r="VJQ73" s="154"/>
      <c r="VJR73" s="154"/>
      <c r="VJS73" s="154"/>
      <c r="VJT73" s="154"/>
      <c r="VJU73" s="154"/>
      <c r="VJV73" s="154"/>
      <c r="VJW73" s="154"/>
      <c r="VJX73" s="154"/>
      <c r="VJY73" s="154"/>
      <c r="VJZ73" s="154"/>
      <c r="VKA73" s="154"/>
      <c r="VKB73" s="154"/>
      <c r="VKC73" s="154"/>
      <c r="VKD73" s="154"/>
      <c r="VKE73" s="154"/>
      <c r="VKF73" s="154"/>
      <c r="VKG73" s="154"/>
      <c r="VKH73" s="154"/>
      <c r="VKI73" s="154"/>
      <c r="VKJ73" s="154"/>
      <c r="VKK73" s="154"/>
      <c r="VKL73" s="154"/>
      <c r="VKM73" s="154"/>
      <c r="VKN73" s="154"/>
      <c r="VKO73" s="154"/>
      <c r="VKP73" s="154"/>
      <c r="VKQ73" s="154"/>
      <c r="VKR73" s="154"/>
      <c r="VKS73" s="154"/>
      <c r="VKT73" s="154"/>
      <c r="VKU73" s="154"/>
      <c r="VKV73" s="154"/>
      <c r="VKW73" s="154"/>
      <c r="VKX73" s="154"/>
      <c r="VKY73" s="154"/>
      <c r="VKZ73" s="154"/>
      <c r="VLA73" s="154"/>
      <c r="VLB73" s="154"/>
      <c r="VLC73" s="154"/>
      <c r="VLD73" s="154"/>
      <c r="VLE73" s="154"/>
      <c r="VLF73" s="154"/>
      <c r="VLG73" s="154"/>
      <c r="VLH73" s="154"/>
      <c r="VLI73" s="154"/>
      <c r="VLJ73" s="154"/>
      <c r="VLK73" s="154"/>
      <c r="VLL73" s="154"/>
      <c r="VLM73" s="154"/>
      <c r="VLN73" s="154"/>
      <c r="VLO73" s="154"/>
      <c r="VLP73" s="154"/>
      <c r="VLQ73" s="154"/>
      <c r="VLR73" s="154"/>
      <c r="VLS73" s="154"/>
      <c r="VLT73" s="154"/>
      <c r="VLU73" s="154"/>
      <c r="VLV73" s="154"/>
      <c r="VLW73" s="154"/>
      <c r="VLX73" s="154"/>
      <c r="VLY73" s="154"/>
      <c r="VLZ73" s="154"/>
      <c r="VMA73" s="154"/>
      <c r="VMB73" s="154"/>
      <c r="VMC73" s="154"/>
      <c r="VMD73" s="154"/>
      <c r="VME73" s="154"/>
      <c r="VMF73" s="154"/>
      <c r="VMG73" s="154"/>
      <c r="VMH73" s="154"/>
      <c r="VMI73" s="154"/>
      <c r="VMJ73" s="154"/>
      <c r="VMK73" s="154"/>
      <c r="VML73" s="154"/>
      <c r="VMM73" s="154"/>
      <c r="VMN73" s="154"/>
      <c r="VMO73" s="154"/>
      <c r="VMP73" s="154"/>
      <c r="VMQ73" s="154"/>
      <c r="VMR73" s="154"/>
      <c r="VMS73" s="154"/>
      <c r="VMT73" s="154"/>
      <c r="VMU73" s="154"/>
      <c r="VMV73" s="154"/>
      <c r="VMW73" s="154"/>
      <c r="VMX73" s="154"/>
      <c r="VMY73" s="154"/>
      <c r="VMZ73" s="154"/>
      <c r="VNA73" s="154"/>
      <c r="VNB73" s="154"/>
      <c r="VNC73" s="154"/>
      <c r="VND73" s="154"/>
      <c r="VNE73" s="154"/>
      <c r="VNF73" s="154"/>
      <c r="VNG73" s="154"/>
      <c r="VNH73" s="154"/>
      <c r="VNI73" s="154"/>
      <c r="VNJ73" s="154"/>
      <c r="VNK73" s="154"/>
      <c r="VNL73" s="154"/>
      <c r="VNM73" s="154"/>
      <c r="VNN73" s="154"/>
      <c r="VNO73" s="154"/>
      <c r="VNP73" s="154"/>
      <c r="VNQ73" s="154"/>
      <c r="VNR73" s="154"/>
      <c r="VNS73" s="154"/>
      <c r="VNT73" s="154"/>
      <c r="VNU73" s="154"/>
      <c r="VNV73" s="154"/>
      <c r="VNW73" s="154"/>
      <c r="VNX73" s="154"/>
      <c r="VNY73" s="154"/>
      <c r="VNZ73" s="154"/>
      <c r="VOA73" s="154"/>
      <c r="VOB73" s="154"/>
      <c r="VOC73" s="154"/>
      <c r="VOD73" s="154"/>
      <c r="VOE73" s="154"/>
      <c r="VOF73" s="154"/>
      <c r="VOG73" s="154"/>
      <c r="VOH73" s="154"/>
      <c r="VOI73" s="154"/>
      <c r="VOJ73" s="154"/>
      <c r="VOK73" s="154"/>
      <c r="VOL73" s="154"/>
      <c r="VOM73" s="154"/>
      <c r="VON73" s="154"/>
      <c r="VOO73" s="154"/>
      <c r="VOP73" s="154"/>
      <c r="VOQ73" s="154"/>
      <c r="VOR73" s="154"/>
      <c r="VOS73" s="154"/>
      <c r="VOT73" s="154"/>
      <c r="VOU73" s="154"/>
      <c r="VOV73" s="154"/>
      <c r="VOW73" s="154"/>
      <c r="VOX73" s="154"/>
      <c r="VOY73" s="154"/>
      <c r="VOZ73" s="154"/>
      <c r="VPA73" s="154"/>
      <c r="VPB73" s="154"/>
      <c r="VPC73" s="154"/>
      <c r="VPD73" s="154"/>
      <c r="VPE73" s="154"/>
      <c r="VPF73" s="154"/>
      <c r="VPG73" s="154"/>
      <c r="VPH73" s="154"/>
      <c r="VPI73" s="154"/>
      <c r="VPJ73" s="154"/>
      <c r="VPK73" s="154"/>
      <c r="VPL73" s="154"/>
      <c r="VPM73" s="154"/>
      <c r="VPN73" s="154"/>
      <c r="VPO73" s="154"/>
      <c r="VPP73" s="154"/>
      <c r="VPQ73" s="154"/>
      <c r="VPR73" s="154"/>
      <c r="VPS73" s="154"/>
      <c r="VPT73" s="154"/>
      <c r="VPU73" s="154"/>
      <c r="VPV73" s="154"/>
      <c r="VPW73" s="154"/>
      <c r="VPX73" s="154"/>
      <c r="VPY73" s="154"/>
      <c r="VPZ73" s="154"/>
      <c r="VQA73" s="154"/>
      <c r="VQB73" s="154"/>
      <c r="VQC73" s="154"/>
      <c r="VQD73" s="154"/>
      <c r="VQE73" s="154"/>
      <c r="VQF73" s="154"/>
      <c r="VQG73" s="154"/>
      <c r="VQH73" s="154"/>
      <c r="VQI73" s="154"/>
      <c r="VQJ73" s="154"/>
      <c r="VQK73" s="154"/>
      <c r="VQL73" s="154"/>
      <c r="VQM73" s="154"/>
      <c r="VQN73" s="154"/>
      <c r="VQO73" s="154"/>
      <c r="VQP73" s="154"/>
      <c r="VQQ73" s="154"/>
      <c r="VQR73" s="154"/>
      <c r="VQS73" s="154"/>
      <c r="VQT73" s="154"/>
      <c r="VQU73" s="154"/>
      <c r="VQV73" s="154"/>
      <c r="VQW73" s="154"/>
      <c r="VQX73" s="154"/>
      <c r="VQY73" s="154"/>
      <c r="VQZ73" s="154"/>
      <c r="VRA73" s="154"/>
      <c r="VRB73" s="154"/>
      <c r="VRC73" s="154"/>
      <c r="VRD73" s="154"/>
      <c r="VRE73" s="154"/>
      <c r="VRF73" s="154"/>
      <c r="VRG73" s="154"/>
      <c r="VRH73" s="154"/>
      <c r="VRI73" s="154"/>
      <c r="VRJ73" s="154"/>
      <c r="VRK73" s="154"/>
      <c r="VRL73" s="154"/>
      <c r="VRM73" s="154"/>
      <c r="VRN73" s="154"/>
      <c r="VRO73" s="154"/>
      <c r="VRP73" s="154"/>
      <c r="VRQ73" s="154"/>
      <c r="VRR73" s="154"/>
      <c r="VRS73" s="154"/>
      <c r="VRT73" s="154"/>
      <c r="VRU73" s="154"/>
      <c r="VRV73" s="154"/>
      <c r="VRW73" s="154"/>
      <c r="VRX73" s="154"/>
      <c r="VRY73" s="154"/>
      <c r="VRZ73" s="154"/>
      <c r="VSA73" s="154"/>
      <c r="VSB73" s="154"/>
      <c r="VSC73" s="154"/>
      <c r="VSD73" s="154"/>
      <c r="VSE73" s="154"/>
      <c r="VSF73" s="154"/>
      <c r="VSG73" s="154"/>
      <c r="VSH73" s="154"/>
      <c r="VSI73" s="154"/>
      <c r="VSJ73" s="154"/>
      <c r="VSK73" s="154"/>
      <c r="VSL73" s="154"/>
      <c r="VSM73" s="154"/>
      <c r="VSN73" s="154"/>
      <c r="VSO73" s="154"/>
      <c r="VSP73" s="154"/>
      <c r="VSQ73" s="154"/>
      <c r="VSR73" s="154"/>
      <c r="VSS73" s="154"/>
      <c r="VST73" s="154"/>
      <c r="VSU73" s="154"/>
      <c r="VSV73" s="154"/>
      <c r="VSW73" s="154"/>
      <c r="VSX73" s="154"/>
      <c r="VSY73" s="154"/>
      <c r="VSZ73" s="154"/>
      <c r="VTA73" s="154"/>
      <c r="VTB73" s="154"/>
      <c r="VTC73" s="154"/>
      <c r="VTD73" s="154"/>
      <c r="VTE73" s="154"/>
      <c r="VTF73" s="154"/>
      <c r="VTG73" s="154"/>
      <c r="VTH73" s="154"/>
      <c r="VTI73" s="154"/>
      <c r="VTJ73" s="154"/>
      <c r="VTK73" s="154"/>
      <c r="VTL73" s="154"/>
      <c r="VTM73" s="154"/>
      <c r="VTN73" s="154"/>
      <c r="VTO73" s="154"/>
      <c r="VTP73" s="154"/>
      <c r="VTQ73" s="154"/>
      <c r="VTR73" s="154"/>
      <c r="VTS73" s="154"/>
      <c r="VTT73" s="154"/>
      <c r="VTU73" s="154"/>
      <c r="VTV73" s="154"/>
      <c r="VTW73" s="154"/>
      <c r="VTX73" s="154"/>
      <c r="VTY73" s="154"/>
      <c r="VTZ73" s="154"/>
      <c r="VUA73" s="154"/>
      <c r="VUB73" s="154"/>
      <c r="VUC73" s="154"/>
      <c r="VUD73" s="154"/>
      <c r="VUE73" s="154"/>
      <c r="VUF73" s="154"/>
      <c r="VUG73" s="154"/>
      <c r="VUH73" s="154"/>
      <c r="VUI73" s="154"/>
      <c r="VUJ73" s="154"/>
      <c r="VUK73" s="154"/>
      <c r="VUL73" s="154"/>
      <c r="VUM73" s="154"/>
      <c r="VUN73" s="154"/>
      <c r="VUO73" s="154"/>
      <c r="VUP73" s="154"/>
      <c r="VUQ73" s="154"/>
      <c r="VUR73" s="154"/>
      <c r="VUS73" s="154"/>
      <c r="VUT73" s="154"/>
      <c r="VUU73" s="154"/>
      <c r="VUV73" s="154"/>
      <c r="VUW73" s="154"/>
      <c r="VUX73" s="154"/>
      <c r="VUY73" s="154"/>
      <c r="VUZ73" s="154"/>
      <c r="VVA73" s="154"/>
      <c r="VVB73" s="154"/>
      <c r="VVC73" s="154"/>
      <c r="VVD73" s="154"/>
      <c r="VVE73" s="154"/>
      <c r="VVF73" s="154"/>
      <c r="VVG73" s="154"/>
      <c r="VVH73" s="154"/>
      <c r="VVI73" s="154"/>
      <c r="VVJ73" s="154"/>
      <c r="VVK73" s="154"/>
      <c r="VVL73" s="154"/>
      <c r="VVM73" s="154"/>
      <c r="VVN73" s="154"/>
      <c r="VVO73" s="154"/>
      <c r="VVP73" s="154"/>
      <c r="VVQ73" s="154"/>
      <c r="VVR73" s="154"/>
      <c r="VVS73" s="154"/>
      <c r="VVT73" s="154"/>
      <c r="VVU73" s="154"/>
      <c r="VVV73" s="154"/>
      <c r="VVW73" s="154"/>
      <c r="VVX73" s="154"/>
      <c r="VVY73" s="154"/>
      <c r="VVZ73" s="154"/>
      <c r="VWA73" s="154"/>
      <c r="VWB73" s="154"/>
      <c r="VWC73" s="154"/>
      <c r="VWD73" s="154"/>
      <c r="VWE73" s="154"/>
      <c r="VWF73" s="154"/>
      <c r="VWG73" s="154"/>
      <c r="VWH73" s="154"/>
      <c r="VWI73" s="154"/>
      <c r="VWJ73" s="154"/>
      <c r="VWK73" s="154"/>
      <c r="VWL73" s="154"/>
      <c r="VWM73" s="154"/>
      <c r="VWN73" s="154"/>
      <c r="VWO73" s="154"/>
      <c r="VWP73" s="154"/>
      <c r="VWQ73" s="154"/>
      <c r="VWR73" s="154"/>
      <c r="VWS73" s="154"/>
      <c r="VWT73" s="154"/>
      <c r="VWU73" s="154"/>
      <c r="VWV73" s="154"/>
      <c r="VWW73" s="154"/>
      <c r="VWX73" s="154"/>
      <c r="VWY73" s="154"/>
      <c r="VWZ73" s="154"/>
      <c r="VXA73" s="154"/>
      <c r="VXB73" s="154"/>
      <c r="VXC73" s="154"/>
      <c r="VXD73" s="154"/>
      <c r="VXE73" s="154"/>
      <c r="VXF73" s="154"/>
      <c r="VXG73" s="154"/>
      <c r="VXH73" s="154"/>
      <c r="VXI73" s="154"/>
      <c r="VXJ73" s="154"/>
      <c r="VXK73" s="154"/>
      <c r="VXL73" s="154"/>
      <c r="VXM73" s="154"/>
      <c r="VXN73" s="154"/>
      <c r="VXO73" s="154"/>
      <c r="VXP73" s="154"/>
      <c r="VXQ73" s="154"/>
      <c r="VXR73" s="154"/>
      <c r="VXS73" s="154"/>
      <c r="VXT73" s="154"/>
      <c r="VXU73" s="154"/>
      <c r="VXV73" s="154"/>
      <c r="VXW73" s="154"/>
      <c r="VXX73" s="154"/>
      <c r="VXY73" s="154"/>
      <c r="VXZ73" s="154"/>
      <c r="VYA73" s="154"/>
      <c r="VYB73" s="154"/>
      <c r="VYC73" s="154"/>
      <c r="VYD73" s="154"/>
      <c r="VYE73" s="154"/>
      <c r="VYF73" s="154"/>
      <c r="VYG73" s="154"/>
      <c r="VYH73" s="154"/>
      <c r="VYI73" s="154"/>
      <c r="VYJ73" s="154"/>
      <c r="VYK73" s="154"/>
      <c r="VYL73" s="154"/>
      <c r="VYM73" s="154"/>
      <c r="VYN73" s="154"/>
      <c r="VYO73" s="154"/>
      <c r="VYP73" s="154"/>
      <c r="VYQ73" s="154"/>
      <c r="VYR73" s="154"/>
      <c r="VYS73" s="154"/>
      <c r="VYT73" s="154"/>
      <c r="VYU73" s="154"/>
      <c r="VYV73" s="154"/>
      <c r="VYW73" s="154"/>
      <c r="VYX73" s="154"/>
      <c r="VYY73" s="154"/>
      <c r="VYZ73" s="154"/>
      <c r="VZA73" s="154"/>
      <c r="VZB73" s="154"/>
      <c r="VZC73" s="154"/>
      <c r="VZD73" s="154"/>
      <c r="VZE73" s="154"/>
      <c r="VZF73" s="154"/>
      <c r="VZG73" s="154"/>
      <c r="VZH73" s="154"/>
      <c r="VZI73" s="154"/>
      <c r="VZJ73" s="154"/>
      <c r="VZK73" s="154"/>
      <c r="VZL73" s="154"/>
      <c r="VZM73" s="154"/>
      <c r="VZN73" s="154"/>
      <c r="VZO73" s="154"/>
      <c r="VZP73" s="154"/>
      <c r="VZQ73" s="154"/>
      <c r="VZR73" s="154"/>
      <c r="VZS73" s="154"/>
      <c r="VZT73" s="154"/>
      <c r="VZU73" s="154"/>
      <c r="VZV73" s="154"/>
      <c r="VZW73" s="154"/>
      <c r="VZX73" s="154"/>
      <c r="VZY73" s="154"/>
      <c r="VZZ73" s="154"/>
      <c r="WAA73" s="154"/>
      <c r="WAB73" s="154"/>
      <c r="WAC73" s="154"/>
      <c r="WAD73" s="154"/>
      <c r="WAE73" s="154"/>
      <c r="WAF73" s="154"/>
      <c r="WAG73" s="154"/>
      <c r="WAH73" s="154"/>
      <c r="WAI73" s="154"/>
      <c r="WAJ73" s="154"/>
      <c r="WAK73" s="154"/>
      <c r="WAL73" s="154"/>
      <c r="WAM73" s="154"/>
      <c r="WAN73" s="154"/>
      <c r="WAO73" s="154"/>
      <c r="WAP73" s="154"/>
      <c r="WAQ73" s="154"/>
      <c r="WAR73" s="154"/>
      <c r="WAS73" s="154"/>
      <c r="WAT73" s="154"/>
      <c r="WAU73" s="154"/>
      <c r="WAV73" s="154"/>
      <c r="WAW73" s="154"/>
      <c r="WAX73" s="154"/>
      <c r="WAY73" s="154"/>
      <c r="WAZ73" s="154"/>
      <c r="WBA73" s="154"/>
      <c r="WBB73" s="154"/>
      <c r="WBC73" s="154"/>
      <c r="WBD73" s="154"/>
      <c r="WBE73" s="154"/>
      <c r="WBF73" s="154"/>
      <c r="WBG73" s="154"/>
      <c r="WBH73" s="154"/>
      <c r="WBI73" s="154"/>
      <c r="WBJ73" s="154"/>
      <c r="WBK73" s="154"/>
      <c r="WBL73" s="154"/>
      <c r="WBM73" s="154"/>
      <c r="WBN73" s="154"/>
      <c r="WBO73" s="154"/>
      <c r="WBP73" s="154"/>
      <c r="WBQ73" s="154"/>
      <c r="WBR73" s="154"/>
      <c r="WBS73" s="154"/>
      <c r="WBT73" s="154"/>
      <c r="WBU73" s="154"/>
      <c r="WBV73" s="154"/>
      <c r="WBW73" s="154"/>
      <c r="WBX73" s="154"/>
      <c r="WBY73" s="154"/>
      <c r="WBZ73" s="154"/>
      <c r="WCA73" s="154"/>
      <c r="WCB73" s="154"/>
      <c r="WCC73" s="154"/>
      <c r="WCD73" s="154"/>
      <c r="WCE73" s="154"/>
      <c r="WCF73" s="154"/>
      <c r="WCG73" s="154"/>
      <c r="WCH73" s="154"/>
      <c r="WCI73" s="154"/>
      <c r="WCJ73" s="154"/>
      <c r="WCK73" s="154"/>
      <c r="WCL73" s="154"/>
      <c r="WCM73" s="154"/>
      <c r="WCN73" s="154"/>
      <c r="WCO73" s="154"/>
      <c r="WCP73" s="154"/>
      <c r="WCQ73" s="154"/>
      <c r="WCR73" s="154"/>
      <c r="WCS73" s="154"/>
      <c r="WCT73" s="154"/>
      <c r="WCU73" s="154"/>
      <c r="WCV73" s="154"/>
      <c r="WCW73" s="154"/>
      <c r="WCX73" s="154"/>
      <c r="WCY73" s="154"/>
      <c r="WCZ73" s="154"/>
      <c r="WDA73" s="154"/>
      <c r="WDB73" s="154"/>
      <c r="WDC73" s="154"/>
      <c r="WDD73" s="154"/>
      <c r="WDE73" s="154"/>
      <c r="WDF73" s="154"/>
      <c r="WDG73" s="154"/>
      <c r="WDH73" s="154"/>
      <c r="WDI73" s="154"/>
      <c r="WDJ73" s="154"/>
      <c r="WDK73" s="154"/>
      <c r="WDL73" s="154"/>
      <c r="WDM73" s="154"/>
      <c r="WDN73" s="154"/>
      <c r="WDO73" s="154"/>
      <c r="WDP73" s="154"/>
      <c r="WDQ73" s="154"/>
      <c r="WDR73" s="154"/>
      <c r="WDS73" s="154"/>
      <c r="WDT73" s="154"/>
      <c r="WDU73" s="154"/>
      <c r="WDV73" s="154"/>
      <c r="WDW73" s="154"/>
      <c r="WDX73" s="154"/>
      <c r="WDY73" s="154"/>
      <c r="WDZ73" s="154"/>
      <c r="WEA73" s="154"/>
      <c r="WEB73" s="154"/>
      <c r="WEC73" s="154"/>
      <c r="WED73" s="154"/>
      <c r="WEE73" s="154"/>
      <c r="WEF73" s="154"/>
      <c r="WEG73" s="154"/>
      <c r="WEH73" s="154"/>
      <c r="WEI73" s="154"/>
      <c r="WEJ73" s="154"/>
      <c r="WEK73" s="154"/>
      <c r="WEL73" s="154"/>
      <c r="WEM73" s="154"/>
      <c r="WEN73" s="154"/>
      <c r="WEO73" s="154"/>
      <c r="WEP73" s="154"/>
      <c r="WEQ73" s="154"/>
      <c r="WER73" s="154"/>
      <c r="WES73" s="154"/>
      <c r="WET73" s="154"/>
      <c r="WEU73" s="154"/>
      <c r="WEV73" s="154"/>
      <c r="WEW73" s="154"/>
      <c r="WEX73" s="154"/>
      <c r="WEY73" s="154"/>
      <c r="WEZ73" s="154"/>
      <c r="WFA73" s="154"/>
      <c r="WFB73" s="154"/>
      <c r="WFC73" s="154"/>
      <c r="WFD73" s="154"/>
      <c r="WFE73" s="154"/>
      <c r="WFF73" s="154"/>
      <c r="WFG73" s="154"/>
      <c r="WFH73" s="154"/>
      <c r="WFI73" s="154"/>
      <c r="WFJ73" s="154"/>
      <c r="WFK73" s="154"/>
      <c r="WFL73" s="154"/>
      <c r="WFM73" s="154"/>
      <c r="WFN73" s="154"/>
      <c r="WFO73" s="154"/>
      <c r="WFP73" s="154"/>
      <c r="WFQ73" s="154"/>
      <c r="WFR73" s="154"/>
      <c r="WFS73" s="154"/>
      <c r="WFT73" s="154"/>
      <c r="WFU73" s="154"/>
      <c r="WFV73" s="154"/>
      <c r="WFW73" s="154"/>
      <c r="WFX73" s="154"/>
      <c r="WFY73" s="154"/>
      <c r="WFZ73" s="154"/>
      <c r="WGA73" s="154"/>
      <c r="WGB73" s="154"/>
      <c r="WGC73" s="154"/>
      <c r="WGD73" s="154"/>
      <c r="WGE73" s="154"/>
      <c r="WGF73" s="154"/>
      <c r="WGG73" s="154"/>
      <c r="WGH73" s="154"/>
      <c r="WGI73" s="154"/>
      <c r="WGJ73" s="154"/>
      <c r="WGK73" s="154"/>
      <c r="WGL73" s="154"/>
      <c r="WGM73" s="154"/>
      <c r="WGN73" s="154"/>
      <c r="WGO73" s="154"/>
      <c r="WGP73" s="154"/>
      <c r="WGQ73" s="154"/>
      <c r="WGR73" s="154"/>
      <c r="WGS73" s="154"/>
      <c r="WGT73" s="154"/>
      <c r="WGU73" s="154"/>
      <c r="WGV73" s="154"/>
      <c r="WGW73" s="154"/>
      <c r="WGX73" s="154"/>
      <c r="WGY73" s="154"/>
      <c r="WGZ73" s="154"/>
      <c r="WHA73" s="154"/>
      <c r="WHB73" s="154"/>
      <c r="WHC73" s="154"/>
      <c r="WHD73" s="154"/>
      <c r="WHE73" s="154"/>
      <c r="WHF73" s="154"/>
      <c r="WHG73" s="154"/>
      <c r="WHH73" s="154"/>
      <c r="WHI73" s="154"/>
      <c r="WHJ73" s="154"/>
      <c r="WHK73" s="154"/>
      <c r="WHL73" s="154"/>
      <c r="WHM73" s="154"/>
      <c r="WHN73" s="154"/>
      <c r="WHO73" s="154"/>
      <c r="WHP73" s="154"/>
      <c r="WHQ73" s="154"/>
      <c r="WHR73" s="154"/>
      <c r="WHS73" s="154"/>
      <c r="WHT73" s="154"/>
      <c r="WHU73" s="154"/>
      <c r="WHV73" s="154"/>
      <c r="WHW73" s="154"/>
      <c r="WHX73" s="154"/>
      <c r="WHY73" s="154"/>
      <c r="WHZ73" s="154"/>
      <c r="WIA73" s="154"/>
      <c r="WIB73" s="154"/>
      <c r="WIC73" s="154"/>
      <c r="WID73" s="154"/>
      <c r="WIE73" s="154"/>
      <c r="WIF73" s="154"/>
      <c r="WIG73" s="154"/>
      <c r="WIH73" s="154"/>
      <c r="WII73" s="154"/>
      <c r="WIJ73" s="154"/>
      <c r="WIK73" s="154"/>
      <c r="WIL73" s="154"/>
      <c r="WIM73" s="154"/>
      <c r="WIN73" s="154"/>
      <c r="WIO73" s="154"/>
      <c r="WIP73" s="154"/>
      <c r="WIQ73" s="154"/>
      <c r="WIR73" s="154"/>
      <c r="WIS73" s="154"/>
      <c r="WIT73" s="154"/>
      <c r="WIU73" s="154"/>
      <c r="WIV73" s="154"/>
      <c r="WIW73" s="154"/>
      <c r="WIX73" s="154"/>
      <c r="WIY73" s="154"/>
      <c r="WIZ73" s="154"/>
      <c r="WJA73" s="154"/>
      <c r="WJB73" s="154"/>
      <c r="WJC73" s="154"/>
      <c r="WJD73" s="154"/>
      <c r="WJE73" s="154"/>
      <c r="WJF73" s="154"/>
      <c r="WJG73" s="154"/>
      <c r="WJH73" s="154"/>
      <c r="WJI73" s="154"/>
      <c r="WJJ73" s="154"/>
      <c r="WJK73" s="154"/>
      <c r="WJL73" s="154"/>
      <c r="WJM73" s="154"/>
      <c r="WJN73" s="154"/>
      <c r="WJO73" s="154"/>
      <c r="WJP73" s="154"/>
      <c r="WJQ73" s="154"/>
      <c r="WJR73" s="154"/>
      <c r="WJS73" s="154"/>
      <c r="WJT73" s="154"/>
      <c r="WJU73" s="154"/>
      <c r="WJV73" s="154"/>
      <c r="WJW73" s="154"/>
      <c r="WJX73" s="154"/>
      <c r="WJY73" s="154"/>
      <c r="WJZ73" s="154"/>
      <c r="WKA73" s="154"/>
      <c r="WKB73" s="154"/>
      <c r="WKC73" s="154"/>
      <c r="WKD73" s="154"/>
      <c r="WKE73" s="154"/>
      <c r="WKF73" s="154"/>
      <c r="WKG73" s="154"/>
      <c r="WKH73" s="154"/>
      <c r="WKI73" s="154"/>
      <c r="WKJ73" s="154"/>
      <c r="WKK73" s="154"/>
      <c r="WKL73" s="154"/>
      <c r="WKM73" s="154"/>
      <c r="WKN73" s="154"/>
      <c r="WKO73" s="154"/>
      <c r="WKP73" s="154"/>
      <c r="WKQ73" s="154"/>
      <c r="WKR73" s="154"/>
      <c r="WKS73" s="154"/>
      <c r="WKT73" s="154"/>
      <c r="WKU73" s="154"/>
      <c r="WKV73" s="154"/>
      <c r="WKW73" s="154"/>
      <c r="WKX73" s="154"/>
      <c r="WKY73" s="154"/>
      <c r="WKZ73" s="154"/>
      <c r="WLA73" s="154"/>
      <c r="WLB73" s="154"/>
      <c r="WLC73" s="154"/>
      <c r="WLD73" s="154"/>
      <c r="WLE73" s="154"/>
      <c r="WLF73" s="154"/>
      <c r="WLG73" s="154"/>
      <c r="WLH73" s="154"/>
      <c r="WLI73" s="154"/>
      <c r="WLJ73" s="154"/>
      <c r="WLK73" s="154"/>
      <c r="WLL73" s="154"/>
      <c r="WLM73" s="154"/>
      <c r="WLN73" s="154"/>
      <c r="WLO73" s="154"/>
      <c r="WLP73" s="154"/>
      <c r="WLQ73" s="154"/>
      <c r="WLR73" s="154"/>
      <c r="WLS73" s="154"/>
      <c r="WLT73" s="154"/>
      <c r="WLU73" s="154"/>
      <c r="WLV73" s="154"/>
      <c r="WLW73" s="154"/>
      <c r="WLX73" s="154"/>
      <c r="WLY73" s="154"/>
      <c r="WLZ73" s="154"/>
      <c r="WMA73" s="154"/>
      <c r="WMB73" s="154"/>
      <c r="WMC73" s="154"/>
      <c r="WMD73" s="154"/>
      <c r="WME73" s="154"/>
      <c r="WMF73" s="154"/>
      <c r="WMG73" s="154"/>
      <c r="WMH73" s="154"/>
      <c r="WMI73" s="154"/>
      <c r="WMJ73" s="154"/>
      <c r="WMK73" s="154"/>
      <c r="WML73" s="154"/>
      <c r="WMM73" s="154"/>
      <c r="WMN73" s="154"/>
      <c r="WMO73" s="154"/>
      <c r="WMP73" s="154"/>
      <c r="WMQ73" s="154"/>
      <c r="WMR73" s="154"/>
      <c r="WMS73" s="154"/>
      <c r="WMT73" s="154"/>
      <c r="WMU73" s="154"/>
      <c r="WMV73" s="154"/>
      <c r="WMW73" s="154"/>
      <c r="WMX73" s="154"/>
      <c r="WMY73" s="154"/>
      <c r="WMZ73" s="154"/>
      <c r="WNA73" s="154"/>
      <c r="WNB73" s="154"/>
      <c r="WNC73" s="154"/>
      <c r="WND73" s="154"/>
      <c r="WNE73" s="154"/>
      <c r="WNF73" s="154"/>
      <c r="WNG73" s="154"/>
      <c r="WNH73" s="154"/>
      <c r="WNI73" s="154"/>
      <c r="WNJ73" s="154"/>
      <c r="WNK73" s="154"/>
      <c r="WNL73" s="154"/>
      <c r="WNM73" s="154"/>
      <c r="WNN73" s="154"/>
      <c r="WNO73" s="154"/>
      <c r="WNP73" s="154"/>
      <c r="WNQ73" s="154"/>
      <c r="WNR73" s="154"/>
      <c r="WNS73" s="154"/>
      <c r="WNT73" s="154"/>
      <c r="WNU73" s="154"/>
      <c r="WNV73" s="154"/>
      <c r="WNW73" s="154"/>
      <c r="WNX73" s="154"/>
      <c r="WNY73" s="154"/>
      <c r="WNZ73" s="154"/>
      <c r="WOA73" s="154"/>
      <c r="WOB73" s="154"/>
      <c r="WOC73" s="154"/>
      <c r="WOD73" s="154"/>
      <c r="WOE73" s="154"/>
      <c r="WOF73" s="154"/>
      <c r="WOG73" s="154"/>
      <c r="WOH73" s="154"/>
      <c r="WOI73" s="154"/>
      <c r="WOJ73" s="154"/>
      <c r="WOK73" s="154"/>
      <c r="WOL73" s="154"/>
      <c r="WOM73" s="154"/>
      <c r="WON73" s="154"/>
      <c r="WOO73" s="154"/>
      <c r="WOP73" s="154"/>
      <c r="WOQ73" s="154"/>
      <c r="WOR73" s="154"/>
      <c r="WOS73" s="154"/>
      <c r="WOT73" s="154"/>
      <c r="WOU73" s="154"/>
      <c r="WOV73" s="154"/>
      <c r="WOW73" s="154"/>
      <c r="WOX73" s="154"/>
      <c r="WOY73" s="154"/>
      <c r="WOZ73" s="154"/>
      <c r="WPA73" s="154"/>
      <c r="WPB73" s="154"/>
      <c r="WPC73" s="154"/>
      <c r="WPD73" s="154"/>
      <c r="WPE73" s="154"/>
      <c r="WPF73" s="154"/>
      <c r="WPG73" s="154"/>
      <c r="WPH73" s="154"/>
      <c r="WPI73" s="154"/>
      <c r="WPJ73" s="154"/>
      <c r="WPK73" s="154"/>
      <c r="WPL73" s="154"/>
      <c r="WPM73" s="154"/>
      <c r="WPN73" s="154"/>
      <c r="WPO73" s="154"/>
      <c r="WPP73" s="154"/>
      <c r="WPQ73" s="154"/>
      <c r="WPR73" s="154"/>
      <c r="WPS73" s="154"/>
      <c r="WPT73" s="154"/>
      <c r="WPU73" s="154"/>
      <c r="WPV73" s="154"/>
      <c r="WPW73" s="154"/>
      <c r="WPX73" s="154"/>
      <c r="WPY73" s="154"/>
      <c r="WPZ73" s="154"/>
      <c r="WQA73" s="154"/>
      <c r="WQB73" s="154"/>
      <c r="WQC73" s="154"/>
      <c r="WQD73" s="154"/>
      <c r="WQE73" s="154"/>
      <c r="WQF73" s="154"/>
      <c r="WQG73" s="154"/>
      <c r="WQH73" s="154"/>
      <c r="WQI73" s="154"/>
      <c r="WQJ73" s="154"/>
      <c r="WQK73" s="154"/>
      <c r="WQL73" s="154"/>
      <c r="WQM73" s="154"/>
      <c r="WQN73" s="154"/>
      <c r="WQO73" s="154"/>
      <c r="WQP73" s="154"/>
      <c r="WQQ73" s="154"/>
      <c r="WQR73" s="154"/>
      <c r="WQS73" s="154"/>
      <c r="WQT73" s="154"/>
      <c r="WQU73" s="154"/>
      <c r="WQV73" s="154"/>
      <c r="WQW73" s="154"/>
      <c r="WQX73" s="154"/>
      <c r="WQY73" s="154"/>
      <c r="WQZ73" s="154"/>
      <c r="WRA73" s="154"/>
      <c r="WRB73" s="154"/>
      <c r="WRC73" s="154"/>
      <c r="WRD73" s="154"/>
      <c r="WRE73" s="154"/>
      <c r="WRF73" s="154"/>
      <c r="WRG73" s="154"/>
      <c r="WRH73" s="154"/>
      <c r="WRI73" s="154"/>
      <c r="WRJ73" s="154"/>
      <c r="WRK73" s="154"/>
      <c r="WRL73" s="154"/>
      <c r="WRM73" s="154"/>
      <c r="WRN73" s="154"/>
      <c r="WRO73" s="154"/>
      <c r="WRP73" s="154"/>
      <c r="WRQ73" s="154"/>
      <c r="WRR73" s="154"/>
      <c r="WRS73" s="154"/>
      <c r="WRT73" s="154"/>
      <c r="WRU73" s="154"/>
      <c r="WRV73" s="154"/>
      <c r="WRW73" s="154"/>
      <c r="WRX73" s="154"/>
      <c r="WRY73" s="154"/>
      <c r="WRZ73" s="154"/>
      <c r="WSA73" s="154"/>
      <c r="WSB73" s="154"/>
      <c r="WSC73" s="154"/>
      <c r="WSD73" s="154"/>
      <c r="WSE73" s="154"/>
      <c r="WSF73" s="154"/>
      <c r="WSG73" s="154"/>
      <c r="WSH73" s="154"/>
      <c r="WSI73" s="154"/>
      <c r="WSJ73" s="154"/>
      <c r="WSK73" s="154"/>
      <c r="WSL73" s="154"/>
      <c r="WSM73" s="154"/>
      <c r="WSN73" s="154"/>
      <c r="WSO73" s="154"/>
      <c r="WSP73" s="154"/>
      <c r="WSQ73" s="154"/>
      <c r="WSR73" s="154"/>
      <c r="WSS73" s="154"/>
      <c r="WST73" s="154"/>
      <c r="WSU73" s="154"/>
      <c r="WSV73" s="154"/>
      <c r="WSW73" s="154"/>
      <c r="WSX73" s="154"/>
      <c r="WSY73" s="154"/>
      <c r="WSZ73" s="154"/>
      <c r="WTA73" s="154"/>
      <c r="WTB73" s="154"/>
      <c r="WTC73" s="154"/>
      <c r="WTD73" s="154"/>
      <c r="WTE73" s="154"/>
      <c r="WTF73" s="154"/>
      <c r="WTG73" s="154"/>
      <c r="WTH73" s="154"/>
      <c r="WTI73" s="154"/>
      <c r="WTJ73" s="154"/>
      <c r="WTK73" s="154"/>
      <c r="WTL73" s="154"/>
      <c r="WTM73" s="154"/>
      <c r="WTN73" s="154"/>
      <c r="WTO73" s="154"/>
      <c r="WTP73" s="154"/>
      <c r="WTQ73" s="154"/>
      <c r="WTR73" s="154"/>
      <c r="WTS73" s="154"/>
      <c r="WTT73" s="154"/>
      <c r="WTU73" s="154"/>
      <c r="WTV73" s="154"/>
      <c r="WTW73" s="154"/>
      <c r="WTX73" s="154"/>
      <c r="WTY73" s="154"/>
      <c r="WTZ73" s="154"/>
      <c r="WUA73" s="154"/>
      <c r="WUB73" s="154"/>
      <c r="WUC73" s="154"/>
      <c r="WUD73" s="154"/>
      <c r="WUE73" s="154"/>
      <c r="WUF73" s="154"/>
      <c r="WUG73" s="154"/>
      <c r="WUH73" s="154"/>
      <c r="WUI73" s="154"/>
      <c r="WUJ73" s="154"/>
      <c r="WUK73" s="154"/>
      <c r="WUL73" s="154"/>
      <c r="WUM73" s="154"/>
      <c r="WUN73" s="154"/>
      <c r="WUO73" s="154"/>
      <c r="WUP73" s="154"/>
      <c r="WUQ73" s="154"/>
      <c r="WUR73" s="154"/>
      <c r="WUS73" s="154"/>
      <c r="WUT73" s="154"/>
      <c r="WUU73" s="154"/>
      <c r="WUV73" s="154"/>
      <c r="WUW73" s="154"/>
      <c r="WUX73" s="154"/>
      <c r="WUY73" s="154"/>
      <c r="WUZ73" s="154"/>
      <c r="WVA73" s="154"/>
      <c r="WVB73" s="154"/>
      <c r="WVC73" s="154"/>
      <c r="WVD73" s="154"/>
      <c r="WVE73" s="154"/>
      <c r="WVF73" s="154"/>
      <c r="WVG73" s="154"/>
      <c r="WVH73" s="154"/>
      <c r="WVI73" s="154"/>
      <c r="WVJ73" s="154"/>
      <c r="WVK73" s="154"/>
      <c r="WVL73" s="154"/>
      <c r="WVM73" s="154"/>
      <c r="WVN73" s="154"/>
      <c r="WVO73" s="154"/>
      <c r="WVP73" s="154"/>
      <c r="WVQ73" s="154"/>
      <c r="WVR73" s="154"/>
      <c r="WVS73" s="154"/>
      <c r="WVT73" s="154"/>
      <c r="WVU73" s="154"/>
      <c r="WVV73" s="154"/>
      <c r="WVW73" s="154"/>
      <c r="WVX73" s="154"/>
      <c r="WVY73" s="154"/>
      <c r="WVZ73" s="154"/>
      <c r="WWA73" s="154"/>
      <c r="WWB73" s="154"/>
      <c r="WWC73" s="154"/>
      <c r="WWD73" s="154"/>
      <c r="WWE73" s="154"/>
      <c r="WWF73" s="154"/>
      <c r="WWG73" s="154"/>
      <c r="WWH73" s="154"/>
      <c r="WWI73" s="154"/>
      <c r="WWJ73" s="154"/>
      <c r="WWK73" s="154"/>
      <c r="WWL73" s="154"/>
      <c r="WWM73" s="154"/>
      <c r="WWN73" s="154"/>
      <c r="WWO73" s="154"/>
      <c r="WWP73" s="154"/>
      <c r="WWQ73" s="154"/>
      <c r="WWR73" s="154"/>
      <c r="WWS73" s="154"/>
      <c r="WWT73" s="154"/>
      <c r="WWU73" s="154"/>
      <c r="WWV73" s="154"/>
      <c r="WWW73" s="154"/>
      <c r="WWX73" s="154"/>
      <c r="WWY73" s="154"/>
      <c r="WWZ73" s="154"/>
      <c r="WXA73" s="154"/>
      <c r="WXB73" s="154"/>
      <c r="WXC73" s="154"/>
      <c r="WXD73" s="154"/>
      <c r="WXE73" s="154"/>
      <c r="WXF73" s="154"/>
      <c r="WXG73" s="154"/>
      <c r="WXH73" s="154"/>
      <c r="WXI73" s="154"/>
      <c r="WXJ73" s="154"/>
      <c r="WXK73" s="154"/>
      <c r="WXL73" s="154"/>
      <c r="WXM73" s="154"/>
      <c r="WXN73" s="154"/>
      <c r="WXO73" s="154"/>
      <c r="WXP73" s="154"/>
      <c r="WXQ73" s="154"/>
      <c r="WXR73" s="154"/>
      <c r="WXS73" s="154"/>
      <c r="WXT73" s="154"/>
      <c r="WXU73" s="154"/>
      <c r="WXV73" s="154"/>
      <c r="WXW73" s="154"/>
      <c r="WXX73" s="154"/>
      <c r="WXY73" s="154"/>
      <c r="WXZ73" s="154"/>
      <c r="WYA73" s="154"/>
      <c r="WYB73" s="154"/>
      <c r="WYC73" s="154"/>
      <c r="WYD73" s="154"/>
      <c r="WYE73" s="154"/>
      <c r="WYF73" s="154"/>
      <c r="WYG73" s="154"/>
      <c r="WYH73" s="154"/>
      <c r="WYI73" s="154"/>
      <c r="WYJ73" s="154"/>
      <c r="WYK73" s="154"/>
      <c r="WYL73" s="154"/>
      <c r="WYM73" s="154"/>
      <c r="WYN73" s="154"/>
      <c r="WYO73" s="154"/>
      <c r="WYP73" s="154"/>
      <c r="WYQ73" s="154"/>
      <c r="WYR73" s="154"/>
      <c r="WYS73" s="154"/>
      <c r="WYT73" s="154"/>
      <c r="WYU73" s="154"/>
      <c r="WYV73" s="154"/>
      <c r="WYW73" s="154"/>
      <c r="WYX73" s="154"/>
      <c r="WYY73" s="154"/>
      <c r="WYZ73" s="154"/>
      <c r="WZA73" s="154"/>
      <c r="WZB73" s="154"/>
      <c r="WZC73" s="154"/>
      <c r="WZD73" s="154"/>
      <c r="WZE73" s="154"/>
      <c r="WZF73" s="154"/>
      <c r="WZG73" s="154"/>
      <c r="WZH73" s="154"/>
      <c r="WZI73" s="154"/>
      <c r="WZJ73" s="154"/>
      <c r="WZK73" s="154"/>
      <c r="WZL73" s="154"/>
      <c r="WZM73" s="154"/>
      <c r="WZN73" s="154"/>
      <c r="WZO73" s="154"/>
      <c r="WZP73" s="154"/>
      <c r="WZQ73" s="154"/>
      <c r="WZR73" s="154"/>
      <c r="WZS73" s="154"/>
      <c r="WZT73" s="154"/>
      <c r="WZU73" s="154"/>
      <c r="WZV73" s="154"/>
      <c r="WZW73" s="154"/>
      <c r="WZX73" s="154"/>
      <c r="WZY73" s="154"/>
      <c r="WZZ73" s="154"/>
      <c r="XAA73" s="154"/>
      <c r="XAB73" s="154"/>
      <c r="XAC73" s="154"/>
      <c r="XAD73" s="154"/>
      <c r="XAE73" s="154"/>
      <c r="XAF73" s="154"/>
      <c r="XAG73" s="154"/>
      <c r="XAH73" s="154"/>
      <c r="XAI73" s="154"/>
      <c r="XAJ73" s="154"/>
      <c r="XAK73" s="154"/>
      <c r="XAL73" s="154"/>
      <c r="XAM73" s="154"/>
      <c r="XAN73" s="154"/>
      <c r="XAO73" s="154"/>
      <c r="XAP73" s="154"/>
      <c r="XAQ73" s="154"/>
      <c r="XAR73" s="154"/>
      <c r="XAS73" s="154"/>
      <c r="XAT73" s="154"/>
      <c r="XAU73" s="154"/>
      <c r="XAV73" s="154"/>
      <c r="XAW73" s="154"/>
      <c r="XAX73" s="154"/>
      <c r="XAY73" s="154"/>
      <c r="XAZ73" s="154"/>
      <c r="XBA73" s="154"/>
      <c r="XBB73" s="154"/>
      <c r="XBC73" s="154"/>
      <c r="XBD73" s="154"/>
      <c r="XBE73" s="154"/>
      <c r="XBF73" s="154"/>
      <c r="XBG73" s="154"/>
      <c r="XBH73" s="154"/>
      <c r="XBI73" s="154"/>
      <c r="XBJ73" s="154"/>
      <c r="XBK73" s="154"/>
      <c r="XBL73" s="154"/>
      <c r="XBM73" s="154"/>
      <c r="XBN73" s="154"/>
      <c r="XBO73" s="154"/>
      <c r="XBP73" s="154"/>
      <c r="XBQ73" s="154"/>
      <c r="XBR73" s="154"/>
      <c r="XBS73" s="154"/>
      <c r="XBT73" s="154"/>
      <c r="XBU73" s="154"/>
      <c r="XBV73" s="154"/>
      <c r="XBW73" s="154"/>
      <c r="XBX73" s="154"/>
      <c r="XBY73" s="154"/>
      <c r="XBZ73" s="154"/>
      <c r="XCA73" s="154"/>
      <c r="XCB73" s="154"/>
      <c r="XCC73" s="154"/>
      <c r="XCD73" s="154"/>
      <c r="XCE73" s="154"/>
      <c r="XCF73" s="154"/>
      <c r="XCG73" s="154"/>
      <c r="XCH73" s="154"/>
      <c r="XCI73" s="154"/>
      <c r="XCJ73" s="154"/>
      <c r="XCK73" s="154"/>
      <c r="XCL73" s="154"/>
      <c r="XCM73" s="154"/>
      <c r="XCN73" s="154"/>
      <c r="XCO73" s="154"/>
      <c r="XCP73" s="154"/>
      <c r="XCQ73" s="154"/>
      <c r="XCR73" s="154"/>
      <c r="XCS73" s="154"/>
      <c r="XCT73" s="154"/>
      <c r="XCU73" s="154"/>
      <c r="XCV73" s="154"/>
      <c r="XCW73" s="154"/>
      <c r="XCX73" s="154"/>
      <c r="XCY73" s="154"/>
      <c r="XCZ73" s="154"/>
      <c r="XDA73" s="154"/>
      <c r="XDB73" s="154"/>
      <c r="XDC73" s="154"/>
      <c r="XDD73" s="154"/>
      <c r="XDE73" s="154"/>
      <c r="XDF73" s="154"/>
      <c r="XDG73" s="154"/>
      <c r="XDH73" s="154"/>
      <c r="XDI73" s="154"/>
      <c r="XDJ73" s="154"/>
      <c r="XDK73" s="154"/>
      <c r="XDL73" s="154"/>
      <c r="XDM73" s="154"/>
      <c r="XDN73" s="154"/>
      <c r="XDO73" s="154"/>
      <c r="XDP73" s="154"/>
      <c r="XDQ73" s="154"/>
      <c r="XDR73" s="154"/>
      <c r="XDS73" s="154"/>
      <c r="XDT73" s="154"/>
      <c r="XDU73" s="154"/>
      <c r="XDV73" s="154"/>
      <c r="XDW73" s="154"/>
      <c r="XDX73" s="154"/>
      <c r="XDY73" s="154"/>
      <c r="XDZ73" s="154"/>
      <c r="XEA73" s="154"/>
      <c r="XEB73" s="154"/>
      <c r="XEC73" s="154"/>
      <c r="XED73" s="154"/>
      <c r="XEE73" s="154"/>
      <c r="XEF73" s="154"/>
      <c r="XEG73" s="154"/>
      <c r="XEH73" s="154"/>
      <c r="XEI73" s="154"/>
      <c r="XEJ73" s="154"/>
      <c r="XEK73" s="154"/>
      <c r="XEL73" s="154"/>
      <c r="XEM73" s="154"/>
      <c r="XEN73" s="154"/>
      <c r="XEO73" s="154"/>
      <c r="XEP73" s="154"/>
      <c r="XEQ73" s="154"/>
      <c r="XER73" s="154"/>
    </row>
    <row r="74" spans="1:16372">
      <c r="A74" s="437" t="s">
        <v>906</v>
      </c>
      <c r="F74" s="140"/>
    </row>
    <row r="75" spans="1:16372">
      <c r="A75" s="437" t="s">
        <v>1033</v>
      </c>
      <c r="F75" s="140"/>
      <c r="AD75" s="3"/>
    </row>
    <row r="76" spans="1:16372">
      <c r="A76" s="438" t="s">
        <v>970</v>
      </c>
      <c r="F76" s="140"/>
      <c r="AD76" s="3"/>
    </row>
    <row r="77" spans="1:16372">
      <c r="A77" s="439"/>
      <c r="F77" s="140"/>
      <c r="AD77" s="3"/>
    </row>
    <row r="78" spans="1:16372">
      <c r="A78" s="436" t="s">
        <v>1034</v>
      </c>
      <c r="F78" s="140"/>
      <c r="AD78" s="3"/>
    </row>
    <row r="79" spans="1:16372">
      <c r="A79" s="437" t="s">
        <v>912</v>
      </c>
      <c r="F79" s="140"/>
      <c r="AD79" s="3"/>
    </row>
    <row r="80" spans="1:16372">
      <c r="A80" s="438" t="s">
        <v>985</v>
      </c>
      <c r="F80" s="140"/>
    </row>
    <row r="81" spans="1:6">
      <c r="A81" s="439"/>
      <c r="F81" s="140"/>
    </row>
    <row r="82" spans="1:6">
      <c r="A82" s="436" t="s">
        <v>1035</v>
      </c>
      <c r="F82" s="140"/>
    </row>
    <row r="83" spans="1:6">
      <c r="A83" s="440" t="s">
        <v>915</v>
      </c>
      <c r="F83" s="140"/>
    </row>
    <row r="84" spans="1:6">
      <c r="A84" s="441" t="s">
        <v>995</v>
      </c>
      <c r="F84" s="140"/>
    </row>
  </sheetData>
  <mergeCells count="46">
    <mergeCell ref="AH13:AH14"/>
    <mergeCell ref="AI13:AI14"/>
    <mergeCell ref="AJ13:AJ14"/>
    <mergeCell ref="AK13:AK14"/>
    <mergeCell ref="AL13:AL14"/>
    <mergeCell ref="AC13:AC14"/>
    <mergeCell ref="AD13:AD14"/>
    <mergeCell ref="AE13:AE14"/>
    <mergeCell ref="AF13:AF14"/>
    <mergeCell ref="AG13:AG14"/>
    <mergeCell ref="X13:X14"/>
    <mergeCell ref="Y13:Y14"/>
    <mergeCell ref="Z13:Z14"/>
    <mergeCell ref="AA13:AA14"/>
    <mergeCell ref="AB13:AB14"/>
    <mergeCell ref="S13:S14"/>
    <mergeCell ref="T13:T14"/>
    <mergeCell ref="U13:U14"/>
    <mergeCell ref="V13:V14"/>
    <mergeCell ref="W13:W14"/>
    <mergeCell ref="AI11:AL12"/>
    <mergeCell ref="S12:V12"/>
    <mergeCell ref="W12:Z12"/>
    <mergeCell ref="AA12:AD12"/>
    <mergeCell ref="AE12:AH12"/>
    <mergeCell ref="A48:E48"/>
    <mergeCell ref="A50:E50"/>
    <mergeCell ref="P12:P14"/>
    <mergeCell ref="Q12:Q14"/>
    <mergeCell ref="R12:R14"/>
    <mergeCell ref="G13:G14"/>
    <mergeCell ref="H13:H14"/>
    <mergeCell ref="F12:F14"/>
    <mergeCell ref="A9:E9"/>
    <mergeCell ref="A11:A14"/>
    <mergeCell ref="B11:E11"/>
    <mergeCell ref="B12:B14"/>
    <mergeCell ref="C12:C14"/>
    <mergeCell ref="D12:D14"/>
    <mergeCell ref="E12:E14"/>
    <mergeCell ref="A8:E8"/>
    <mergeCell ref="A1:E1"/>
    <mergeCell ref="G1:Q3"/>
    <mergeCell ref="A2:E2"/>
    <mergeCell ref="A6:E6"/>
    <mergeCell ref="A7:E7"/>
  </mergeCells>
  <dataValidations count="3">
    <dataValidation type="list" allowBlank="1" showInputMessage="1" showErrorMessage="1" sqref="G27:G28" xr:uid="{7F01EF38-2CA5-44FF-B9DA-131797F738B3}">
      <formula1>$A$72:$A$76</formula1>
    </dataValidation>
    <dataValidation type="list" allowBlank="1" showInputMessage="1" showErrorMessage="1" sqref="G34:G37" xr:uid="{35C9EABA-897D-4421-ABD5-DB58FC168B65}">
      <formula1>$A$83:$A$84</formula1>
    </dataValidation>
    <dataValidation type="list" allowBlank="1" showInputMessage="1" showErrorMessage="1" sqref="G31:G32" xr:uid="{423FC710-04DA-4992-AD4B-9EB6CDEC3D1D}">
      <formula1>$A$79:$A$80</formula1>
    </dataValidation>
  </dataValidations>
  <pageMargins left="0.7" right="0.7" top="0.75" bottom="0.75" header="0.3" footer="0.3"/>
  <drawing r:id="rId1"/>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85456-D835-4B25-B414-03AFFC64A2A9}">
  <sheetPr>
    <tabColor rgb="FF00B050"/>
  </sheetPr>
  <dimension ref="A1:AM63"/>
  <sheetViews>
    <sheetView showGridLines="0" topLeftCell="X25" zoomScale="85" zoomScaleNormal="85" workbookViewId="0">
      <selection activeCell="X26" sqref="A16:XFD26"/>
    </sheetView>
  </sheetViews>
  <sheetFormatPr baseColWidth="10" defaultColWidth="11.44140625" defaultRowHeight="9.6"/>
  <cols>
    <col min="1" max="1" width="12.21875" style="1" customWidth="1"/>
    <col min="2" max="4" width="6.77734375" style="1" customWidth="1"/>
    <col min="5" max="5" width="8.77734375" style="1" customWidth="1"/>
    <col min="6" max="6" width="29.44140625" style="140" customWidth="1"/>
    <col min="7" max="7" width="26.77734375" style="1" customWidth="1"/>
    <col min="8" max="8" width="16" style="1" customWidth="1"/>
    <col min="9" max="9" width="6.21875" style="1" customWidth="1"/>
    <col min="10" max="10" width="10" style="1" customWidth="1"/>
    <col min="11" max="11" width="10.77734375" style="1" customWidth="1"/>
    <col min="12" max="12" width="7.21875" style="1" customWidth="1"/>
    <col min="13" max="13" width="10" style="1" customWidth="1"/>
    <col min="14" max="14" width="12" style="1" customWidth="1"/>
    <col min="15" max="15" width="10.77734375" style="1" customWidth="1"/>
    <col min="16" max="16" width="19.44140625" style="142" customWidth="1"/>
    <col min="17" max="17" width="18.21875" style="1" customWidth="1"/>
    <col min="18" max="18" width="26.21875" style="1" customWidth="1"/>
    <col min="19" max="20" width="11.44140625" style="1" customWidth="1"/>
    <col min="21" max="21" width="13.21875" style="1" customWidth="1"/>
    <col min="22" max="22" width="26.77734375" style="1" customWidth="1"/>
    <col min="23" max="25" width="11.44140625" style="1" customWidth="1"/>
    <col min="26" max="26" width="15.21875" style="1" customWidth="1"/>
    <col min="27" max="27" width="23.44140625" style="1" customWidth="1"/>
    <col min="28" max="30" width="11.44140625" style="1" customWidth="1"/>
    <col min="31" max="34" width="11.44140625" style="151" customWidth="1"/>
    <col min="35" max="38" width="11.44140625" style="1" customWidth="1"/>
    <col min="39" max="16384" width="11.44140625" style="151"/>
  </cols>
  <sheetData>
    <row r="1" spans="1:39" ht="15.6" customHeight="1">
      <c r="A1" s="442" t="s">
        <v>441</v>
      </c>
      <c r="B1" s="442"/>
      <c r="C1" s="442"/>
      <c r="D1" s="442"/>
      <c r="E1" s="442"/>
      <c r="F1" s="164"/>
      <c r="G1" s="443"/>
      <c r="H1" s="443"/>
      <c r="I1" s="443"/>
      <c r="J1" s="443"/>
      <c r="K1" s="443"/>
      <c r="L1" s="443"/>
      <c r="M1" s="443"/>
      <c r="N1" s="443"/>
      <c r="O1" s="443"/>
      <c r="P1" s="443"/>
      <c r="Q1" s="443"/>
    </row>
    <row r="2" spans="1:39" ht="12" customHeight="1">
      <c r="A2" s="444" t="s">
        <v>442</v>
      </c>
      <c r="B2" s="444"/>
      <c r="C2" s="444"/>
      <c r="D2" s="444"/>
      <c r="E2" s="444"/>
      <c r="F2" s="165"/>
      <c r="G2" s="443"/>
      <c r="H2" s="443"/>
      <c r="I2" s="443"/>
      <c r="J2" s="443"/>
      <c r="K2" s="443"/>
      <c r="L2" s="443"/>
      <c r="M2" s="443"/>
      <c r="N2" s="443"/>
      <c r="O2" s="443"/>
      <c r="P2" s="443"/>
      <c r="Q2" s="443"/>
    </row>
    <row r="3" spans="1:39" ht="10.199999999999999" customHeight="1">
      <c r="G3" s="443"/>
      <c r="H3" s="443"/>
      <c r="I3" s="443"/>
      <c r="J3" s="443"/>
      <c r="K3" s="443"/>
      <c r="L3" s="443"/>
      <c r="M3" s="443"/>
      <c r="N3" s="443"/>
      <c r="O3" s="443"/>
      <c r="P3" s="443"/>
      <c r="Q3" s="443"/>
    </row>
    <row r="6" spans="1:39" ht="14.55" customHeight="1">
      <c r="A6" s="316" t="s">
        <v>443</v>
      </c>
      <c r="B6" s="316"/>
      <c r="C6" s="316"/>
      <c r="D6" s="316"/>
      <c r="E6" s="316"/>
      <c r="F6" s="141">
        <v>2024</v>
      </c>
    </row>
    <row r="7" spans="1:39" ht="14.55" customHeight="1">
      <c r="A7" s="316" t="s">
        <v>444</v>
      </c>
      <c r="B7" s="316"/>
      <c r="C7" s="316"/>
      <c r="D7" s="316"/>
      <c r="E7" s="316"/>
      <c r="F7" s="143">
        <v>172</v>
      </c>
    </row>
    <row r="8" spans="1:39" ht="14.55" customHeight="1">
      <c r="A8" s="316" t="s">
        <v>445</v>
      </c>
      <c r="B8" s="316"/>
      <c r="C8" s="316"/>
      <c r="D8" s="316"/>
      <c r="E8" s="316"/>
      <c r="F8" s="143" t="s">
        <v>928</v>
      </c>
    </row>
    <row r="9" spans="1:39" ht="14.55" customHeight="1">
      <c r="A9" s="316" t="s">
        <v>447</v>
      </c>
      <c r="B9" s="316"/>
      <c r="C9" s="316"/>
      <c r="D9" s="316"/>
      <c r="E9" s="316"/>
      <c r="F9" s="143" t="s">
        <v>1131</v>
      </c>
    </row>
    <row r="10" spans="1:39" ht="19.5" customHeight="1"/>
    <row r="11" spans="1:39" ht="27" customHeight="1">
      <c r="A11" s="445" t="s">
        <v>44</v>
      </c>
      <c r="B11" s="858" t="s">
        <v>570</v>
      </c>
      <c r="C11" s="859"/>
      <c r="D11" s="859"/>
      <c r="E11" s="860"/>
      <c r="F11" s="166" t="s">
        <v>449</v>
      </c>
      <c r="G11" s="166"/>
      <c r="H11" s="166"/>
      <c r="I11" s="166"/>
      <c r="J11" s="166"/>
      <c r="K11" s="166"/>
      <c r="L11" s="166"/>
      <c r="M11" s="166"/>
      <c r="N11" s="166"/>
      <c r="O11" s="166"/>
      <c r="P11" s="166"/>
      <c r="Q11" s="166"/>
      <c r="R11" s="166"/>
      <c r="S11" s="286" t="s">
        <v>450</v>
      </c>
      <c r="T11" s="286"/>
      <c r="U11" s="286"/>
      <c r="V11" s="286"/>
      <c r="W11" s="286"/>
      <c r="X11" s="286"/>
      <c r="Y11" s="286"/>
      <c r="Z11" s="286"/>
      <c r="AA11" s="286"/>
      <c r="AB11" s="286"/>
      <c r="AC11" s="286"/>
      <c r="AD11" s="286"/>
      <c r="AE11" s="167"/>
      <c r="AF11" s="167"/>
      <c r="AG11" s="167"/>
      <c r="AH11" s="167"/>
      <c r="AI11" s="814" t="s">
        <v>451</v>
      </c>
      <c r="AJ11" s="814"/>
      <c r="AK11" s="814"/>
      <c r="AL11" s="814"/>
    </row>
    <row r="12" spans="1:39" ht="19.5" customHeight="1">
      <c r="A12" s="856"/>
      <c r="B12" s="861" t="s">
        <v>571</v>
      </c>
      <c r="C12" s="861" t="s">
        <v>572</v>
      </c>
      <c r="D12" s="861" t="s">
        <v>573</v>
      </c>
      <c r="E12" s="861" t="s">
        <v>574</v>
      </c>
      <c r="F12" s="856" t="s">
        <v>456</v>
      </c>
      <c r="G12" s="287" t="s">
        <v>457</v>
      </c>
      <c r="H12" s="287"/>
      <c r="I12" s="287"/>
      <c r="J12" s="287"/>
      <c r="K12" s="287"/>
      <c r="L12" s="287"/>
      <c r="M12" s="287"/>
      <c r="N12" s="287"/>
      <c r="O12" s="287"/>
      <c r="P12" s="446" t="s">
        <v>575</v>
      </c>
      <c r="Q12" s="445" t="s">
        <v>576</v>
      </c>
      <c r="R12" s="445" t="s">
        <v>577</v>
      </c>
      <c r="S12" s="814" t="s">
        <v>461</v>
      </c>
      <c r="T12" s="814"/>
      <c r="U12" s="814"/>
      <c r="V12" s="814"/>
      <c r="W12" s="814" t="s">
        <v>462</v>
      </c>
      <c r="X12" s="814"/>
      <c r="Y12" s="814"/>
      <c r="Z12" s="814"/>
      <c r="AA12" s="814" t="s">
        <v>463</v>
      </c>
      <c r="AB12" s="814"/>
      <c r="AC12" s="814"/>
      <c r="AD12" s="814"/>
      <c r="AE12" s="824" t="s">
        <v>464</v>
      </c>
      <c r="AF12" s="824"/>
      <c r="AG12" s="824"/>
      <c r="AH12" s="824"/>
      <c r="AI12" s="814"/>
      <c r="AJ12" s="814"/>
      <c r="AK12" s="814"/>
      <c r="AL12" s="814"/>
    </row>
    <row r="13" spans="1:39" ht="19.5" customHeight="1">
      <c r="A13" s="864"/>
      <c r="B13" s="862"/>
      <c r="C13" s="862"/>
      <c r="D13" s="862"/>
      <c r="E13" s="862"/>
      <c r="F13" s="864"/>
      <c r="G13" s="856" t="s">
        <v>578</v>
      </c>
      <c r="H13" s="856" t="s">
        <v>579</v>
      </c>
      <c r="I13" s="166" t="s">
        <v>580</v>
      </c>
      <c r="J13" s="166"/>
      <c r="K13" s="166"/>
      <c r="L13" s="166"/>
      <c r="M13" s="166"/>
      <c r="N13" s="166"/>
      <c r="O13" s="168" t="s">
        <v>468</v>
      </c>
      <c r="P13" s="446"/>
      <c r="Q13" s="445"/>
      <c r="R13" s="445"/>
      <c r="S13" s="814" t="s">
        <v>469</v>
      </c>
      <c r="T13" s="814" t="s">
        <v>470</v>
      </c>
      <c r="U13" s="814" t="s">
        <v>471</v>
      </c>
      <c r="V13" s="814" t="s">
        <v>472</v>
      </c>
      <c r="W13" s="814" t="s">
        <v>469</v>
      </c>
      <c r="X13" s="814" t="s">
        <v>470</v>
      </c>
      <c r="Y13" s="814" t="s">
        <v>471</v>
      </c>
      <c r="Z13" s="814" t="s">
        <v>472</v>
      </c>
      <c r="AA13" s="814" t="s">
        <v>469</v>
      </c>
      <c r="AB13" s="814" t="s">
        <v>470</v>
      </c>
      <c r="AC13" s="814" t="s">
        <v>471</v>
      </c>
      <c r="AD13" s="814" t="s">
        <v>472</v>
      </c>
      <c r="AE13" s="824" t="s">
        <v>469</v>
      </c>
      <c r="AF13" s="824" t="s">
        <v>470</v>
      </c>
      <c r="AG13" s="824" t="s">
        <v>471</v>
      </c>
      <c r="AH13" s="824" t="s">
        <v>472</v>
      </c>
      <c r="AI13" s="814" t="s">
        <v>473</v>
      </c>
      <c r="AJ13" s="814" t="s">
        <v>474</v>
      </c>
      <c r="AK13" s="814" t="s">
        <v>475</v>
      </c>
      <c r="AL13" s="814" t="s">
        <v>472</v>
      </c>
    </row>
    <row r="14" spans="1:39" ht="67.5" customHeight="1">
      <c r="A14" s="857"/>
      <c r="B14" s="863"/>
      <c r="C14" s="863"/>
      <c r="D14" s="863"/>
      <c r="E14" s="863"/>
      <c r="F14" s="857"/>
      <c r="G14" s="857"/>
      <c r="H14" s="857"/>
      <c r="I14" s="168">
        <v>1</v>
      </c>
      <c r="J14" s="168">
        <v>2</v>
      </c>
      <c r="K14" s="168" t="s">
        <v>476</v>
      </c>
      <c r="L14" s="168">
        <v>3</v>
      </c>
      <c r="M14" s="168">
        <v>4</v>
      </c>
      <c r="N14" s="168" t="s">
        <v>477</v>
      </c>
      <c r="O14" s="168" t="s">
        <v>478</v>
      </c>
      <c r="P14" s="446"/>
      <c r="Q14" s="445"/>
      <c r="R14" s="445"/>
      <c r="S14" s="815"/>
      <c r="T14" s="815"/>
      <c r="U14" s="815"/>
      <c r="V14" s="815"/>
      <c r="W14" s="815"/>
      <c r="X14" s="815"/>
      <c r="Y14" s="815"/>
      <c r="Z14" s="815"/>
      <c r="AA14" s="815"/>
      <c r="AB14" s="815"/>
      <c r="AC14" s="815"/>
      <c r="AD14" s="815"/>
      <c r="AE14" s="825"/>
      <c r="AF14" s="825"/>
      <c r="AG14" s="825"/>
      <c r="AH14" s="825"/>
      <c r="AI14" s="815"/>
      <c r="AJ14" s="815"/>
      <c r="AK14" s="815"/>
      <c r="AL14" s="815"/>
    </row>
    <row r="15" spans="1:39" ht="32.1" customHeight="1">
      <c r="A15" s="180">
        <v>1</v>
      </c>
      <c r="B15" s="181" t="s">
        <v>1088</v>
      </c>
      <c r="C15" s="181" t="s">
        <v>1088</v>
      </c>
      <c r="D15" s="181" t="s">
        <v>1088</v>
      </c>
      <c r="E15" s="181" t="s">
        <v>1088</v>
      </c>
      <c r="F15" s="171" t="s">
        <v>1132</v>
      </c>
      <c r="G15" s="182" t="s">
        <v>182</v>
      </c>
      <c r="H15" s="182" t="s">
        <v>856</v>
      </c>
      <c r="I15" s="178">
        <v>8</v>
      </c>
      <c r="J15" s="178">
        <v>0</v>
      </c>
      <c r="K15" s="174">
        <f>SUM(I15:J15)</f>
        <v>8</v>
      </c>
      <c r="L15" s="178">
        <v>1</v>
      </c>
      <c r="M15" s="178">
        <v>0</v>
      </c>
      <c r="N15" s="174">
        <f>SUM(L15:M15)</f>
        <v>1</v>
      </c>
      <c r="O15" s="174">
        <f t="shared" ref="O15:O22" si="0">SUM(K15,N15)</f>
        <v>9</v>
      </c>
      <c r="P15" s="176">
        <v>0</v>
      </c>
      <c r="Q15" s="171" t="s">
        <v>1133</v>
      </c>
      <c r="R15" s="183"/>
      <c r="S15" s="288">
        <v>7</v>
      </c>
      <c r="T15" s="289">
        <v>0.875</v>
      </c>
      <c r="U15" s="290" t="str">
        <f>IF(T15="No hay ejecución","NA",IF(T15&gt;=90%,"De acuerdo con lo programado",IF(T15&gt;=51%,"Atraso Leve",IF(T15&lt;50%,"En riesgo cumplimiento"))))</f>
        <v>Atraso Leve</v>
      </c>
      <c r="V15" s="290"/>
      <c r="W15" s="288">
        <v>0</v>
      </c>
      <c r="X15" s="289" t="str">
        <f t="shared" ref="X15:X26" si="1">IF(W15="","No hay ejecución",IF(AND(J15=0),"No hay Programación", W15/J15))</f>
        <v>No hay Programación</v>
      </c>
      <c r="Y15" s="290" t="str">
        <f t="shared" ref="Y15:Y26" si="2">IF(X15="No hay ejecución","NA",IF(X15&gt;=90%,"De acuerdo con lo programado",IF(X15&gt;=51%,"Atraso Leve",IF(X15&lt;50%,"En riesgo en cumplimiento"))))</f>
        <v>De acuerdo con lo programado</v>
      </c>
      <c r="Z15" s="290" t="s">
        <v>1134</v>
      </c>
      <c r="AA15" s="288"/>
      <c r="AB15" s="296" t="str">
        <f t="shared" ref="AB15" si="3">IF(AA15="","No hay ejecución",IF(AND(I15=0),"No hay Programación", AA15/I15))</f>
        <v>No hay ejecución</v>
      </c>
      <c r="AC15" s="297" t="str">
        <f>IF(AB15="No hay ejecución","NA",IF(AB15&gt;=90%,"De acuerdo con lo programado",IF(AB15&gt;=50%,"Atraso Leve",IF(AB15&lt;=49.9%,"En riesgo en cumplimiento"))))</f>
        <v>NA</v>
      </c>
      <c r="AD15" s="297"/>
      <c r="AE15" s="224">
        <v>2</v>
      </c>
      <c r="AF15" s="225" t="str">
        <f t="shared" ref="AF15" si="4">IF(AE15="","No hay ejecución",IF(AND(M15=0),"No hay Programación", AE15/M15))</f>
        <v>No hay Programación</v>
      </c>
      <c r="AG15" s="226" t="str">
        <f>IF(AF15="No hay ejecución","NA",IF(AF15&gt;=90%,"De acuerdo con lo programado",IF(AF15&gt;=50%,"Atraso Leve",IF(AF15&lt;=49.99%,"En riesgo en cumplimiento"))))</f>
        <v>De acuerdo con lo programado</v>
      </c>
      <c r="AH15" s="226"/>
      <c r="AI15" s="299">
        <f>S15+W15+AA15+AE15</f>
        <v>9</v>
      </c>
      <c r="AJ15" s="296">
        <f>IF(AI15="","No hay ejecución",IF(AND(O15=0),"No hay Programación", AI15/O15))</f>
        <v>1</v>
      </c>
      <c r="AK15" s="297" t="str">
        <f>IF(AJ15="No hay ejecución","NA",IF(AJ15&gt;=90%,"Cumplio",IF(AJ15&lt;=89.9%,"No Cumplio")))</f>
        <v>Cumplio</v>
      </c>
      <c r="AL15" s="297"/>
      <c r="AM15" s="154"/>
    </row>
    <row r="16" spans="1:39" s="154" customFormat="1" ht="32.1" customHeight="1">
      <c r="A16" s="323">
        <v>2</v>
      </c>
      <c r="B16" s="324" t="s">
        <v>1088</v>
      </c>
      <c r="C16" s="324" t="s">
        <v>1088</v>
      </c>
      <c r="D16" s="324" t="s">
        <v>1088</v>
      </c>
      <c r="E16" s="324" t="s">
        <v>1088</v>
      </c>
      <c r="F16" s="318" t="s">
        <v>1135</v>
      </c>
      <c r="G16" s="292" t="s">
        <v>862</v>
      </c>
      <c r="H16" s="292" t="s">
        <v>863</v>
      </c>
      <c r="I16" s="223">
        <v>16.5</v>
      </c>
      <c r="J16" s="223">
        <v>3</v>
      </c>
      <c r="K16" s="243">
        <f>SUM(I16:J16)</f>
        <v>19.5</v>
      </c>
      <c r="L16" s="223">
        <v>10.5</v>
      </c>
      <c r="M16" s="223">
        <v>6</v>
      </c>
      <c r="N16" s="243">
        <f>SUM(L16:M16)</f>
        <v>16.5</v>
      </c>
      <c r="O16" s="243">
        <f t="shared" si="0"/>
        <v>36</v>
      </c>
      <c r="P16" s="293">
        <v>70000000</v>
      </c>
      <c r="Q16" s="318" t="s">
        <v>1136</v>
      </c>
      <c r="R16" s="294" t="s">
        <v>1137</v>
      </c>
      <c r="S16" s="299">
        <v>17</v>
      </c>
      <c r="T16" s="296">
        <v>1</v>
      </c>
      <c r="U16" s="297" t="str">
        <f t="shared" ref="U16:U26" si="5">IF(T16="No hay ejecución","NA",IF(T16&gt;=90%,"De acuerdo con lo programado",IF(T16&gt;=51%,"Atraso Leve",IF(T16&lt;50%,"En riesgo cumplimiento"))))</f>
        <v>De acuerdo con lo programado</v>
      </c>
      <c r="V16" s="297"/>
      <c r="W16" s="299">
        <v>3</v>
      </c>
      <c r="X16" s="296">
        <v>1</v>
      </c>
      <c r="Y16" s="297" t="str">
        <f t="shared" si="2"/>
        <v>De acuerdo con lo programado</v>
      </c>
      <c r="Z16" s="297" t="s">
        <v>1138</v>
      </c>
      <c r="AA16" s="299"/>
      <c r="AB16" s="296" t="str">
        <f t="shared" ref="AB16:AB26" si="6">IF(AA16="","No hay ejecución",IF(AND(I16=0),"No hay Programación", AA16/I16))</f>
        <v>No hay ejecución</v>
      </c>
      <c r="AC16" s="297" t="str">
        <f t="shared" ref="AC16:AC26" si="7">IF(AB16="No hay ejecución","NA",IF(AB16&gt;=90%,"De acuerdo con lo programado",IF(AB16&gt;=50%,"Atraso Leve",IF(AB16&lt;=49.9%,"En riesgo en cumplimiento"))))</f>
        <v>NA</v>
      </c>
      <c r="AD16" s="297"/>
      <c r="AE16" s="224"/>
      <c r="AF16" s="225" t="str">
        <f t="shared" ref="AF16:AF26" si="8">IF(AE16="","No hay ejecución",IF(AND(M16=0),"No hay Programación", AE16/M16))</f>
        <v>No hay ejecución</v>
      </c>
      <c r="AG16" s="226" t="str">
        <f t="shared" ref="AG16:AG26" si="9">IF(AF16="No hay ejecución","NA",IF(AF16&gt;=90%,"De acuerdo con lo programado",IF(AF16&gt;=50%,"Atraso Leve",IF(AF16&lt;=49.99%,"En riesgo en cumplimiento"))))</f>
        <v>NA</v>
      </c>
      <c r="AH16" s="226"/>
      <c r="AI16" s="299">
        <f t="shared" ref="AI16:AI26" si="10">S16+W16+AA16+AE16</f>
        <v>20</v>
      </c>
      <c r="AJ16" s="296">
        <f t="shared" ref="AJ16:AJ26" si="11">IF(AI16="","No hay ejecución",IF(AND(O16=0),"No hay Programación", AI16/O16))</f>
        <v>0.55555555555555558</v>
      </c>
      <c r="AK16" s="297" t="str">
        <f t="shared" ref="AK16:AK26" si="12">IF(AJ16="No hay ejecución","NA",IF(AJ16&gt;=90%,"Cumplio",IF(AJ16&lt;=89.9%,"No Cumplio")))</f>
        <v>No Cumplio</v>
      </c>
      <c r="AL16" s="297"/>
    </row>
    <row r="17" spans="1:39" s="154" customFormat="1" ht="32.1" customHeight="1">
      <c r="A17" s="323">
        <v>3</v>
      </c>
      <c r="B17" s="324" t="s">
        <v>1088</v>
      </c>
      <c r="C17" s="324" t="s">
        <v>1088</v>
      </c>
      <c r="D17" s="324" t="s">
        <v>1088</v>
      </c>
      <c r="E17" s="324" t="s">
        <v>1088</v>
      </c>
      <c r="F17" s="318" t="s">
        <v>1139</v>
      </c>
      <c r="G17" s="292" t="s">
        <v>940</v>
      </c>
      <c r="H17" s="292" t="s">
        <v>492</v>
      </c>
      <c r="I17" s="223">
        <v>0</v>
      </c>
      <c r="J17" s="223">
        <v>1</v>
      </c>
      <c r="K17" s="243">
        <f t="shared" ref="K17:K23" si="13">SUM(I17:J17)</f>
        <v>1</v>
      </c>
      <c r="L17" s="223">
        <v>0</v>
      </c>
      <c r="M17" s="223">
        <v>1</v>
      </c>
      <c r="N17" s="243">
        <f t="shared" ref="N17:N23" si="14">SUM(L17:M17)</f>
        <v>1</v>
      </c>
      <c r="O17" s="243">
        <f t="shared" si="0"/>
        <v>2</v>
      </c>
      <c r="P17" s="293">
        <v>2000000</v>
      </c>
      <c r="Q17" s="318" t="s">
        <v>1140</v>
      </c>
      <c r="R17" s="294"/>
      <c r="S17" s="299"/>
      <c r="T17" s="296" t="str">
        <f t="shared" ref="T17:T26" si="15">IF(S17="","No hay ejecución",IF(AND(I17=0),"No hay Programación", S17/I17))</f>
        <v>No hay ejecución</v>
      </c>
      <c r="U17" s="297" t="str">
        <f t="shared" si="5"/>
        <v>NA</v>
      </c>
      <c r="V17" s="297"/>
      <c r="W17" s="299">
        <v>1</v>
      </c>
      <c r="X17" s="296">
        <f t="shared" si="1"/>
        <v>1</v>
      </c>
      <c r="Y17" s="297" t="str">
        <f t="shared" si="2"/>
        <v>De acuerdo con lo programado</v>
      </c>
      <c r="Z17" s="297" t="s">
        <v>1141</v>
      </c>
      <c r="AA17" s="299"/>
      <c r="AB17" s="296" t="str">
        <f t="shared" si="6"/>
        <v>No hay ejecución</v>
      </c>
      <c r="AC17" s="297" t="str">
        <f t="shared" si="7"/>
        <v>NA</v>
      </c>
      <c r="AD17" s="297"/>
      <c r="AE17" s="224"/>
      <c r="AF17" s="225" t="str">
        <f t="shared" si="8"/>
        <v>No hay ejecución</v>
      </c>
      <c r="AG17" s="226" t="str">
        <f t="shared" si="9"/>
        <v>NA</v>
      </c>
      <c r="AH17" s="226"/>
      <c r="AI17" s="299">
        <f t="shared" si="10"/>
        <v>1</v>
      </c>
      <c r="AJ17" s="296">
        <f t="shared" si="11"/>
        <v>0.5</v>
      </c>
      <c r="AK17" s="297" t="str">
        <f t="shared" si="12"/>
        <v>No Cumplio</v>
      </c>
      <c r="AL17" s="297"/>
    </row>
    <row r="18" spans="1:39" s="154" customFormat="1" ht="32.1" customHeight="1">
      <c r="A18" s="323">
        <v>4</v>
      </c>
      <c r="B18" s="324" t="s">
        <v>1088</v>
      </c>
      <c r="C18" s="324" t="s">
        <v>1088</v>
      </c>
      <c r="D18" s="324" t="s">
        <v>1088</v>
      </c>
      <c r="E18" s="324" t="s">
        <v>1088</v>
      </c>
      <c r="F18" s="318" t="s">
        <v>1142</v>
      </c>
      <c r="G18" s="292" t="s">
        <v>894</v>
      </c>
      <c r="H18" s="292" t="s">
        <v>492</v>
      </c>
      <c r="I18" s="223">
        <v>25100</v>
      </c>
      <c r="J18" s="223">
        <v>44060</v>
      </c>
      <c r="K18" s="243">
        <f t="shared" si="13"/>
        <v>69160</v>
      </c>
      <c r="L18" s="223">
        <v>42460</v>
      </c>
      <c r="M18" s="223">
        <v>42500</v>
      </c>
      <c r="N18" s="243">
        <f t="shared" si="14"/>
        <v>84960</v>
      </c>
      <c r="O18" s="243">
        <f t="shared" si="0"/>
        <v>154120</v>
      </c>
      <c r="P18" s="293">
        <v>32000000</v>
      </c>
      <c r="Q18" s="318" t="s">
        <v>1143</v>
      </c>
      <c r="R18" s="294"/>
      <c r="S18" s="299">
        <v>21041</v>
      </c>
      <c r="T18" s="296">
        <f t="shared" si="15"/>
        <v>0.83828685258964142</v>
      </c>
      <c r="U18" s="297" t="str">
        <f t="shared" si="5"/>
        <v>Atraso Leve</v>
      </c>
      <c r="V18" s="297"/>
      <c r="W18" s="299">
        <v>75060</v>
      </c>
      <c r="X18" s="296">
        <f t="shared" si="1"/>
        <v>1.7035860190649115</v>
      </c>
      <c r="Y18" s="297" t="str">
        <f t="shared" si="2"/>
        <v>De acuerdo con lo programado</v>
      </c>
      <c r="Z18" s="297" t="s">
        <v>1144</v>
      </c>
      <c r="AA18" s="299"/>
      <c r="AB18" s="296" t="str">
        <f t="shared" si="6"/>
        <v>No hay ejecución</v>
      </c>
      <c r="AC18" s="297" t="str">
        <f t="shared" si="7"/>
        <v>NA</v>
      </c>
      <c r="AD18" s="297"/>
      <c r="AE18" s="224"/>
      <c r="AF18" s="225" t="str">
        <f t="shared" si="8"/>
        <v>No hay ejecución</v>
      </c>
      <c r="AG18" s="226" t="str">
        <f t="shared" si="9"/>
        <v>NA</v>
      </c>
      <c r="AH18" s="226"/>
      <c r="AI18" s="299">
        <f t="shared" si="10"/>
        <v>96101</v>
      </c>
      <c r="AJ18" s="296">
        <f t="shared" si="11"/>
        <v>0.62354658707500654</v>
      </c>
      <c r="AK18" s="297" t="str">
        <f t="shared" si="12"/>
        <v>No Cumplio</v>
      </c>
      <c r="AL18" s="297"/>
    </row>
    <row r="19" spans="1:39" s="154" customFormat="1" ht="32.1" customHeight="1">
      <c r="A19" s="323">
        <v>5</v>
      </c>
      <c r="B19" s="324" t="s">
        <v>1088</v>
      </c>
      <c r="C19" s="324" t="s">
        <v>1088</v>
      </c>
      <c r="D19" s="324" t="s">
        <v>1088</v>
      </c>
      <c r="E19" s="324" t="s">
        <v>1088</v>
      </c>
      <c r="F19" s="318" t="s">
        <v>1145</v>
      </c>
      <c r="G19" s="292" t="s">
        <v>897</v>
      </c>
      <c r="H19" s="292" t="s">
        <v>492</v>
      </c>
      <c r="I19" s="223">
        <v>1</v>
      </c>
      <c r="J19" s="223">
        <v>3</v>
      </c>
      <c r="K19" s="243">
        <f t="shared" si="13"/>
        <v>4</v>
      </c>
      <c r="L19" s="223">
        <v>1</v>
      </c>
      <c r="M19" s="223">
        <v>14</v>
      </c>
      <c r="N19" s="243">
        <f t="shared" si="14"/>
        <v>15</v>
      </c>
      <c r="O19" s="243">
        <f t="shared" si="0"/>
        <v>19</v>
      </c>
      <c r="P19" s="293">
        <v>8000000</v>
      </c>
      <c r="Q19" s="318" t="s">
        <v>1146</v>
      </c>
      <c r="R19" s="294"/>
      <c r="S19" s="299">
        <v>2</v>
      </c>
      <c r="T19" s="296">
        <f t="shared" si="15"/>
        <v>2</v>
      </c>
      <c r="U19" s="297" t="str">
        <f t="shared" si="5"/>
        <v>De acuerdo con lo programado</v>
      </c>
      <c r="V19" s="297" t="s">
        <v>1147</v>
      </c>
      <c r="W19" s="299">
        <v>3</v>
      </c>
      <c r="X19" s="296">
        <f t="shared" si="1"/>
        <v>1</v>
      </c>
      <c r="Y19" s="297" t="str">
        <f t="shared" si="2"/>
        <v>De acuerdo con lo programado</v>
      </c>
      <c r="Z19" s="297" t="s">
        <v>1148</v>
      </c>
      <c r="AA19" s="299"/>
      <c r="AB19" s="296" t="str">
        <f t="shared" si="6"/>
        <v>No hay ejecución</v>
      </c>
      <c r="AC19" s="297" t="str">
        <f t="shared" si="7"/>
        <v>NA</v>
      </c>
      <c r="AD19" s="297"/>
      <c r="AE19" s="224"/>
      <c r="AF19" s="225" t="str">
        <f t="shared" si="8"/>
        <v>No hay ejecución</v>
      </c>
      <c r="AG19" s="226" t="str">
        <f t="shared" si="9"/>
        <v>NA</v>
      </c>
      <c r="AH19" s="226"/>
      <c r="AI19" s="299">
        <f t="shared" si="10"/>
        <v>5</v>
      </c>
      <c r="AJ19" s="296">
        <f t="shared" si="11"/>
        <v>0.26315789473684209</v>
      </c>
      <c r="AK19" s="297" t="str">
        <f t="shared" si="12"/>
        <v>No Cumplio</v>
      </c>
      <c r="AL19" s="297"/>
    </row>
    <row r="20" spans="1:39" s="154" customFormat="1" ht="32.1" customHeight="1">
      <c r="A20" s="323">
        <v>6</v>
      </c>
      <c r="B20" s="324" t="s">
        <v>1088</v>
      </c>
      <c r="C20" s="324" t="s">
        <v>1088</v>
      </c>
      <c r="D20" s="324" t="s">
        <v>1088</v>
      </c>
      <c r="E20" s="324" t="s">
        <v>1088</v>
      </c>
      <c r="F20" s="318" t="s">
        <v>1149</v>
      </c>
      <c r="G20" s="292" t="s">
        <v>910</v>
      </c>
      <c r="H20" s="292" t="s">
        <v>492</v>
      </c>
      <c r="I20" s="223">
        <v>7</v>
      </c>
      <c r="J20" s="223">
        <v>5</v>
      </c>
      <c r="K20" s="243">
        <f t="shared" si="13"/>
        <v>12</v>
      </c>
      <c r="L20" s="223">
        <v>7</v>
      </c>
      <c r="M20" s="223">
        <v>9</v>
      </c>
      <c r="N20" s="243">
        <f t="shared" si="14"/>
        <v>16</v>
      </c>
      <c r="O20" s="243">
        <f t="shared" si="0"/>
        <v>28</v>
      </c>
      <c r="P20" s="293">
        <v>10000000</v>
      </c>
      <c r="Q20" s="318" t="s">
        <v>1150</v>
      </c>
      <c r="R20" s="294"/>
      <c r="S20" s="299">
        <v>1</v>
      </c>
      <c r="T20" s="296">
        <f t="shared" si="15"/>
        <v>0.14285714285714285</v>
      </c>
      <c r="U20" s="297" t="str">
        <f t="shared" si="5"/>
        <v>En riesgo cumplimiento</v>
      </c>
      <c r="V20" s="297" t="s">
        <v>1151</v>
      </c>
      <c r="W20" s="299">
        <v>10</v>
      </c>
      <c r="X20" s="296">
        <f t="shared" si="1"/>
        <v>2</v>
      </c>
      <c r="Y20" s="297" t="str">
        <f t="shared" si="2"/>
        <v>De acuerdo con lo programado</v>
      </c>
      <c r="Z20" s="297" t="s">
        <v>1152</v>
      </c>
      <c r="AA20" s="299"/>
      <c r="AB20" s="296" t="str">
        <f t="shared" si="6"/>
        <v>No hay ejecución</v>
      </c>
      <c r="AC20" s="297" t="str">
        <f t="shared" si="7"/>
        <v>NA</v>
      </c>
      <c r="AD20" s="297"/>
      <c r="AE20" s="224"/>
      <c r="AF20" s="225" t="str">
        <f t="shared" si="8"/>
        <v>No hay ejecución</v>
      </c>
      <c r="AG20" s="226" t="str">
        <f t="shared" si="9"/>
        <v>NA</v>
      </c>
      <c r="AH20" s="226"/>
      <c r="AI20" s="299">
        <f t="shared" si="10"/>
        <v>11</v>
      </c>
      <c r="AJ20" s="296">
        <f t="shared" si="11"/>
        <v>0.39285714285714285</v>
      </c>
      <c r="AK20" s="297" t="str">
        <f t="shared" si="12"/>
        <v>No Cumplio</v>
      </c>
      <c r="AL20" s="297"/>
    </row>
    <row r="21" spans="1:39" s="154" customFormat="1" ht="32.1" customHeight="1">
      <c r="A21" s="323">
        <v>7</v>
      </c>
      <c r="B21" s="324" t="s">
        <v>1088</v>
      </c>
      <c r="C21" s="324" t="s">
        <v>1088</v>
      </c>
      <c r="D21" s="324" t="s">
        <v>1088</v>
      </c>
      <c r="E21" s="324" t="s">
        <v>1088</v>
      </c>
      <c r="F21" s="318" t="s">
        <v>1153</v>
      </c>
      <c r="G21" s="292" t="s">
        <v>910</v>
      </c>
      <c r="H21" s="292" t="s">
        <v>492</v>
      </c>
      <c r="I21" s="223">
        <v>0</v>
      </c>
      <c r="J21" s="223">
        <v>0</v>
      </c>
      <c r="K21" s="243">
        <f t="shared" si="13"/>
        <v>0</v>
      </c>
      <c r="L21" s="223">
        <v>0</v>
      </c>
      <c r="M21" s="223">
        <v>1</v>
      </c>
      <c r="N21" s="243">
        <f t="shared" si="14"/>
        <v>1</v>
      </c>
      <c r="O21" s="243">
        <f t="shared" si="0"/>
        <v>1</v>
      </c>
      <c r="P21" s="293">
        <v>500000</v>
      </c>
      <c r="Q21" s="318" t="s">
        <v>1150</v>
      </c>
      <c r="R21" s="294"/>
      <c r="S21" s="299"/>
      <c r="T21" s="296" t="str">
        <f t="shared" si="15"/>
        <v>No hay ejecución</v>
      </c>
      <c r="U21" s="297" t="str">
        <f t="shared" si="5"/>
        <v>NA</v>
      </c>
      <c r="V21" s="297"/>
      <c r="W21" s="299">
        <v>2</v>
      </c>
      <c r="X21" s="296" t="str">
        <f t="shared" si="1"/>
        <v>No hay Programación</v>
      </c>
      <c r="Y21" s="297" t="str">
        <f t="shared" si="2"/>
        <v>De acuerdo con lo programado</v>
      </c>
      <c r="Z21" s="297" t="s">
        <v>1154</v>
      </c>
      <c r="AA21" s="299"/>
      <c r="AB21" s="296" t="str">
        <f t="shared" si="6"/>
        <v>No hay ejecución</v>
      </c>
      <c r="AC21" s="297" t="str">
        <f t="shared" si="7"/>
        <v>NA</v>
      </c>
      <c r="AD21" s="297"/>
      <c r="AE21" s="224"/>
      <c r="AF21" s="225" t="str">
        <f t="shared" si="8"/>
        <v>No hay ejecución</v>
      </c>
      <c r="AG21" s="226" t="str">
        <f t="shared" si="9"/>
        <v>NA</v>
      </c>
      <c r="AH21" s="226"/>
      <c r="AI21" s="299">
        <f t="shared" si="10"/>
        <v>2</v>
      </c>
      <c r="AJ21" s="296">
        <f t="shared" si="11"/>
        <v>2</v>
      </c>
      <c r="AK21" s="297" t="str">
        <f t="shared" si="12"/>
        <v>Cumplio</v>
      </c>
      <c r="AL21" s="297"/>
    </row>
    <row r="22" spans="1:39" s="154" customFormat="1" ht="32.1" customHeight="1">
      <c r="A22" s="323">
        <v>8</v>
      </c>
      <c r="B22" s="324" t="s">
        <v>1088</v>
      </c>
      <c r="C22" s="324" t="s">
        <v>1088</v>
      </c>
      <c r="D22" s="324" t="s">
        <v>1088</v>
      </c>
      <c r="E22" s="324" t="s">
        <v>1088</v>
      </c>
      <c r="F22" s="318" t="s">
        <v>1155</v>
      </c>
      <c r="G22" s="292" t="s">
        <v>491</v>
      </c>
      <c r="H22" s="292" t="s">
        <v>492</v>
      </c>
      <c r="I22" s="223">
        <v>48</v>
      </c>
      <c r="J22" s="223">
        <v>57</v>
      </c>
      <c r="K22" s="243">
        <f t="shared" si="13"/>
        <v>105</v>
      </c>
      <c r="L22" s="223">
        <v>50</v>
      </c>
      <c r="M22" s="223">
        <v>57</v>
      </c>
      <c r="N22" s="243">
        <f t="shared" si="14"/>
        <v>107</v>
      </c>
      <c r="O22" s="243">
        <f t="shared" si="0"/>
        <v>212</v>
      </c>
      <c r="P22" s="293">
        <v>415145.51</v>
      </c>
      <c r="Q22" s="318" t="s">
        <v>1156</v>
      </c>
      <c r="R22" s="294"/>
      <c r="S22" s="299">
        <v>35</v>
      </c>
      <c r="T22" s="296">
        <f t="shared" si="15"/>
        <v>0.72916666666666663</v>
      </c>
      <c r="U22" s="297" t="str">
        <f t="shared" si="5"/>
        <v>Atraso Leve</v>
      </c>
      <c r="V22" s="297"/>
      <c r="W22" s="299">
        <v>55</v>
      </c>
      <c r="X22" s="296">
        <f t="shared" si="1"/>
        <v>0.96491228070175439</v>
      </c>
      <c r="Y22" s="297" t="str">
        <f t="shared" si="2"/>
        <v>De acuerdo con lo programado</v>
      </c>
      <c r="Z22" s="297" t="s">
        <v>1157</v>
      </c>
      <c r="AA22" s="299"/>
      <c r="AB22" s="296" t="str">
        <f t="shared" si="6"/>
        <v>No hay ejecución</v>
      </c>
      <c r="AC22" s="297" t="str">
        <f t="shared" si="7"/>
        <v>NA</v>
      </c>
      <c r="AD22" s="297"/>
      <c r="AE22" s="224"/>
      <c r="AF22" s="225" t="str">
        <f t="shared" si="8"/>
        <v>No hay ejecución</v>
      </c>
      <c r="AG22" s="226" t="str">
        <f t="shared" si="9"/>
        <v>NA</v>
      </c>
      <c r="AH22" s="226"/>
      <c r="AI22" s="299">
        <f t="shared" si="10"/>
        <v>90</v>
      </c>
      <c r="AJ22" s="296">
        <f t="shared" si="11"/>
        <v>0.42452830188679247</v>
      </c>
      <c r="AK22" s="297" t="str">
        <f t="shared" si="12"/>
        <v>No Cumplio</v>
      </c>
      <c r="AL22" s="297"/>
    </row>
    <row r="23" spans="1:39" s="154" customFormat="1" ht="32.1" customHeight="1">
      <c r="A23" s="241">
        <v>8.1</v>
      </c>
      <c r="B23" s="241">
        <v>2</v>
      </c>
      <c r="C23" s="241" t="s">
        <v>37</v>
      </c>
      <c r="D23" s="241">
        <v>0</v>
      </c>
      <c r="E23" s="241">
        <v>0</v>
      </c>
      <c r="F23" s="291" t="s">
        <v>1158</v>
      </c>
      <c r="G23" s="291" t="s">
        <v>590</v>
      </c>
      <c r="H23" s="291" t="s">
        <v>517</v>
      </c>
      <c r="I23" s="223"/>
      <c r="J23" s="223">
        <v>1</v>
      </c>
      <c r="K23" s="243">
        <f t="shared" si="13"/>
        <v>1</v>
      </c>
      <c r="L23" s="223"/>
      <c r="M23" s="223">
        <v>1</v>
      </c>
      <c r="N23" s="243">
        <f t="shared" si="14"/>
        <v>1</v>
      </c>
      <c r="O23" s="243"/>
      <c r="P23" s="293"/>
      <c r="Q23" s="291" t="s">
        <v>1049</v>
      </c>
      <c r="R23" s="294"/>
      <c r="S23" s="299"/>
      <c r="T23" s="296" t="str">
        <f t="shared" si="15"/>
        <v>No hay ejecución</v>
      </c>
      <c r="U23" s="297" t="str">
        <f t="shared" si="5"/>
        <v>NA</v>
      </c>
      <c r="V23" s="297"/>
      <c r="W23" s="299">
        <v>1</v>
      </c>
      <c r="X23" s="296">
        <f t="shared" si="1"/>
        <v>1</v>
      </c>
      <c r="Y23" s="297" t="str">
        <f t="shared" si="2"/>
        <v>De acuerdo con lo programado</v>
      </c>
      <c r="Z23" s="297"/>
      <c r="AA23" s="299"/>
      <c r="AB23" s="296" t="str">
        <f t="shared" si="6"/>
        <v>No hay ejecución</v>
      </c>
      <c r="AC23" s="297" t="str">
        <f t="shared" si="7"/>
        <v>NA</v>
      </c>
      <c r="AD23" s="297"/>
      <c r="AE23" s="224"/>
      <c r="AF23" s="225" t="str">
        <f t="shared" si="8"/>
        <v>No hay ejecución</v>
      </c>
      <c r="AG23" s="226" t="str">
        <f t="shared" si="9"/>
        <v>NA</v>
      </c>
      <c r="AH23" s="226"/>
      <c r="AI23" s="299">
        <f t="shared" si="10"/>
        <v>1</v>
      </c>
      <c r="AJ23" s="296" t="str">
        <f t="shared" si="11"/>
        <v>No hay Programación</v>
      </c>
      <c r="AK23" s="297" t="str">
        <f t="shared" si="12"/>
        <v>Cumplio</v>
      </c>
      <c r="AL23" s="297"/>
    </row>
    <row r="24" spans="1:39" s="154" customFormat="1" ht="32.1" customHeight="1">
      <c r="A24" s="241">
        <v>8.1999999999999993</v>
      </c>
      <c r="B24" s="241">
        <v>2</v>
      </c>
      <c r="C24" s="241" t="s">
        <v>37</v>
      </c>
      <c r="D24" s="241">
        <v>0</v>
      </c>
      <c r="E24" s="241">
        <v>0</v>
      </c>
      <c r="F24" s="291" t="s">
        <v>1159</v>
      </c>
      <c r="G24" s="291" t="s">
        <v>590</v>
      </c>
      <c r="H24" s="291" t="s">
        <v>517</v>
      </c>
      <c r="I24" s="223"/>
      <c r="J24" s="223">
        <v>1</v>
      </c>
      <c r="K24" s="243">
        <f>SUM(I24:J24)</f>
        <v>1</v>
      </c>
      <c r="L24" s="223"/>
      <c r="M24" s="223">
        <v>1</v>
      </c>
      <c r="N24" s="243">
        <f>SUM(L24:M24)</f>
        <v>1</v>
      </c>
      <c r="O24" s="243"/>
      <c r="P24" s="293"/>
      <c r="Q24" s="291" t="s">
        <v>1049</v>
      </c>
      <c r="R24" s="294"/>
      <c r="S24" s="299"/>
      <c r="T24" s="296" t="str">
        <f t="shared" si="15"/>
        <v>No hay ejecución</v>
      </c>
      <c r="U24" s="297" t="str">
        <f t="shared" si="5"/>
        <v>NA</v>
      </c>
      <c r="V24" s="297"/>
      <c r="W24" s="299">
        <v>1</v>
      </c>
      <c r="X24" s="296">
        <f t="shared" si="1"/>
        <v>1</v>
      </c>
      <c r="Y24" s="297" t="str">
        <f t="shared" si="2"/>
        <v>De acuerdo con lo programado</v>
      </c>
      <c r="Z24" s="297"/>
      <c r="AA24" s="299"/>
      <c r="AB24" s="296" t="str">
        <f t="shared" si="6"/>
        <v>No hay ejecución</v>
      </c>
      <c r="AC24" s="297" t="str">
        <f t="shared" si="7"/>
        <v>NA</v>
      </c>
      <c r="AD24" s="297"/>
      <c r="AE24" s="224"/>
      <c r="AF24" s="225" t="str">
        <f t="shared" si="8"/>
        <v>No hay ejecución</v>
      </c>
      <c r="AG24" s="226" t="str">
        <f t="shared" si="9"/>
        <v>NA</v>
      </c>
      <c r="AH24" s="226"/>
      <c r="AI24" s="299">
        <f t="shared" si="10"/>
        <v>1</v>
      </c>
      <c r="AJ24" s="296" t="str">
        <f t="shared" si="11"/>
        <v>No hay Programación</v>
      </c>
      <c r="AK24" s="297" t="str">
        <f t="shared" si="12"/>
        <v>Cumplio</v>
      </c>
      <c r="AL24" s="297"/>
    </row>
    <row r="25" spans="1:39" s="154" customFormat="1" ht="32.1" customHeight="1">
      <c r="A25" s="241">
        <v>8.3000000000000007</v>
      </c>
      <c r="B25" s="241">
        <v>2</v>
      </c>
      <c r="C25" s="241" t="s">
        <v>37</v>
      </c>
      <c r="D25" s="241">
        <v>0</v>
      </c>
      <c r="E25" s="241">
        <v>0</v>
      </c>
      <c r="F25" s="291" t="s">
        <v>1160</v>
      </c>
      <c r="G25" s="291" t="s">
        <v>590</v>
      </c>
      <c r="H25" s="291" t="s">
        <v>517</v>
      </c>
      <c r="I25" s="223"/>
      <c r="J25" s="223">
        <v>1</v>
      </c>
      <c r="K25" s="243">
        <f>SUM(I25:J25)</f>
        <v>1</v>
      </c>
      <c r="L25" s="223"/>
      <c r="M25" s="223">
        <v>1</v>
      </c>
      <c r="N25" s="243">
        <f>SUM(L25:M25)</f>
        <v>1</v>
      </c>
      <c r="O25" s="243"/>
      <c r="P25" s="293"/>
      <c r="Q25" s="291" t="s">
        <v>1049</v>
      </c>
      <c r="R25" s="294"/>
      <c r="S25" s="299"/>
      <c r="T25" s="296" t="str">
        <f t="shared" si="15"/>
        <v>No hay ejecución</v>
      </c>
      <c r="U25" s="297" t="str">
        <f t="shared" si="5"/>
        <v>NA</v>
      </c>
      <c r="V25" s="297"/>
      <c r="W25" s="299">
        <v>1</v>
      </c>
      <c r="X25" s="296">
        <f t="shared" si="1"/>
        <v>1</v>
      </c>
      <c r="Y25" s="297" t="str">
        <f t="shared" si="2"/>
        <v>De acuerdo con lo programado</v>
      </c>
      <c r="Z25" s="297"/>
      <c r="AA25" s="299"/>
      <c r="AB25" s="296" t="str">
        <f t="shared" si="6"/>
        <v>No hay ejecución</v>
      </c>
      <c r="AC25" s="297" t="str">
        <f t="shared" si="7"/>
        <v>NA</v>
      </c>
      <c r="AD25" s="297"/>
      <c r="AE25" s="224"/>
      <c r="AF25" s="225" t="str">
        <f t="shared" si="8"/>
        <v>No hay ejecución</v>
      </c>
      <c r="AG25" s="226" t="str">
        <f t="shared" si="9"/>
        <v>NA</v>
      </c>
      <c r="AH25" s="226"/>
      <c r="AI25" s="299">
        <f t="shared" si="10"/>
        <v>1</v>
      </c>
      <c r="AJ25" s="296" t="str">
        <f t="shared" si="11"/>
        <v>No hay Programación</v>
      </c>
      <c r="AK25" s="297" t="str">
        <f t="shared" si="12"/>
        <v>Cumplio</v>
      </c>
      <c r="AL25" s="297"/>
    </row>
    <row r="26" spans="1:39" s="154" customFormat="1" ht="32.1" customHeight="1">
      <c r="A26" s="241">
        <v>8.4</v>
      </c>
      <c r="B26" s="241">
        <v>2</v>
      </c>
      <c r="C26" s="241" t="s">
        <v>37</v>
      </c>
      <c r="D26" s="241">
        <v>0</v>
      </c>
      <c r="E26" s="241">
        <v>0</v>
      </c>
      <c r="F26" s="291" t="s">
        <v>1161</v>
      </c>
      <c r="G26" s="291" t="s">
        <v>1162</v>
      </c>
      <c r="H26" s="291" t="s">
        <v>517</v>
      </c>
      <c r="I26" s="223"/>
      <c r="J26" s="223">
        <v>1</v>
      </c>
      <c r="K26" s="243">
        <f>SUM(I26:J26)</f>
        <v>1</v>
      </c>
      <c r="L26" s="223"/>
      <c r="M26" s="223">
        <v>1</v>
      </c>
      <c r="N26" s="243">
        <f>SUM(L26:M26)</f>
        <v>1</v>
      </c>
      <c r="O26" s="243"/>
      <c r="P26" s="293"/>
      <c r="Q26" s="291" t="s">
        <v>1049</v>
      </c>
      <c r="R26" s="294"/>
      <c r="S26" s="299"/>
      <c r="T26" s="296" t="str">
        <f t="shared" si="15"/>
        <v>No hay ejecución</v>
      </c>
      <c r="U26" s="297" t="str">
        <f t="shared" si="5"/>
        <v>NA</v>
      </c>
      <c r="V26" s="297"/>
      <c r="W26" s="299">
        <v>1</v>
      </c>
      <c r="X26" s="296">
        <f t="shared" si="1"/>
        <v>1</v>
      </c>
      <c r="Y26" s="297" t="str">
        <f t="shared" si="2"/>
        <v>De acuerdo con lo programado</v>
      </c>
      <c r="Z26" s="297"/>
      <c r="AA26" s="299"/>
      <c r="AB26" s="296" t="str">
        <f t="shared" si="6"/>
        <v>No hay ejecución</v>
      </c>
      <c r="AC26" s="297" t="str">
        <f t="shared" si="7"/>
        <v>NA</v>
      </c>
      <c r="AD26" s="297"/>
      <c r="AE26" s="224"/>
      <c r="AF26" s="225" t="str">
        <f t="shared" si="8"/>
        <v>No hay ejecución</v>
      </c>
      <c r="AG26" s="226" t="str">
        <f t="shared" si="9"/>
        <v>NA</v>
      </c>
      <c r="AH26" s="226"/>
      <c r="AI26" s="299">
        <f t="shared" si="10"/>
        <v>1</v>
      </c>
      <c r="AJ26" s="296" t="str">
        <f t="shared" si="11"/>
        <v>No hay Programación</v>
      </c>
      <c r="AK26" s="297" t="str">
        <f t="shared" si="12"/>
        <v>Cumplio</v>
      </c>
      <c r="AL26" s="297"/>
    </row>
    <row r="27" spans="1:39" ht="32.1" customHeight="1">
      <c r="A27" s="177"/>
      <c r="B27" s="170"/>
      <c r="C27" s="170"/>
      <c r="D27" s="170"/>
      <c r="E27" s="170"/>
      <c r="F27" s="172"/>
      <c r="G27" s="172"/>
      <c r="H27" s="172"/>
      <c r="I27" s="178"/>
      <c r="J27" s="178"/>
      <c r="K27" s="174"/>
      <c r="L27" s="178"/>
      <c r="M27" s="178"/>
      <c r="N27" s="174"/>
      <c r="O27" s="174"/>
      <c r="P27" s="176"/>
      <c r="Q27" s="172"/>
      <c r="R27" s="183"/>
      <c r="S27" s="288"/>
      <c r="T27" s="289"/>
      <c r="U27" s="290"/>
      <c r="V27" s="290"/>
      <c r="W27" s="288"/>
      <c r="X27" s="289"/>
      <c r="Y27" s="290"/>
      <c r="Z27" s="290"/>
      <c r="AA27" s="288"/>
      <c r="AB27" s="296"/>
      <c r="AC27" s="297"/>
      <c r="AD27" s="297"/>
      <c r="AE27" s="224"/>
      <c r="AF27" s="225"/>
      <c r="AG27" s="226"/>
      <c r="AH27" s="226"/>
      <c r="AI27" s="299"/>
      <c r="AJ27" s="296"/>
      <c r="AK27" s="297"/>
      <c r="AL27" s="297"/>
      <c r="AM27" s="154"/>
    </row>
    <row r="28" spans="1:39" ht="29.25" customHeight="1">
      <c r="A28" s="316" t="s">
        <v>603</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c r="AE28" s="192"/>
      <c r="AF28" s="192"/>
      <c r="AG28" s="192"/>
      <c r="AH28" s="192"/>
      <c r="AI28" s="316"/>
      <c r="AJ28" s="316"/>
      <c r="AK28" s="316"/>
      <c r="AL28" s="316"/>
      <c r="AM28" s="154"/>
    </row>
    <row r="29" spans="1:39" ht="32.1" customHeight="1">
      <c r="A29" s="177"/>
      <c r="B29" s="170"/>
      <c r="C29" s="170"/>
      <c r="D29" s="170"/>
      <c r="E29" s="170"/>
      <c r="F29" s="172"/>
      <c r="G29" s="172"/>
      <c r="H29" s="172"/>
      <c r="I29" s="178"/>
      <c r="J29" s="178"/>
      <c r="K29" s="174"/>
      <c r="L29" s="178"/>
      <c r="M29" s="178"/>
      <c r="N29" s="174"/>
      <c r="O29" s="174"/>
      <c r="P29" s="176"/>
      <c r="Q29" s="172"/>
      <c r="R29" s="183"/>
      <c r="S29" s="288"/>
      <c r="T29" s="289"/>
      <c r="U29" s="290"/>
      <c r="V29" s="290"/>
      <c r="W29" s="288"/>
      <c r="X29" s="289"/>
      <c r="Y29" s="290"/>
      <c r="Z29" s="290"/>
      <c r="AA29" s="288"/>
      <c r="AB29" s="289"/>
      <c r="AC29" s="290"/>
      <c r="AD29" s="290"/>
      <c r="AE29" s="185"/>
      <c r="AF29" s="186"/>
      <c r="AG29" s="187"/>
      <c r="AH29" s="187"/>
      <c r="AI29" s="288"/>
      <c r="AJ29" s="427"/>
      <c r="AK29" s="290"/>
      <c r="AL29" s="290"/>
    </row>
    <row r="30" spans="1:39" ht="32.1" customHeight="1">
      <c r="A30" s="177"/>
      <c r="B30" s="170"/>
      <c r="C30" s="170"/>
      <c r="D30" s="170"/>
      <c r="E30" s="170"/>
      <c r="F30" s="172"/>
      <c r="G30" s="172"/>
      <c r="H30" s="172"/>
      <c r="I30" s="178"/>
      <c r="J30" s="178"/>
      <c r="K30" s="174"/>
      <c r="L30" s="178"/>
      <c r="M30" s="178"/>
      <c r="N30" s="174"/>
      <c r="O30" s="174"/>
      <c r="P30" s="176"/>
      <c r="Q30" s="172"/>
      <c r="R30" s="183"/>
      <c r="S30" s="288"/>
      <c r="T30" s="289"/>
      <c r="U30" s="290"/>
      <c r="V30" s="290"/>
      <c r="W30" s="288"/>
      <c r="X30" s="289"/>
      <c r="Y30" s="290"/>
      <c r="Z30" s="290"/>
      <c r="AA30" s="288"/>
      <c r="AB30" s="289"/>
      <c r="AC30" s="290"/>
      <c r="AD30" s="290"/>
      <c r="AE30" s="185"/>
      <c r="AF30" s="186"/>
      <c r="AG30" s="187"/>
      <c r="AH30" s="187"/>
      <c r="AI30" s="288"/>
      <c r="AJ30" s="427"/>
      <c r="AK30" s="290"/>
      <c r="AL30" s="290"/>
    </row>
    <row r="31" spans="1:39" ht="32.1" customHeight="1">
      <c r="A31" s="177"/>
      <c r="B31" s="170"/>
      <c r="C31" s="170"/>
      <c r="D31" s="170"/>
      <c r="E31" s="170"/>
      <c r="F31" s="172"/>
      <c r="G31" s="172"/>
      <c r="H31" s="172"/>
      <c r="I31" s="178"/>
      <c r="J31" s="178"/>
      <c r="K31" s="174"/>
      <c r="L31" s="178"/>
      <c r="M31" s="178"/>
      <c r="N31" s="174"/>
      <c r="O31" s="174"/>
      <c r="P31" s="176"/>
      <c r="Q31" s="172"/>
      <c r="R31" s="183"/>
      <c r="S31" s="288"/>
      <c r="T31" s="289"/>
      <c r="U31" s="290"/>
      <c r="V31" s="290"/>
      <c r="W31" s="288"/>
      <c r="X31" s="289"/>
      <c r="Y31" s="290"/>
      <c r="Z31" s="290"/>
      <c r="AA31" s="288"/>
      <c r="AB31" s="289"/>
      <c r="AC31" s="290"/>
      <c r="AD31" s="290"/>
      <c r="AE31" s="185"/>
      <c r="AF31" s="186"/>
      <c r="AG31" s="187"/>
      <c r="AH31" s="187"/>
      <c r="AI31" s="288"/>
      <c r="AJ31" s="427"/>
      <c r="AK31" s="290"/>
      <c r="AL31" s="290"/>
    </row>
    <row r="32" spans="1:39" ht="40.5" customHeight="1" thickBot="1">
      <c r="A32" s="447" t="s">
        <v>553</v>
      </c>
      <c r="B32" s="448"/>
      <c r="C32" s="448"/>
      <c r="D32" s="448"/>
      <c r="E32" s="448"/>
      <c r="F32" s="144" t="s">
        <v>1163</v>
      </c>
      <c r="G32" s="139"/>
      <c r="H32" s="139"/>
      <c r="I32" s="137"/>
      <c r="J32" s="137"/>
      <c r="K32" s="137"/>
      <c r="L32" s="137"/>
      <c r="M32" s="137"/>
      <c r="N32" s="137"/>
      <c r="O32" s="137"/>
      <c r="P32" s="138"/>
      <c r="Q32" s="137"/>
      <c r="R32" s="137"/>
    </row>
    <row r="33" spans="1:38" ht="14.55" customHeight="1" thickTop="1" thickBot="1">
      <c r="A33" s="158"/>
      <c r="B33" s="158"/>
      <c r="C33" s="158"/>
      <c r="D33" s="158"/>
      <c r="E33" s="158"/>
      <c r="F33" s="139"/>
      <c r="G33" s="139"/>
      <c r="H33" s="139"/>
      <c r="I33" s="137"/>
      <c r="J33" s="137"/>
      <c r="K33" s="137"/>
      <c r="L33" s="137"/>
      <c r="M33" s="137"/>
      <c r="N33" s="137"/>
      <c r="O33" s="137"/>
      <c r="P33" s="138"/>
      <c r="Q33" s="137"/>
      <c r="R33" s="137"/>
    </row>
    <row r="34" spans="1:38" ht="14.55" customHeight="1" thickTop="1" thickBot="1">
      <c r="A34" s="159" t="s">
        <v>554</v>
      </c>
      <c r="B34" s="2"/>
      <c r="C34" s="161"/>
      <c r="D34" s="2"/>
      <c r="E34" s="2"/>
      <c r="F34" s="136"/>
      <c r="G34" s="139"/>
      <c r="H34" s="139"/>
      <c r="I34" s="137"/>
      <c r="J34" s="137"/>
      <c r="K34" s="137"/>
      <c r="L34" s="137"/>
      <c r="M34" s="137"/>
      <c r="N34" s="137"/>
      <c r="O34" s="137"/>
      <c r="P34" s="138"/>
      <c r="Q34" s="137"/>
      <c r="R34" s="137"/>
    </row>
    <row r="35" spans="1:38" ht="13.2" customHeight="1" thickTop="1" thickBot="1">
      <c r="A35" s="160">
        <v>1</v>
      </c>
      <c r="B35" s="2" t="s">
        <v>555</v>
      </c>
      <c r="C35" s="161"/>
      <c r="D35" s="2"/>
      <c r="E35" s="2"/>
      <c r="F35" s="136"/>
      <c r="G35" s="139"/>
      <c r="H35" s="139"/>
      <c r="I35" s="137"/>
      <c r="J35" s="137"/>
      <c r="K35" s="137"/>
      <c r="L35" s="137"/>
      <c r="M35" s="137"/>
      <c r="N35" s="137"/>
      <c r="O35" s="137"/>
      <c r="P35" s="138"/>
      <c r="Q35" s="137"/>
      <c r="R35" s="137"/>
    </row>
    <row r="36" spans="1:38" ht="13.2" customHeight="1" thickTop="1" thickBot="1">
      <c r="A36" s="160">
        <v>2</v>
      </c>
      <c r="B36" s="2" t="s">
        <v>606</v>
      </c>
      <c r="C36" s="161"/>
      <c r="D36" s="2"/>
      <c r="E36" s="2"/>
      <c r="F36" s="136"/>
      <c r="G36" s="139"/>
      <c r="H36" s="139"/>
      <c r="I36" s="137"/>
      <c r="J36" s="137"/>
      <c r="K36" s="137"/>
      <c r="L36" s="137"/>
      <c r="M36" s="137"/>
      <c r="N36" s="137"/>
      <c r="O36" s="137"/>
      <c r="P36" s="138"/>
      <c r="Q36" s="137"/>
      <c r="R36" s="137"/>
    </row>
    <row r="37" spans="1:38" ht="13.2" customHeight="1" thickTop="1" thickBot="1">
      <c r="A37" s="160">
        <v>3</v>
      </c>
      <c r="B37" s="2" t="s">
        <v>557</v>
      </c>
      <c r="C37" s="162"/>
      <c r="D37" s="2"/>
      <c r="E37" s="2"/>
      <c r="F37" s="136"/>
      <c r="G37" s="3"/>
      <c r="H37" s="3"/>
      <c r="I37" s="137"/>
      <c r="J37" s="137"/>
      <c r="K37" s="137"/>
      <c r="L37" s="137"/>
      <c r="M37" s="137"/>
      <c r="N37" s="137"/>
      <c r="O37" s="137"/>
      <c r="P37" s="138"/>
      <c r="Q37" s="137"/>
      <c r="R37" s="137"/>
    </row>
    <row r="38" spans="1:38" ht="13.2" customHeight="1" thickTop="1" thickBot="1">
      <c r="A38" s="160">
        <v>4</v>
      </c>
      <c r="B38" s="2" t="s">
        <v>558</v>
      </c>
      <c r="C38" s="162"/>
      <c r="D38" s="2"/>
      <c r="E38" s="2"/>
      <c r="F38" s="136"/>
      <c r="G38" s="137"/>
      <c r="H38" s="137"/>
      <c r="I38" s="137"/>
      <c r="J38" s="137"/>
      <c r="K38" s="137"/>
      <c r="L38" s="137"/>
      <c r="M38" s="137"/>
      <c r="N38" s="137"/>
      <c r="O38" s="137"/>
      <c r="P38" s="138"/>
      <c r="Q38" s="137"/>
      <c r="R38" s="137"/>
    </row>
    <row r="39" spans="1:38" ht="13.2" customHeight="1" thickTop="1" thickBot="1">
      <c r="A39" s="160">
        <v>5</v>
      </c>
      <c r="B39" s="2" t="s">
        <v>607</v>
      </c>
      <c r="C39" s="162"/>
      <c r="D39" s="2"/>
      <c r="E39" s="2"/>
      <c r="F39" s="136"/>
      <c r="G39" s="137"/>
      <c r="H39" s="137"/>
      <c r="I39" s="137"/>
      <c r="J39" s="137"/>
      <c r="K39" s="137"/>
      <c r="L39" s="137"/>
      <c r="M39" s="137"/>
      <c r="N39" s="137"/>
      <c r="O39" s="137"/>
      <c r="P39" s="138"/>
      <c r="Q39" s="137"/>
      <c r="R39" s="137"/>
    </row>
    <row r="40" spans="1:38" ht="13.2" customHeight="1" thickTop="1">
      <c r="A40" s="160">
        <v>6</v>
      </c>
      <c r="B40" s="3" t="s">
        <v>560</v>
      </c>
      <c r="C40" s="162"/>
      <c r="D40" s="2"/>
      <c r="E40" s="2"/>
      <c r="F40" s="136"/>
      <c r="G40" s="139"/>
      <c r="H40" s="139"/>
      <c r="I40" s="139"/>
      <c r="J40" s="139"/>
      <c r="K40" s="139"/>
      <c r="L40" s="139"/>
      <c r="M40" s="139"/>
      <c r="N40" s="139"/>
      <c r="O40" s="139"/>
      <c r="P40" s="146"/>
      <c r="Q40" s="139"/>
      <c r="R40" s="139"/>
    </row>
    <row r="41" spans="1:38" ht="13.2" customHeight="1">
      <c r="A41" s="160">
        <v>7</v>
      </c>
      <c r="B41" s="2" t="s">
        <v>561</v>
      </c>
      <c r="D41" s="2"/>
      <c r="E41" s="2"/>
      <c r="F41" s="136"/>
      <c r="G41" s="139"/>
      <c r="H41" s="139"/>
      <c r="I41" s="139"/>
      <c r="J41" s="139"/>
      <c r="K41" s="139"/>
      <c r="L41" s="139"/>
      <c r="M41" s="139"/>
      <c r="N41" s="139"/>
      <c r="O41" s="139"/>
      <c r="P41" s="146"/>
      <c r="Q41" s="139"/>
      <c r="R41" s="139"/>
    </row>
    <row r="42" spans="1:38" s="154" customFormat="1" ht="13.2" customHeight="1">
      <c r="A42" s="160">
        <v>8</v>
      </c>
      <c r="B42" s="2" t="s">
        <v>562</v>
      </c>
      <c r="C42" s="2"/>
      <c r="D42" s="3"/>
      <c r="E42" s="3"/>
      <c r="F42" s="136"/>
      <c r="G42" s="139"/>
      <c r="H42" s="139"/>
      <c r="I42" s="139"/>
      <c r="J42" s="139"/>
      <c r="K42" s="139"/>
      <c r="L42" s="139"/>
      <c r="M42" s="139"/>
      <c r="N42" s="139"/>
      <c r="O42" s="139"/>
      <c r="P42" s="146"/>
      <c r="Q42" s="139"/>
      <c r="R42" s="139"/>
      <c r="S42" s="3"/>
      <c r="T42" s="3"/>
      <c r="U42" s="3"/>
      <c r="V42" s="3"/>
      <c r="W42" s="3"/>
      <c r="X42" s="3"/>
      <c r="Y42" s="3"/>
      <c r="Z42" s="3"/>
      <c r="AA42" s="3"/>
      <c r="AB42" s="3"/>
      <c r="AC42" s="3"/>
      <c r="AD42" s="3"/>
      <c r="AI42" s="3"/>
      <c r="AJ42" s="3"/>
      <c r="AK42" s="3"/>
      <c r="AL42" s="3"/>
    </row>
    <row r="43" spans="1:38" ht="13.2" customHeight="1">
      <c r="A43" s="160">
        <v>9</v>
      </c>
      <c r="B43" s="2" t="s">
        <v>563</v>
      </c>
      <c r="C43" s="2"/>
      <c r="D43" s="2"/>
      <c r="E43" s="2"/>
      <c r="F43" s="136"/>
      <c r="G43" s="139"/>
      <c r="H43" s="139"/>
      <c r="I43" s="139"/>
      <c r="J43" s="139"/>
      <c r="K43" s="139"/>
      <c r="L43" s="139"/>
      <c r="M43" s="139"/>
      <c r="N43" s="139"/>
      <c r="O43" s="139"/>
      <c r="P43" s="146"/>
      <c r="Q43" s="139"/>
      <c r="R43" s="139"/>
    </row>
    <row r="44" spans="1:38" ht="13.2" customHeight="1">
      <c r="A44" s="160">
        <v>10</v>
      </c>
      <c r="B44" s="2" t="s">
        <v>564</v>
      </c>
      <c r="C44" s="2"/>
      <c r="D44" s="2"/>
      <c r="E44" s="2"/>
      <c r="F44" s="136"/>
      <c r="G44" s="139"/>
      <c r="H44" s="139"/>
      <c r="I44" s="139"/>
      <c r="J44" s="139"/>
      <c r="K44" s="139"/>
      <c r="L44" s="139"/>
      <c r="M44" s="139"/>
      <c r="N44" s="139"/>
      <c r="O44" s="139"/>
      <c r="P44" s="146"/>
      <c r="Q44" s="139"/>
      <c r="R44" s="139"/>
    </row>
    <row r="45" spans="1:38" ht="13.2" customHeight="1">
      <c r="A45" s="160">
        <v>11</v>
      </c>
      <c r="B45" s="2" t="s">
        <v>565</v>
      </c>
      <c r="C45" s="2"/>
      <c r="D45" s="2"/>
      <c r="E45" s="2"/>
      <c r="F45" s="136"/>
      <c r="G45" s="139"/>
      <c r="H45" s="139"/>
      <c r="I45" s="139"/>
      <c r="J45" s="139"/>
      <c r="K45" s="139"/>
      <c r="L45" s="139"/>
      <c r="M45" s="139"/>
      <c r="N45" s="139"/>
      <c r="O45" s="139"/>
      <c r="P45" s="146"/>
      <c r="Q45" s="139"/>
      <c r="R45" s="139"/>
    </row>
    <row r="46" spans="1:38" ht="13.2" customHeight="1">
      <c r="A46" s="160">
        <v>12</v>
      </c>
      <c r="B46" s="2" t="s">
        <v>566</v>
      </c>
      <c r="C46" s="2"/>
      <c r="D46" s="2"/>
      <c r="E46" s="2"/>
      <c r="F46" s="136"/>
      <c r="G46" s="139"/>
      <c r="H46" s="139"/>
      <c r="I46" s="139"/>
      <c r="J46" s="139"/>
      <c r="K46" s="139"/>
      <c r="L46" s="139"/>
      <c r="M46" s="139"/>
      <c r="N46" s="139"/>
      <c r="O46" s="139"/>
      <c r="P46" s="146"/>
      <c r="Q46" s="139"/>
      <c r="R46" s="139"/>
    </row>
    <row r="47" spans="1:38" ht="13.2" customHeight="1">
      <c r="A47" s="160">
        <v>13</v>
      </c>
      <c r="B47" s="2" t="s">
        <v>567</v>
      </c>
      <c r="C47" s="2"/>
      <c r="D47" s="2"/>
      <c r="E47" s="2"/>
      <c r="F47" s="136"/>
      <c r="G47" s="139"/>
      <c r="H47" s="139"/>
      <c r="I47" s="139"/>
      <c r="J47" s="139"/>
      <c r="K47" s="139"/>
      <c r="L47" s="139"/>
      <c r="M47" s="139"/>
      <c r="N47" s="139"/>
      <c r="O47" s="139"/>
      <c r="P47" s="146"/>
      <c r="Q47" s="139"/>
      <c r="R47" s="139"/>
    </row>
    <row r="48" spans="1:38" ht="14.55" customHeight="1" thickBot="1">
      <c r="A48" s="3"/>
      <c r="C48" s="3"/>
      <c r="D48" s="3"/>
      <c r="E48" s="3"/>
      <c r="F48" s="147"/>
      <c r="G48" s="148"/>
      <c r="H48" s="148"/>
      <c r="I48" s="148"/>
      <c r="J48" s="148"/>
      <c r="K48" s="148"/>
      <c r="L48" s="148"/>
      <c r="M48" s="148"/>
      <c r="N48" s="148"/>
      <c r="O48" s="148"/>
      <c r="P48" s="149"/>
      <c r="Q48" s="148"/>
      <c r="R48" s="148"/>
    </row>
    <row r="49" spans="1:38" ht="14.55" customHeight="1" thickTop="1"/>
    <row r="50" spans="1:38" ht="14.55" customHeight="1">
      <c r="A50" s="3"/>
      <c r="C50" s="3"/>
      <c r="D50" s="3"/>
      <c r="E50" s="3"/>
      <c r="F50" s="147"/>
      <c r="G50" s="3"/>
      <c r="H50" s="3"/>
      <c r="I50" s="3"/>
      <c r="J50" s="3"/>
      <c r="K50" s="3"/>
      <c r="L50" s="3"/>
      <c r="M50" s="3"/>
      <c r="N50" s="3"/>
      <c r="O50" s="3"/>
      <c r="P50" s="150"/>
      <c r="Q50" s="3"/>
      <c r="R50" s="3"/>
    </row>
    <row r="51" spans="1:38" s="154" customFormat="1" ht="14.55" customHeight="1">
      <c r="A51" s="3"/>
      <c r="B51" s="3"/>
      <c r="C51" s="3"/>
      <c r="D51" s="3"/>
      <c r="E51" s="3"/>
      <c r="F51" s="147"/>
      <c r="G51" s="3"/>
      <c r="H51" s="3"/>
      <c r="I51" s="3"/>
      <c r="J51" s="3"/>
      <c r="K51" s="3"/>
      <c r="L51" s="3"/>
      <c r="M51" s="3"/>
      <c r="N51" s="3"/>
      <c r="O51" s="3"/>
      <c r="P51" s="150"/>
      <c r="Q51" s="3"/>
      <c r="R51" s="3"/>
      <c r="S51" s="3"/>
      <c r="T51" s="3"/>
      <c r="U51" s="3"/>
      <c r="V51" s="3"/>
      <c r="W51" s="3"/>
      <c r="X51" s="3"/>
      <c r="Y51" s="3"/>
      <c r="Z51" s="3"/>
      <c r="AA51" s="3"/>
      <c r="AB51" s="3"/>
      <c r="AC51" s="3"/>
      <c r="AD51" s="3"/>
      <c r="AI51" s="3"/>
      <c r="AJ51" s="3"/>
      <c r="AK51" s="3"/>
      <c r="AL51" s="3"/>
    </row>
    <row r="52" spans="1:38" s="154" customFormat="1" ht="9.75" customHeight="1">
      <c r="A52" s="3"/>
      <c r="B52" s="3"/>
      <c r="C52" s="3"/>
      <c r="D52" s="3"/>
      <c r="E52" s="3"/>
      <c r="F52" s="147"/>
      <c r="G52" s="3"/>
      <c r="H52" s="3"/>
      <c r="I52" s="3"/>
      <c r="J52" s="3"/>
      <c r="K52" s="3"/>
      <c r="L52" s="3"/>
      <c r="M52" s="3"/>
      <c r="N52" s="3"/>
      <c r="O52" s="3"/>
      <c r="P52" s="150"/>
      <c r="Q52" s="3"/>
      <c r="R52" s="3"/>
      <c r="S52" s="3"/>
      <c r="T52" s="3"/>
      <c r="U52" s="3"/>
      <c r="V52" s="3"/>
      <c r="W52" s="3"/>
      <c r="X52" s="3"/>
      <c r="Y52" s="3"/>
      <c r="Z52" s="3"/>
      <c r="AA52" s="3"/>
      <c r="AB52" s="3"/>
      <c r="AC52" s="3"/>
      <c r="AD52" s="3"/>
      <c r="AI52" s="3"/>
      <c r="AJ52" s="3"/>
      <c r="AK52" s="3"/>
      <c r="AL52" s="3"/>
    </row>
    <row r="53" spans="1:38" s="154" customFormat="1" ht="14.55" customHeight="1">
      <c r="A53" s="3"/>
      <c r="B53" s="3"/>
      <c r="C53" s="3"/>
      <c r="D53" s="3"/>
      <c r="E53" s="3"/>
      <c r="F53" s="147"/>
      <c r="G53" s="3"/>
      <c r="H53" s="3"/>
      <c r="I53" s="3"/>
      <c r="J53" s="3"/>
      <c r="K53" s="3"/>
      <c r="L53" s="3"/>
      <c r="M53" s="3"/>
      <c r="N53" s="3"/>
      <c r="O53" s="3"/>
      <c r="P53" s="150"/>
      <c r="Q53" s="3"/>
      <c r="R53" s="3"/>
      <c r="S53" s="3"/>
      <c r="T53" s="3"/>
      <c r="U53" s="3"/>
      <c r="V53" s="3"/>
      <c r="W53" s="3"/>
      <c r="X53" s="3"/>
      <c r="Y53" s="3"/>
      <c r="Z53" s="3"/>
      <c r="AA53" s="3"/>
      <c r="AB53" s="3"/>
      <c r="AC53" s="3"/>
      <c r="AD53" s="3"/>
      <c r="AI53" s="3"/>
      <c r="AJ53" s="3"/>
      <c r="AK53" s="3"/>
      <c r="AL53" s="3"/>
    </row>
    <row r="54" spans="1:38" s="154" customFormat="1" ht="9" customHeight="1">
      <c r="A54" s="1"/>
      <c r="B54" s="1"/>
      <c r="C54" s="1"/>
      <c r="D54" s="1"/>
      <c r="E54" s="1"/>
      <c r="F54" s="140"/>
      <c r="G54" s="1"/>
      <c r="H54" s="1"/>
      <c r="I54" s="1"/>
      <c r="J54" s="1"/>
      <c r="K54" s="1"/>
      <c r="L54" s="1"/>
      <c r="M54" s="1"/>
      <c r="N54" s="1"/>
      <c r="O54" s="1"/>
      <c r="P54" s="142"/>
      <c r="Q54" s="1"/>
      <c r="R54" s="1"/>
      <c r="S54" s="3"/>
      <c r="T54" s="3"/>
      <c r="U54" s="3"/>
      <c r="V54" s="3"/>
      <c r="W54" s="3"/>
      <c r="X54" s="3"/>
      <c r="Y54" s="3"/>
      <c r="Z54" s="3"/>
      <c r="AA54" s="3"/>
      <c r="AB54" s="3"/>
      <c r="AC54" s="3"/>
      <c r="AD54" s="3"/>
      <c r="AI54" s="3"/>
      <c r="AJ54" s="3"/>
      <c r="AK54" s="3"/>
      <c r="AL54" s="3"/>
    </row>
    <row r="55" spans="1:38" s="154" customFormat="1" ht="14.55" customHeight="1">
      <c r="A55" s="1"/>
      <c r="B55" s="1"/>
      <c r="C55" s="1"/>
      <c r="D55" s="1"/>
      <c r="E55" s="1"/>
      <c r="F55" s="140"/>
      <c r="G55" s="1"/>
      <c r="H55" s="1"/>
      <c r="I55" s="1"/>
      <c r="J55" s="1"/>
      <c r="K55" s="1"/>
      <c r="L55" s="1"/>
      <c r="M55" s="1"/>
      <c r="N55" s="1"/>
      <c r="O55" s="1"/>
      <c r="P55" s="142"/>
      <c r="Q55" s="1"/>
      <c r="R55" s="1"/>
      <c r="S55" s="3"/>
      <c r="T55" s="3"/>
      <c r="U55" s="3"/>
      <c r="V55" s="3"/>
      <c r="W55" s="3"/>
      <c r="X55" s="3"/>
      <c r="Y55" s="3"/>
      <c r="Z55" s="3"/>
      <c r="AA55" s="3"/>
      <c r="AB55" s="3"/>
      <c r="AC55" s="3"/>
      <c r="AD55" s="3"/>
      <c r="AI55" s="3"/>
      <c r="AJ55" s="3"/>
      <c r="AK55" s="3"/>
      <c r="AL55" s="3"/>
    </row>
    <row r="56" spans="1:38" s="154" customFormat="1" ht="14.55" customHeight="1">
      <c r="A56" s="1"/>
      <c r="B56" s="1"/>
      <c r="C56" s="1"/>
      <c r="D56" s="1"/>
      <c r="E56" s="1"/>
      <c r="F56" s="140"/>
      <c r="G56" s="1"/>
      <c r="H56" s="1"/>
      <c r="I56" s="1"/>
      <c r="J56" s="1"/>
      <c r="K56" s="1"/>
      <c r="L56" s="1"/>
      <c r="M56" s="1"/>
      <c r="N56" s="1"/>
      <c r="O56" s="1"/>
      <c r="P56" s="142"/>
      <c r="Q56" s="1"/>
      <c r="R56" s="1"/>
      <c r="S56" s="3"/>
      <c r="T56" s="3"/>
      <c r="U56" s="3"/>
      <c r="V56" s="3"/>
      <c r="W56" s="3"/>
      <c r="X56" s="3"/>
      <c r="Y56" s="3"/>
      <c r="Z56" s="3"/>
      <c r="AA56" s="3"/>
      <c r="AB56" s="3"/>
      <c r="AC56" s="3"/>
      <c r="AD56" s="3"/>
      <c r="AI56" s="3"/>
      <c r="AJ56" s="3"/>
      <c r="AK56" s="3"/>
      <c r="AL56" s="3"/>
    </row>
    <row r="57" spans="1:38" s="154" customFormat="1" ht="14.55" customHeight="1">
      <c r="A57" s="1"/>
      <c r="B57" s="1"/>
      <c r="C57" s="1"/>
      <c r="D57" s="1"/>
      <c r="E57" s="1"/>
      <c r="F57" s="140"/>
      <c r="G57" s="1"/>
      <c r="H57" s="1"/>
      <c r="I57" s="1"/>
      <c r="J57" s="1"/>
      <c r="K57" s="1"/>
      <c r="L57" s="1"/>
      <c r="M57" s="1"/>
      <c r="N57" s="1"/>
      <c r="O57" s="1"/>
      <c r="P57" s="142"/>
      <c r="Q57" s="1"/>
      <c r="R57" s="1"/>
      <c r="S57" s="3"/>
      <c r="T57" s="3"/>
      <c r="U57" s="3"/>
      <c r="V57" s="3"/>
      <c r="W57" s="3"/>
      <c r="X57" s="3"/>
      <c r="Y57" s="3"/>
      <c r="Z57" s="3"/>
      <c r="AA57" s="3"/>
      <c r="AB57" s="3"/>
      <c r="AC57" s="3"/>
      <c r="AD57" s="3"/>
      <c r="AI57" s="3"/>
      <c r="AJ57" s="3"/>
      <c r="AK57" s="3"/>
      <c r="AL57" s="3"/>
    </row>
    <row r="58" spans="1:38" s="154" customFormat="1" ht="14.55" customHeight="1">
      <c r="A58" s="1"/>
      <c r="B58" s="1"/>
      <c r="C58" s="1"/>
      <c r="D58" s="1"/>
      <c r="E58" s="1"/>
      <c r="F58" s="140"/>
      <c r="G58" s="1"/>
      <c r="H58" s="1"/>
      <c r="I58" s="1"/>
      <c r="J58" s="1"/>
      <c r="K58" s="1"/>
      <c r="L58" s="1"/>
      <c r="M58" s="1"/>
      <c r="N58" s="1"/>
      <c r="O58" s="1"/>
      <c r="P58" s="142"/>
      <c r="Q58" s="1"/>
      <c r="R58" s="1"/>
      <c r="S58" s="3"/>
      <c r="T58" s="3"/>
      <c r="U58" s="3"/>
      <c r="V58" s="3"/>
      <c r="W58" s="3"/>
      <c r="X58" s="3"/>
      <c r="Y58" s="3"/>
      <c r="Z58" s="3"/>
      <c r="AA58" s="3"/>
      <c r="AB58" s="3"/>
      <c r="AC58" s="3"/>
      <c r="AD58" s="3"/>
      <c r="AI58" s="3"/>
      <c r="AJ58" s="3"/>
      <c r="AK58" s="3"/>
      <c r="AL58" s="3"/>
    </row>
    <row r="59" spans="1:38" s="154" customFormat="1" ht="14.55" customHeight="1">
      <c r="A59" s="1"/>
      <c r="B59" s="1"/>
      <c r="C59" s="1"/>
      <c r="D59" s="1"/>
      <c r="E59" s="1"/>
      <c r="F59" s="140"/>
      <c r="G59" s="1"/>
      <c r="H59" s="1"/>
      <c r="I59" s="1"/>
      <c r="J59" s="1"/>
      <c r="K59" s="1"/>
      <c r="L59" s="1"/>
      <c r="M59" s="1"/>
      <c r="N59" s="1"/>
      <c r="O59" s="1"/>
      <c r="P59" s="142"/>
      <c r="Q59" s="1"/>
      <c r="R59" s="1"/>
      <c r="S59" s="3"/>
      <c r="T59" s="3"/>
      <c r="U59" s="3"/>
      <c r="V59" s="3"/>
      <c r="W59" s="3"/>
      <c r="X59" s="3"/>
      <c r="Y59" s="3"/>
      <c r="Z59" s="3"/>
      <c r="AA59" s="3"/>
      <c r="AB59" s="3"/>
      <c r="AC59" s="3"/>
      <c r="AD59" s="3"/>
      <c r="AI59" s="3"/>
      <c r="AJ59" s="3"/>
      <c r="AK59" s="3"/>
      <c r="AL59" s="3"/>
    </row>
    <row r="60" spans="1:38" s="154" customFormat="1" ht="14.55" customHeight="1">
      <c r="A60" s="1"/>
      <c r="B60" s="1"/>
      <c r="C60" s="1"/>
      <c r="D60" s="1"/>
      <c r="E60" s="1"/>
      <c r="F60" s="140"/>
      <c r="G60" s="1"/>
      <c r="H60" s="1"/>
      <c r="I60" s="1"/>
      <c r="J60" s="1"/>
      <c r="K60" s="1"/>
      <c r="L60" s="1"/>
      <c r="M60" s="1"/>
      <c r="N60" s="1"/>
      <c r="O60" s="1"/>
      <c r="P60" s="142"/>
      <c r="Q60" s="1"/>
      <c r="R60" s="1"/>
      <c r="S60" s="3"/>
      <c r="T60" s="3"/>
      <c r="U60" s="3"/>
      <c r="V60" s="3"/>
      <c r="W60" s="3"/>
      <c r="X60" s="3"/>
      <c r="Y60" s="3"/>
      <c r="Z60" s="3"/>
      <c r="AA60" s="3"/>
      <c r="AB60" s="3"/>
      <c r="AC60" s="3"/>
      <c r="AD60" s="3"/>
      <c r="AI60" s="3"/>
      <c r="AJ60" s="3"/>
      <c r="AK60" s="3"/>
      <c r="AL60" s="3"/>
    </row>
    <row r="61" spans="1:38" s="154" customFormat="1" ht="14.55" customHeight="1">
      <c r="A61" s="1"/>
      <c r="B61" s="1"/>
      <c r="C61" s="1"/>
      <c r="D61" s="1"/>
      <c r="E61" s="1"/>
      <c r="F61" s="140"/>
      <c r="G61" s="1"/>
      <c r="H61" s="1"/>
      <c r="I61" s="1"/>
      <c r="J61" s="1"/>
      <c r="K61" s="1"/>
      <c r="L61" s="1"/>
      <c r="M61" s="1"/>
      <c r="N61" s="1"/>
      <c r="O61" s="1"/>
      <c r="P61" s="142"/>
      <c r="Q61" s="1"/>
      <c r="R61" s="1"/>
      <c r="S61" s="3"/>
      <c r="T61" s="3"/>
      <c r="U61" s="3"/>
      <c r="V61" s="3"/>
      <c r="W61" s="3"/>
      <c r="X61" s="3"/>
      <c r="Y61" s="3"/>
      <c r="Z61" s="3"/>
      <c r="AA61" s="3"/>
      <c r="AB61" s="3"/>
      <c r="AC61" s="3"/>
      <c r="AD61" s="3"/>
      <c r="AI61" s="3"/>
      <c r="AJ61" s="3"/>
      <c r="AK61" s="3"/>
      <c r="AL61" s="3"/>
    </row>
    <row r="62" spans="1:38" s="154" customFormat="1" ht="14.55" customHeight="1">
      <c r="A62" s="1"/>
      <c r="B62" s="1"/>
      <c r="C62" s="1"/>
      <c r="D62" s="1"/>
      <c r="E62" s="1"/>
      <c r="F62" s="140"/>
      <c r="G62" s="1"/>
      <c r="H62" s="1"/>
      <c r="I62" s="1"/>
      <c r="J62" s="1"/>
      <c r="K62" s="1"/>
      <c r="L62" s="1"/>
      <c r="M62" s="1"/>
      <c r="N62" s="1"/>
      <c r="O62" s="1"/>
      <c r="P62" s="142"/>
      <c r="Q62" s="1"/>
      <c r="R62" s="1"/>
      <c r="S62" s="3"/>
      <c r="T62" s="3"/>
      <c r="U62" s="3"/>
      <c r="V62" s="3"/>
      <c r="W62" s="3"/>
      <c r="X62" s="3"/>
      <c r="Y62" s="3"/>
      <c r="Z62" s="3"/>
      <c r="AA62" s="3"/>
      <c r="AB62" s="3"/>
      <c r="AC62" s="3"/>
      <c r="AD62" s="3"/>
      <c r="AI62" s="3"/>
      <c r="AJ62" s="3"/>
      <c r="AK62" s="3"/>
      <c r="AL62" s="3"/>
    </row>
    <row r="63" spans="1:38" s="154" customFormat="1" ht="14.55" customHeight="1">
      <c r="A63" s="1"/>
      <c r="B63" s="1"/>
      <c r="C63" s="1"/>
      <c r="D63" s="1"/>
      <c r="E63" s="1"/>
      <c r="F63" s="140"/>
      <c r="G63" s="1"/>
      <c r="H63" s="1"/>
      <c r="I63" s="1"/>
      <c r="J63" s="1"/>
      <c r="K63" s="1"/>
      <c r="L63" s="1"/>
      <c r="M63" s="1"/>
      <c r="N63" s="1"/>
      <c r="O63" s="1"/>
      <c r="P63" s="142"/>
      <c r="Q63" s="1"/>
      <c r="R63" s="1"/>
      <c r="S63" s="3"/>
      <c r="T63" s="3"/>
      <c r="U63" s="3"/>
      <c r="V63" s="3"/>
      <c r="W63" s="3"/>
      <c r="X63" s="3"/>
      <c r="Y63" s="3"/>
      <c r="Z63" s="3"/>
      <c r="AA63" s="3"/>
      <c r="AB63" s="3"/>
      <c r="AC63" s="3"/>
      <c r="AD63" s="3"/>
      <c r="AI63" s="3"/>
      <c r="AJ63" s="3"/>
      <c r="AK63" s="3"/>
      <c r="AL63" s="3"/>
    </row>
  </sheetData>
  <autoFilter ref="A14:AM26" xr:uid="{02385456-D835-4B25-B414-03AFFC64A2A9}"/>
  <mergeCells count="34">
    <mergeCell ref="G13:G14"/>
    <mergeCell ref="H13:H14"/>
    <mergeCell ref="B11:E11"/>
    <mergeCell ref="B12:B14"/>
    <mergeCell ref="A12:A14"/>
    <mergeCell ref="C12:C14"/>
    <mergeCell ref="D12:D14"/>
    <mergeCell ref="E12:E14"/>
    <mergeCell ref="F12:F14"/>
    <mergeCell ref="S13:S14"/>
    <mergeCell ref="T13:T14"/>
    <mergeCell ref="U13:U14"/>
    <mergeCell ref="S12:V12"/>
    <mergeCell ref="Y13:Y14"/>
    <mergeCell ref="V13:V14"/>
    <mergeCell ref="W13:W14"/>
    <mergeCell ref="X13:X14"/>
    <mergeCell ref="W12:Z12"/>
    <mergeCell ref="Z13:Z14"/>
    <mergeCell ref="AB13:AB14"/>
    <mergeCell ref="AC13:AC14"/>
    <mergeCell ref="AI11:AL12"/>
    <mergeCell ref="AA12:AD12"/>
    <mergeCell ref="AE12:AH12"/>
    <mergeCell ref="AE13:AE14"/>
    <mergeCell ref="AF13:AF14"/>
    <mergeCell ref="AG13:AG14"/>
    <mergeCell ref="AH13:AH14"/>
    <mergeCell ref="AI13:AI14"/>
    <mergeCell ref="AJ13:AJ14"/>
    <mergeCell ref="AK13:AK14"/>
    <mergeCell ref="AL13:AL14"/>
    <mergeCell ref="AD13:AD14"/>
    <mergeCell ref="AA13:AA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CEFF-641E-4856-A714-535295985FDE}">
  <sheetPr>
    <tabColor rgb="FF00B050"/>
  </sheetPr>
  <dimension ref="A1:AR95"/>
  <sheetViews>
    <sheetView showGridLines="0" topLeftCell="F56" zoomScaleNormal="100" workbookViewId="0">
      <selection activeCell="AG22" sqref="AG22:AG54"/>
    </sheetView>
  </sheetViews>
  <sheetFormatPr baseColWidth="10" defaultColWidth="11.44140625" defaultRowHeight="24" customHeight="1"/>
  <cols>
    <col min="1" max="1" width="6.21875" style="1" customWidth="1"/>
    <col min="2" max="5" width="6.77734375" style="1" customWidth="1"/>
    <col min="6" max="6" width="29.44140625" style="315" customWidth="1"/>
    <col min="7" max="7" width="26.77734375" style="1" customWidth="1"/>
    <col min="8" max="8" width="16" style="1" customWidth="1"/>
    <col min="9" max="9" width="4.21875" style="1" customWidth="1"/>
    <col min="10" max="10" width="4.44140625" style="1" customWidth="1"/>
    <col min="11" max="11" width="6.5546875" style="1" bestFit="1" customWidth="1"/>
    <col min="12" max="13" width="4.21875" style="1" customWidth="1"/>
    <col min="14" max="14" width="6" style="1" bestFit="1" customWidth="1"/>
    <col min="15" max="15" width="7" style="1" bestFit="1" customWidth="1"/>
    <col min="16" max="16" width="13" style="142" customWidth="1"/>
    <col min="17" max="17" width="18.21875" style="1" customWidth="1"/>
    <col min="18" max="18" width="18.77734375" style="1" customWidth="1"/>
    <col min="19" max="21" width="9.21875" style="1" hidden="1" customWidth="1"/>
    <col min="22" max="22" width="16.44140625" style="1" hidden="1" customWidth="1"/>
    <col min="23" max="25" width="9.21875" style="1" hidden="1" customWidth="1"/>
    <col min="26" max="26" width="17.5546875" style="1" hidden="1" customWidth="1"/>
    <col min="27" max="29" width="9.21875" style="1" hidden="1" customWidth="1"/>
    <col min="30" max="30" width="31.44140625" style="1" hidden="1" customWidth="1"/>
    <col min="31" max="32" width="9.21875" style="151" customWidth="1"/>
    <col min="33" max="34" width="13.5546875" style="151" customWidth="1"/>
    <col min="35" max="38" width="9.21875" style="1" customWidth="1"/>
    <col min="39" max="53" width="9.21875" style="151" customWidth="1"/>
    <col min="54" max="16384" width="11.44140625" style="151"/>
  </cols>
  <sheetData>
    <row r="1" spans="1:38" ht="24" customHeight="1">
      <c r="A1" s="831" t="s">
        <v>441</v>
      </c>
      <c r="B1" s="831"/>
      <c r="C1" s="831"/>
      <c r="D1" s="831"/>
      <c r="E1" s="831"/>
      <c r="F1" s="302"/>
      <c r="G1" s="832"/>
      <c r="H1" s="832"/>
      <c r="I1" s="832"/>
      <c r="J1" s="832"/>
      <c r="K1" s="832"/>
      <c r="L1" s="832"/>
      <c r="M1" s="832"/>
      <c r="N1" s="832"/>
      <c r="O1" s="832"/>
      <c r="P1" s="832"/>
      <c r="Q1" s="832"/>
    </row>
    <row r="2" spans="1:38" ht="24" customHeight="1">
      <c r="A2" s="833" t="s">
        <v>442</v>
      </c>
      <c r="B2" s="833"/>
      <c r="C2" s="833"/>
      <c r="D2" s="833"/>
      <c r="E2" s="833"/>
      <c r="F2" s="303"/>
      <c r="G2" s="832"/>
      <c r="H2" s="832"/>
      <c r="I2" s="832"/>
      <c r="J2" s="832"/>
      <c r="K2" s="832"/>
      <c r="L2" s="832"/>
      <c r="M2" s="832"/>
      <c r="N2" s="832"/>
      <c r="O2" s="832"/>
      <c r="P2" s="832"/>
      <c r="Q2" s="832"/>
    </row>
    <row r="4" spans="1:38" ht="24" customHeight="1">
      <c r="A4" s="834" t="s">
        <v>443</v>
      </c>
      <c r="B4" s="834"/>
      <c r="C4" s="834"/>
      <c r="D4" s="834"/>
      <c r="E4" s="834"/>
      <c r="F4" s="141">
        <v>2024</v>
      </c>
    </row>
    <row r="5" spans="1:38" ht="24" customHeight="1">
      <c r="A5" s="834" t="s">
        <v>444</v>
      </c>
      <c r="B5" s="834"/>
      <c r="C5" s="834"/>
      <c r="D5" s="834"/>
      <c r="E5" s="834"/>
      <c r="F5" s="143">
        <v>172</v>
      </c>
    </row>
    <row r="6" spans="1:38" ht="24" customHeight="1">
      <c r="A6" s="834" t="s">
        <v>445</v>
      </c>
      <c r="B6" s="834"/>
      <c r="C6" s="834"/>
      <c r="D6" s="834"/>
      <c r="E6" s="834"/>
      <c r="F6" s="143" t="s">
        <v>928</v>
      </c>
    </row>
    <row r="7" spans="1:38" ht="24" customHeight="1">
      <c r="A7" s="834" t="s">
        <v>447</v>
      </c>
      <c r="B7" s="834"/>
      <c r="C7" s="834"/>
      <c r="D7" s="834"/>
      <c r="E7" s="834"/>
      <c r="F7" s="143" t="s">
        <v>1036</v>
      </c>
    </row>
    <row r="9" spans="1:38" ht="24" customHeight="1">
      <c r="A9" s="856" t="s">
        <v>44</v>
      </c>
      <c r="B9" s="816" t="s">
        <v>570</v>
      </c>
      <c r="C9" s="816"/>
      <c r="D9" s="816"/>
      <c r="E9" s="816"/>
      <c r="F9" s="166" t="s">
        <v>449</v>
      </c>
      <c r="G9" s="166"/>
      <c r="H9" s="166"/>
      <c r="I9" s="166"/>
      <c r="J9" s="166"/>
      <c r="K9" s="166"/>
      <c r="L9" s="166"/>
      <c r="M9" s="166"/>
      <c r="N9" s="166"/>
      <c r="O9" s="166"/>
      <c r="P9" s="166"/>
      <c r="Q9" s="166"/>
      <c r="R9" s="166"/>
      <c r="S9" s="286" t="s">
        <v>450</v>
      </c>
      <c r="T9" s="286"/>
      <c r="U9" s="286"/>
      <c r="V9" s="286"/>
      <c r="W9" s="286"/>
      <c r="X9" s="286"/>
      <c r="Y9" s="286"/>
      <c r="Z9" s="286"/>
      <c r="AA9" s="286"/>
      <c r="AB9" s="286"/>
      <c r="AC9" s="286"/>
      <c r="AD9" s="286"/>
      <c r="AE9" s="167"/>
      <c r="AF9" s="167"/>
      <c r="AG9" s="167"/>
      <c r="AH9" s="167"/>
      <c r="AI9" s="814" t="s">
        <v>451</v>
      </c>
      <c r="AJ9" s="814"/>
      <c r="AK9" s="814"/>
      <c r="AL9" s="814"/>
    </row>
    <row r="10" spans="1:38" ht="24" customHeight="1">
      <c r="A10" s="864"/>
      <c r="B10" s="828" t="s">
        <v>571</v>
      </c>
      <c r="C10" s="828" t="s">
        <v>572</v>
      </c>
      <c r="D10" s="828" t="s">
        <v>573</v>
      </c>
      <c r="E10" s="828" t="s">
        <v>574</v>
      </c>
      <c r="F10" s="816" t="s">
        <v>456</v>
      </c>
      <c r="G10" s="287" t="s">
        <v>457</v>
      </c>
      <c r="H10" s="287"/>
      <c r="I10" s="287"/>
      <c r="J10" s="287"/>
      <c r="K10" s="287"/>
      <c r="L10" s="287"/>
      <c r="M10" s="287"/>
      <c r="N10" s="287"/>
      <c r="O10" s="287"/>
      <c r="P10" s="817" t="s">
        <v>575</v>
      </c>
      <c r="Q10" s="816" t="s">
        <v>576</v>
      </c>
      <c r="R10" s="816" t="s">
        <v>577</v>
      </c>
      <c r="S10" s="814" t="s">
        <v>461</v>
      </c>
      <c r="T10" s="814"/>
      <c r="U10" s="814"/>
      <c r="V10" s="814"/>
      <c r="W10" s="814" t="s">
        <v>462</v>
      </c>
      <c r="X10" s="814"/>
      <c r="Y10" s="814"/>
      <c r="Z10" s="814"/>
      <c r="AA10" s="814" t="s">
        <v>463</v>
      </c>
      <c r="AB10" s="814"/>
      <c r="AC10" s="814"/>
      <c r="AD10" s="814"/>
      <c r="AE10" s="824" t="s">
        <v>464</v>
      </c>
      <c r="AF10" s="824"/>
      <c r="AG10" s="824"/>
      <c r="AH10" s="824"/>
      <c r="AI10" s="814"/>
      <c r="AJ10" s="814"/>
      <c r="AK10" s="814"/>
      <c r="AL10" s="814"/>
    </row>
    <row r="11" spans="1:38" ht="24" customHeight="1">
      <c r="A11" s="864"/>
      <c r="B11" s="828"/>
      <c r="C11" s="828"/>
      <c r="D11" s="828"/>
      <c r="E11" s="828"/>
      <c r="F11" s="816"/>
      <c r="G11" s="816" t="s">
        <v>578</v>
      </c>
      <c r="H11" s="816" t="s">
        <v>579</v>
      </c>
      <c r="I11" s="816" t="s">
        <v>580</v>
      </c>
      <c r="J11" s="816"/>
      <c r="K11" s="816"/>
      <c r="L11" s="816"/>
      <c r="M11" s="816"/>
      <c r="N11" s="816"/>
      <c r="O11" s="168" t="s">
        <v>468</v>
      </c>
      <c r="P11" s="817"/>
      <c r="Q11" s="816"/>
      <c r="R11" s="816"/>
      <c r="S11" s="814" t="s">
        <v>469</v>
      </c>
      <c r="T11" s="814" t="s">
        <v>470</v>
      </c>
      <c r="U11" s="814" t="s">
        <v>471</v>
      </c>
      <c r="V11" s="814" t="s">
        <v>472</v>
      </c>
      <c r="W11" s="814" t="s">
        <v>469</v>
      </c>
      <c r="X11" s="867" t="s">
        <v>470</v>
      </c>
      <c r="Y11" s="814" t="s">
        <v>471</v>
      </c>
      <c r="Z11" s="814" t="s">
        <v>472</v>
      </c>
      <c r="AA11" s="814" t="s">
        <v>469</v>
      </c>
      <c r="AB11" s="867" t="s">
        <v>470</v>
      </c>
      <c r="AC11" s="814" t="s">
        <v>471</v>
      </c>
      <c r="AD11" s="814" t="s">
        <v>472</v>
      </c>
      <c r="AE11" s="824" t="s">
        <v>469</v>
      </c>
      <c r="AF11" s="865" t="s">
        <v>470</v>
      </c>
      <c r="AG11" s="824" t="s">
        <v>471</v>
      </c>
      <c r="AH11" s="824" t="s">
        <v>472</v>
      </c>
      <c r="AI11" s="814" t="s">
        <v>469</v>
      </c>
      <c r="AJ11" s="867" t="s">
        <v>470</v>
      </c>
      <c r="AK11" s="814" t="s">
        <v>471</v>
      </c>
      <c r="AL11" s="814" t="s">
        <v>472</v>
      </c>
    </row>
    <row r="12" spans="1:38" ht="0.75" customHeight="1">
      <c r="A12" s="857"/>
      <c r="B12" s="828"/>
      <c r="C12" s="828"/>
      <c r="D12" s="828"/>
      <c r="E12" s="828"/>
      <c r="F12" s="816"/>
      <c r="G12" s="816"/>
      <c r="H12" s="816"/>
      <c r="I12" s="168">
        <v>1</v>
      </c>
      <c r="J12" s="168">
        <v>2</v>
      </c>
      <c r="K12" s="168" t="s">
        <v>476</v>
      </c>
      <c r="L12" s="168">
        <v>3</v>
      </c>
      <c r="M12" s="168">
        <v>4</v>
      </c>
      <c r="N12" s="168" t="s">
        <v>477</v>
      </c>
      <c r="O12" s="168" t="s">
        <v>478</v>
      </c>
      <c r="P12" s="817"/>
      <c r="Q12" s="816"/>
      <c r="R12" s="816"/>
      <c r="S12" s="815"/>
      <c r="T12" s="815"/>
      <c r="U12" s="815"/>
      <c r="V12" s="815"/>
      <c r="W12" s="815"/>
      <c r="X12" s="868"/>
      <c r="Y12" s="815"/>
      <c r="Z12" s="815"/>
      <c r="AA12" s="815"/>
      <c r="AB12" s="868"/>
      <c r="AC12" s="815"/>
      <c r="AD12" s="815"/>
      <c r="AE12" s="825"/>
      <c r="AF12" s="866"/>
      <c r="AG12" s="825"/>
      <c r="AH12" s="825"/>
      <c r="AI12" s="815"/>
      <c r="AJ12" s="868"/>
      <c r="AK12" s="815"/>
      <c r="AL12" s="815"/>
    </row>
    <row r="13" spans="1:38" ht="43.5" customHeight="1">
      <c r="A13" s="180">
        <v>1</v>
      </c>
      <c r="B13" s="181">
        <v>2</v>
      </c>
      <c r="C13" s="181" t="s">
        <v>39</v>
      </c>
      <c r="D13" s="181" t="s">
        <v>48</v>
      </c>
      <c r="E13" s="181" t="s">
        <v>96</v>
      </c>
      <c r="F13" s="171" t="s">
        <v>930</v>
      </c>
      <c r="G13" s="182" t="s">
        <v>182</v>
      </c>
      <c r="H13" s="182" t="s">
        <v>856</v>
      </c>
      <c r="I13" s="178">
        <f>SUM(I14:I17)</f>
        <v>4</v>
      </c>
      <c r="J13" s="178">
        <f>SUM(J14:J17)</f>
        <v>0</v>
      </c>
      <c r="K13" s="174">
        <f>+I13+J13</f>
        <v>4</v>
      </c>
      <c r="L13" s="223">
        <f>SUM(L14:L17)</f>
        <v>0</v>
      </c>
      <c r="M13" s="178">
        <f>SUM(M14:M17)</f>
        <v>0</v>
      </c>
      <c r="N13" s="174">
        <f>SUM(N14:N17)</f>
        <v>0</v>
      </c>
      <c r="O13" s="174">
        <f>SUM(K13,N13)</f>
        <v>4</v>
      </c>
      <c r="P13" s="176">
        <f>SUM(P14:P14)</f>
        <v>0</v>
      </c>
      <c r="Q13" s="171" t="s">
        <v>1037</v>
      </c>
      <c r="R13" s="294"/>
      <c r="S13" s="299">
        <f>+S14+S15+S16+S17</f>
        <v>3</v>
      </c>
      <c r="T13" s="296">
        <f t="shared" ref="T13:T54" si="0">IF(S13="","No hay ejecución",IF(AND(I13=0),"No hay Programación", S13/I13))</f>
        <v>0.75</v>
      </c>
      <c r="U13" s="297" t="str">
        <f>IF(T13="No hay ejecución","NA",IF(T13&gt;=90%,"De acuerdo con lo programado",IF(T13&gt;=51%,"Atraso Leve",IF(T13&lt;50%,"En riesgo cumplimiento"))))</f>
        <v>Atraso Leve</v>
      </c>
      <c r="V13" s="297" t="s">
        <v>1038</v>
      </c>
      <c r="W13" s="288">
        <v>3</v>
      </c>
      <c r="X13" s="289">
        <v>0.75</v>
      </c>
      <c r="Y13" s="290" t="str">
        <f>IF(X13="No hay ejecución","NA",IF(X13&gt;=90%,"De acuerdo con lo programado",IF(X13&gt;=51%,"Atraso Leve",IF(X13&lt;=50%,"En riesgo en cumplimiento"))))</f>
        <v>Atraso Leve</v>
      </c>
      <c r="Z13" s="290" t="s">
        <v>1039</v>
      </c>
      <c r="AA13" s="299"/>
      <c r="AB13" s="296" t="str">
        <f>IF(AA13="","No hay ejecución",IF(AND(L13=0),"No hay Programación", AA13/L13))</f>
        <v>No hay ejecución</v>
      </c>
      <c r="AC13" s="297" t="str">
        <f t="shared" ref="AC13" si="1">IF(AB13="No hay ejecución","NA",IF(AB13&gt;=90%,"De acuerdo con lo programado",IF(AB13&gt;=50%,"Atraso Leve",IF(AB13&lt;=49.9%,"En riesgo en cumplimiento"))))</f>
        <v>NA</v>
      </c>
      <c r="AD13" s="297"/>
      <c r="AE13" s="224"/>
      <c r="AF13" s="225" t="str">
        <f>IF(AE13="","No hay programación",IF(AND(M13=0),"No hay Programación", AE13/M13))</f>
        <v>No hay programación</v>
      </c>
      <c r="AG13" s="226" t="str">
        <f t="shared" ref="AG13:AG60" si="2">IF(AF13="No hay ejecución","NA",IF(AF13&gt;=90%,"De acuerdo con lo programado",IF(AF13&gt;=50%,"Atraso Leve",IF(AF13&lt;=49.99%,"En riesgo en cumplimiento"))))</f>
        <v>De acuerdo con lo programado</v>
      </c>
      <c r="AH13" s="226" t="s">
        <v>1040</v>
      </c>
      <c r="AI13" s="299">
        <f t="shared" ref="AI13" si="3">S13+W13+AA13+AE13</f>
        <v>6</v>
      </c>
      <c r="AJ13" s="296">
        <f t="shared" ref="AJ13" si="4">IF(AI13="","No hay ejecución",IF(AND(O13=0),"No hay Programación", AI13/O13))</f>
        <v>1.5</v>
      </c>
      <c r="AK13" s="297" t="str">
        <f>IF(AJ13="No hay ejecución","NA",IF(AJ13&gt;=90%,"Cumplio",IF(AJ13&lt;=89.9%,"No Cumplio")))</f>
        <v>Cumplio</v>
      </c>
      <c r="AL13" s="297"/>
    </row>
    <row r="14" spans="1:38" ht="30.75" customHeight="1">
      <c r="A14" s="177">
        <v>1.1000000000000001</v>
      </c>
      <c r="B14" s="170">
        <v>2</v>
      </c>
      <c r="C14" s="170" t="s">
        <v>39</v>
      </c>
      <c r="D14" s="170" t="s">
        <v>48</v>
      </c>
      <c r="E14" s="170" t="s">
        <v>96</v>
      </c>
      <c r="F14" s="172" t="s">
        <v>1041</v>
      </c>
      <c r="G14" s="172" t="s">
        <v>182</v>
      </c>
      <c r="H14" s="172" t="s">
        <v>856</v>
      </c>
      <c r="I14" s="178">
        <v>1</v>
      </c>
      <c r="J14" s="178"/>
      <c r="K14" s="174">
        <f>SUM(I14:J14)</f>
        <v>1</v>
      </c>
      <c r="L14" s="223"/>
      <c r="M14" s="178"/>
      <c r="N14" s="174">
        <f>+L14+M14</f>
        <v>0</v>
      </c>
      <c r="O14" s="175">
        <f>SUM(K14,N14)</f>
        <v>1</v>
      </c>
      <c r="P14" s="179"/>
      <c r="Q14" s="172" t="s">
        <v>1042</v>
      </c>
      <c r="R14" s="294"/>
      <c r="S14" s="299">
        <v>1</v>
      </c>
      <c r="T14" s="296">
        <f t="shared" si="0"/>
        <v>1</v>
      </c>
      <c r="U14" s="297" t="str">
        <f t="shared" ref="U14:U54" si="5">IF(T14="No hay ejecución","NA",IF(T14&gt;=90%,"De acuerdo con lo programado",IF(T14&gt;=51%,"Atraso Leve",IF(T14&lt;50%,"En riesgo cumplimiento"))))</f>
        <v>De acuerdo con lo programado</v>
      </c>
      <c r="V14" s="297"/>
      <c r="W14" s="288">
        <v>1</v>
      </c>
      <c r="X14" s="289">
        <v>1</v>
      </c>
      <c r="Y14" s="290" t="str">
        <f t="shared" ref="Y14:Y17" si="6">IF(X14="No hay ejecución","NA",IF(X14&gt;=90%,"De acuerdo con lo programado",IF(X14&gt;=51%,"Atraso Leve",IF(X14&lt;=50%,"En riesgo en cumplimiento"))))</f>
        <v>De acuerdo con lo programado</v>
      </c>
      <c r="Z14" s="290"/>
      <c r="AA14" s="299"/>
      <c r="AB14" s="296" t="str">
        <f t="shared" ref="AB14:AB54" si="7">IF(AA14="","No hay ejecución",IF(AND(L14=0),"No hay Programación", AA14/L14))</f>
        <v>No hay ejecución</v>
      </c>
      <c r="AC14" s="297" t="str">
        <f t="shared" ref="AC14:AC54" si="8">IF(AB14="No hay ejecución","NA",IF(AB14&gt;=90%,"De acuerdo con lo programado",IF(AB14&gt;=50%,"Atraso Leve",IF(AB14&lt;=49.9%,"En riesgo en cumplimiento"))))</f>
        <v>NA</v>
      </c>
      <c r="AD14" s="297"/>
      <c r="AE14" s="224"/>
      <c r="AF14" s="225" t="str">
        <f t="shared" ref="AF14:AF54" si="9">IF(AE14="","No hay programación",IF(AND(M14=0),"No hay Programación", AE14/M14))</f>
        <v>No hay programación</v>
      </c>
      <c r="AG14" s="226" t="str">
        <f t="shared" si="2"/>
        <v>De acuerdo con lo programado</v>
      </c>
      <c r="AH14" s="226" t="s">
        <v>1043</v>
      </c>
      <c r="AI14" s="299">
        <f t="shared" ref="AI14:AI54" si="10">S14+W14+AA14+AE14</f>
        <v>2</v>
      </c>
      <c r="AJ14" s="296">
        <f t="shared" ref="AJ14:AJ54" si="11">IF(AI14="","No hay ejecución",IF(AND(O14=0),"No hay Programación", AI14/O14))</f>
        <v>2</v>
      </c>
      <c r="AK14" s="297" t="str">
        <f t="shared" ref="AK14:AK60" si="12">IF(AJ14="No hay ejecución","NA",IF(AJ14&gt;=90%,"Cumplio",IF(AJ14&lt;=89.9%,"No Cumplio")))</f>
        <v>Cumplio</v>
      </c>
      <c r="AL14" s="297"/>
    </row>
    <row r="15" spans="1:38" ht="24" customHeight="1">
      <c r="A15" s="177" t="s">
        <v>860</v>
      </c>
      <c r="B15" s="170">
        <v>2</v>
      </c>
      <c r="C15" s="170" t="s">
        <v>39</v>
      </c>
      <c r="D15" s="170" t="s">
        <v>48</v>
      </c>
      <c r="E15" s="170" t="s">
        <v>96</v>
      </c>
      <c r="F15" s="172" t="s">
        <v>1044</v>
      </c>
      <c r="G15" s="172" t="s">
        <v>182</v>
      </c>
      <c r="H15" s="172" t="s">
        <v>856</v>
      </c>
      <c r="I15" s="178">
        <v>1</v>
      </c>
      <c r="J15" s="178"/>
      <c r="K15" s="174">
        <f>SUM(I15:J15)</f>
        <v>1</v>
      </c>
      <c r="L15" s="223"/>
      <c r="M15" s="178"/>
      <c r="N15" s="174">
        <f>+L15+M15</f>
        <v>0</v>
      </c>
      <c r="O15" s="175">
        <f>SUM(K15,N15)</f>
        <v>1</v>
      </c>
      <c r="P15" s="179"/>
      <c r="Q15" s="172" t="s">
        <v>1045</v>
      </c>
      <c r="R15" s="294"/>
      <c r="S15" s="299">
        <v>0</v>
      </c>
      <c r="T15" s="296">
        <f t="shared" si="0"/>
        <v>0</v>
      </c>
      <c r="U15" s="297" t="str">
        <f t="shared" si="5"/>
        <v>En riesgo cumplimiento</v>
      </c>
      <c r="V15" s="297" t="s">
        <v>1046</v>
      </c>
      <c r="W15" s="288">
        <v>0</v>
      </c>
      <c r="X15" s="289">
        <v>0.5</v>
      </c>
      <c r="Y15" s="290" t="str">
        <f t="shared" si="6"/>
        <v>En riesgo en cumplimiento</v>
      </c>
      <c r="Z15" s="290" t="s">
        <v>1047</v>
      </c>
      <c r="AA15" s="299"/>
      <c r="AB15" s="296" t="str">
        <f t="shared" si="7"/>
        <v>No hay ejecución</v>
      </c>
      <c r="AC15" s="297" t="str">
        <f t="shared" si="8"/>
        <v>NA</v>
      </c>
      <c r="AD15" s="297"/>
      <c r="AE15" s="224">
        <v>1</v>
      </c>
      <c r="AF15" s="225" t="str">
        <f t="shared" si="9"/>
        <v>No hay Programación</v>
      </c>
      <c r="AG15" s="226" t="str">
        <f t="shared" si="2"/>
        <v>De acuerdo con lo programado</v>
      </c>
      <c r="AH15" s="226"/>
      <c r="AI15" s="299">
        <f t="shared" si="10"/>
        <v>1</v>
      </c>
      <c r="AJ15" s="296">
        <f t="shared" si="11"/>
        <v>1</v>
      </c>
      <c r="AK15" s="297" t="str">
        <f t="shared" si="12"/>
        <v>Cumplio</v>
      </c>
      <c r="AL15" s="297"/>
    </row>
    <row r="16" spans="1:38" ht="48" customHeight="1">
      <c r="A16" s="177" t="s">
        <v>861</v>
      </c>
      <c r="B16" s="170">
        <v>13</v>
      </c>
      <c r="C16" s="170" t="s">
        <v>39</v>
      </c>
      <c r="D16" s="170" t="s">
        <v>48</v>
      </c>
      <c r="E16" s="170" t="s">
        <v>96</v>
      </c>
      <c r="F16" s="172" t="s">
        <v>1048</v>
      </c>
      <c r="G16" s="172" t="s">
        <v>182</v>
      </c>
      <c r="H16" s="172" t="s">
        <v>856</v>
      </c>
      <c r="I16" s="178">
        <v>1</v>
      </c>
      <c r="J16" s="178"/>
      <c r="K16" s="174">
        <f>SUM(I16:J16)</f>
        <v>1</v>
      </c>
      <c r="L16" s="223"/>
      <c r="M16" s="178"/>
      <c r="N16" s="174">
        <f>+L16+M16</f>
        <v>0</v>
      </c>
      <c r="O16" s="175">
        <f>SUM(K16,N16)</f>
        <v>1</v>
      </c>
      <c r="P16" s="179"/>
      <c r="Q16" s="172" t="s">
        <v>1049</v>
      </c>
      <c r="R16" s="294"/>
      <c r="S16" s="299">
        <v>1</v>
      </c>
      <c r="T16" s="296">
        <f t="shared" si="0"/>
        <v>1</v>
      </c>
      <c r="U16" s="297" t="str">
        <f t="shared" si="5"/>
        <v>De acuerdo con lo programado</v>
      </c>
      <c r="V16" s="297"/>
      <c r="W16" s="288">
        <v>1</v>
      </c>
      <c r="X16" s="289">
        <v>1</v>
      </c>
      <c r="Y16" s="290" t="str">
        <f t="shared" si="6"/>
        <v>De acuerdo con lo programado</v>
      </c>
      <c r="Z16" s="290"/>
      <c r="AA16" s="299"/>
      <c r="AB16" s="296" t="str">
        <f t="shared" si="7"/>
        <v>No hay ejecución</v>
      </c>
      <c r="AC16" s="297" t="str">
        <f t="shared" si="8"/>
        <v>NA</v>
      </c>
      <c r="AD16" s="297"/>
      <c r="AE16" s="224"/>
      <c r="AF16" s="225" t="str">
        <f t="shared" si="9"/>
        <v>No hay programación</v>
      </c>
      <c r="AG16" s="226" t="str">
        <f t="shared" si="2"/>
        <v>De acuerdo con lo programado</v>
      </c>
      <c r="AH16" s="226" t="s">
        <v>1050</v>
      </c>
      <c r="AI16" s="299">
        <f t="shared" si="10"/>
        <v>2</v>
      </c>
      <c r="AJ16" s="296">
        <f t="shared" si="11"/>
        <v>2</v>
      </c>
      <c r="AK16" s="297" t="str">
        <f t="shared" si="12"/>
        <v>Cumplio</v>
      </c>
      <c r="AL16" s="297"/>
    </row>
    <row r="17" spans="1:38" ht="48" customHeight="1">
      <c r="A17" s="177" t="s">
        <v>1051</v>
      </c>
      <c r="B17" s="170">
        <v>13</v>
      </c>
      <c r="C17" s="170" t="s">
        <v>39</v>
      </c>
      <c r="D17" s="170" t="s">
        <v>48</v>
      </c>
      <c r="E17" s="170" t="s">
        <v>96</v>
      </c>
      <c r="F17" s="172" t="s">
        <v>1052</v>
      </c>
      <c r="G17" s="172" t="s">
        <v>182</v>
      </c>
      <c r="H17" s="172" t="s">
        <v>856</v>
      </c>
      <c r="I17" s="178">
        <v>1</v>
      </c>
      <c r="J17" s="178"/>
      <c r="K17" s="174">
        <f>SUM(I17:J17)</f>
        <v>1</v>
      </c>
      <c r="L17" s="223"/>
      <c r="M17" s="178"/>
      <c r="N17" s="174">
        <f>+L17+M17</f>
        <v>0</v>
      </c>
      <c r="O17" s="175">
        <f>SUM(K17,N17)</f>
        <v>1</v>
      </c>
      <c r="P17" s="179"/>
      <c r="Q17" s="172" t="s">
        <v>1049</v>
      </c>
      <c r="R17" s="294"/>
      <c r="S17" s="299">
        <v>1</v>
      </c>
      <c r="T17" s="296">
        <f t="shared" si="0"/>
        <v>1</v>
      </c>
      <c r="U17" s="297" t="str">
        <f t="shared" si="5"/>
        <v>De acuerdo con lo programado</v>
      </c>
      <c r="V17" s="297"/>
      <c r="W17" s="288">
        <v>1</v>
      </c>
      <c r="X17" s="289">
        <v>1</v>
      </c>
      <c r="Y17" s="290" t="str">
        <f t="shared" si="6"/>
        <v>De acuerdo con lo programado</v>
      </c>
      <c r="Z17" s="290"/>
      <c r="AA17" s="299"/>
      <c r="AB17" s="296" t="str">
        <f t="shared" si="7"/>
        <v>No hay ejecución</v>
      </c>
      <c r="AC17" s="297" t="str">
        <f t="shared" si="8"/>
        <v>NA</v>
      </c>
      <c r="AD17" s="297"/>
      <c r="AE17" s="224"/>
      <c r="AF17" s="225" t="str">
        <f t="shared" si="9"/>
        <v>No hay programación</v>
      </c>
      <c r="AG17" s="226" t="str">
        <f t="shared" si="2"/>
        <v>De acuerdo con lo programado</v>
      </c>
      <c r="AH17" s="226" t="s">
        <v>1053</v>
      </c>
      <c r="AI17" s="299">
        <f t="shared" si="10"/>
        <v>2</v>
      </c>
      <c r="AJ17" s="296">
        <f t="shared" si="11"/>
        <v>2</v>
      </c>
      <c r="AK17" s="297" t="str">
        <f t="shared" si="12"/>
        <v>Cumplio</v>
      </c>
      <c r="AL17" s="297"/>
    </row>
    <row r="18" spans="1:38" ht="24" customHeight="1">
      <c r="A18" s="180">
        <v>2</v>
      </c>
      <c r="B18" s="181">
        <v>2</v>
      </c>
      <c r="C18" s="181" t="s">
        <v>39</v>
      </c>
      <c r="D18" s="181" t="s">
        <v>48</v>
      </c>
      <c r="E18" s="181" t="s">
        <v>96</v>
      </c>
      <c r="F18" s="171" t="s">
        <v>1054</v>
      </c>
      <c r="G18" s="182" t="s">
        <v>862</v>
      </c>
      <c r="H18" s="182" t="s">
        <v>863</v>
      </c>
      <c r="I18" s="178">
        <f>+I19+I26+I28</f>
        <v>4</v>
      </c>
      <c r="J18" s="178">
        <f>+J19+J26+J28</f>
        <v>0</v>
      </c>
      <c r="K18" s="174">
        <f>+I18+J18</f>
        <v>4</v>
      </c>
      <c r="L18" s="223">
        <v>0</v>
      </c>
      <c r="M18" s="178">
        <v>4</v>
      </c>
      <c r="N18" s="174">
        <f>N19+N26+N28</f>
        <v>5</v>
      </c>
      <c r="O18" s="174">
        <f>+K18+N18</f>
        <v>9</v>
      </c>
      <c r="P18" s="176">
        <f>(SUM(P19:P28))/2</f>
        <v>0</v>
      </c>
      <c r="Q18" s="171" t="s">
        <v>1055</v>
      </c>
      <c r="R18" s="294"/>
      <c r="S18" s="299">
        <f>+S19+S26+S28</f>
        <v>4</v>
      </c>
      <c r="T18" s="296">
        <f t="shared" si="0"/>
        <v>1</v>
      </c>
      <c r="U18" s="297" t="str">
        <f t="shared" si="5"/>
        <v>De acuerdo con lo programado</v>
      </c>
      <c r="V18" s="297"/>
      <c r="W18" s="288"/>
      <c r="X18" s="289" t="str">
        <f>IF(W18="","No hay ejecución",IF(AND(J18=0),"No hay Programación", W18/J18))</f>
        <v>No hay ejecución</v>
      </c>
      <c r="Y18" s="290" t="str">
        <f t="shared" ref="Y18:Y51" si="13">IF(X18="No hay ejecución","NA",IF(X18&gt;=90%,"De acuerdo con lo programado",IF(X18&gt;=51%,"Atraso Leve",IF(X18&lt;50%,"En riesgo en cumplimiento"))))</f>
        <v>NA</v>
      </c>
      <c r="Z18" s="290"/>
      <c r="AA18" s="299">
        <v>0</v>
      </c>
      <c r="AB18" s="296" t="str">
        <f t="shared" si="7"/>
        <v>No hay Programación</v>
      </c>
      <c r="AC18" s="297" t="str">
        <f t="shared" si="8"/>
        <v>De acuerdo con lo programado</v>
      </c>
      <c r="AD18" s="297"/>
      <c r="AE18" s="224"/>
      <c r="AF18" s="225" t="str">
        <f t="shared" si="9"/>
        <v>No hay programación</v>
      </c>
      <c r="AG18" s="226" t="str">
        <f t="shared" si="2"/>
        <v>De acuerdo con lo programado</v>
      </c>
      <c r="AH18" s="226"/>
      <c r="AI18" s="299">
        <f t="shared" si="10"/>
        <v>4</v>
      </c>
      <c r="AJ18" s="296">
        <f t="shared" si="11"/>
        <v>0.44444444444444442</v>
      </c>
      <c r="AK18" s="297" t="str">
        <f t="shared" si="12"/>
        <v>No Cumplio</v>
      </c>
      <c r="AL18" s="297"/>
    </row>
    <row r="19" spans="1:38" ht="24" customHeight="1">
      <c r="A19" s="180">
        <v>2.1</v>
      </c>
      <c r="B19" s="181">
        <v>2</v>
      </c>
      <c r="C19" s="181" t="s">
        <v>39</v>
      </c>
      <c r="D19" s="181" t="s">
        <v>48</v>
      </c>
      <c r="E19" s="181" t="s">
        <v>96</v>
      </c>
      <c r="F19" s="171" t="s">
        <v>878</v>
      </c>
      <c r="G19" s="182" t="s">
        <v>862</v>
      </c>
      <c r="H19" s="171" t="s">
        <v>863</v>
      </c>
      <c r="I19" s="173">
        <f>SUM(I20:I25)</f>
        <v>2</v>
      </c>
      <c r="J19" s="173">
        <f>SUM(J20:J25)</f>
        <v>0</v>
      </c>
      <c r="K19" s="174">
        <f>+I19+J19</f>
        <v>2</v>
      </c>
      <c r="L19" s="243">
        <f>SUM(L20:L25)</f>
        <v>0</v>
      </c>
      <c r="M19" s="173">
        <f>SUM(M20:M25)</f>
        <v>4</v>
      </c>
      <c r="N19" s="174">
        <f>+L19+M19</f>
        <v>4</v>
      </c>
      <c r="O19" s="174">
        <f>+K19+N19</f>
        <v>6</v>
      </c>
      <c r="P19" s="176">
        <f>SUM(P20:P20)</f>
        <v>0</v>
      </c>
      <c r="Q19" s="171" t="s">
        <v>1055</v>
      </c>
      <c r="R19" s="294"/>
      <c r="S19" s="299">
        <f>+S20+S21</f>
        <v>2</v>
      </c>
      <c r="T19" s="296">
        <f t="shared" si="0"/>
        <v>1</v>
      </c>
      <c r="U19" s="297" t="str">
        <f t="shared" si="5"/>
        <v>De acuerdo con lo programado</v>
      </c>
      <c r="V19" s="297"/>
      <c r="W19" s="288">
        <v>2</v>
      </c>
      <c r="X19" s="289">
        <v>1</v>
      </c>
      <c r="Y19" s="290" t="str">
        <f t="shared" ref="Y19:Y21" si="14">IF(X19="No hay ejecución","NA",IF(X19&gt;=90%,"De acuerdo con lo programado",IF(X19&gt;=51%,"Atraso Leve",IF(X19&lt;=50%,"En riesgo en cumplimiento"))))</f>
        <v>De acuerdo con lo programado</v>
      </c>
      <c r="Z19" s="290"/>
      <c r="AA19" s="299">
        <v>0</v>
      </c>
      <c r="AB19" s="296" t="str">
        <f t="shared" si="7"/>
        <v>No hay Programación</v>
      </c>
      <c r="AC19" s="297" t="str">
        <f t="shared" si="8"/>
        <v>De acuerdo con lo programado</v>
      </c>
      <c r="AD19" s="297"/>
      <c r="AE19" s="224"/>
      <c r="AF19" s="225" t="str">
        <f t="shared" si="9"/>
        <v>No hay programación</v>
      </c>
      <c r="AG19" s="226" t="str">
        <f t="shared" si="2"/>
        <v>De acuerdo con lo programado</v>
      </c>
      <c r="AH19" s="226"/>
      <c r="AI19" s="299">
        <f t="shared" si="10"/>
        <v>4</v>
      </c>
      <c r="AJ19" s="296">
        <f t="shared" si="11"/>
        <v>0.66666666666666663</v>
      </c>
      <c r="AK19" s="297" t="str">
        <f t="shared" si="12"/>
        <v>No Cumplio</v>
      </c>
      <c r="AL19" s="297"/>
    </row>
    <row r="20" spans="1:38" ht="48" customHeight="1">
      <c r="A20" s="177" t="s">
        <v>866</v>
      </c>
      <c r="B20" s="170">
        <v>2</v>
      </c>
      <c r="C20" s="170" t="s">
        <v>39</v>
      </c>
      <c r="D20" s="170" t="s">
        <v>48</v>
      </c>
      <c r="E20" s="170" t="s">
        <v>96</v>
      </c>
      <c r="F20" s="172" t="s">
        <v>1056</v>
      </c>
      <c r="G20" s="172" t="s">
        <v>862</v>
      </c>
      <c r="H20" s="172" t="s">
        <v>1017</v>
      </c>
      <c r="I20" s="178">
        <v>1</v>
      </c>
      <c r="J20" s="178"/>
      <c r="K20" s="174">
        <f>SUM(I20:J20)</f>
        <v>1</v>
      </c>
      <c r="L20" s="223"/>
      <c r="M20" s="178">
        <v>1</v>
      </c>
      <c r="N20" s="174"/>
      <c r="O20" s="175">
        <f t="shared" ref="O20:O46" si="15">SUM(K20,N20)</f>
        <v>1</v>
      </c>
      <c r="P20" s="179"/>
      <c r="Q20" s="172" t="s">
        <v>1042</v>
      </c>
      <c r="R20" s="294"/>
      <c r="S20" s="299">
        <v>1</v>
      </c>
      <c r="T20" s="296">
        <f t="shared" si="0"/>
        <v>1</v>
      </c>
      <c r="U20" s="297" t="str">
        <f t="shared" si="5"/>
        <v>De acuerdo con lo programado</v>
      </c>
      <c r="V20" s="297"/>
      <c r="W20" s="288">
        <v>1</v>
      </c>
      <c r="X20" s="289">
        <v>1</v>
      </c>
      <c r="Y20" s="290" t="str">
        <f t="shared" si="14"/>
        <v>De acuerdo con lo programado</v>
      </c>
      <c r="Z20" s="290"/>
      <c r="AA20" s="299"/>
      <c r="AB20" s="296" t="str">
        <f t="shared" si="7"/>
        <v>No hay ejecución</v>
      </c>
      <c r="AC20" s="297" t="str">
        <f t="shared" si="8"/>
        <v>NA</v>
      </c>
      <c r="AD20" s="297"/>
      <c r="AE20" s="224"/>
      <c r="AF20" s="225" t="str">
        <f t="shared" si="9"/>
        <v>No hay programación</v>
      </c>
      <c r="AG20" s="226" t="str">
        <f t="shared" si="2"/>
        <v>De acuerdo con lo programado</v>
      </c>
      <c r="AH20" s="226" t="s">
        <v>1057</v>
      </c>
      <c r="AI20" s="299">
        <f t="shared" si="10"/>
        <v>2</v>
      </c>
      <c r="AJ20" s="296">
        <f t="shared" si="11"/>
        <v>2</v>
      </c>
      <c r="AK20" s="297" t="str">
        <f t="shared" si="12"/>
        <v>Cumplio</v>
      </c>
      <c r="AL20" s="297"/>
    </row>
    <row r="21" spans="1:38" ht="36" customHeight="1">
      <c r="A21" s="177" t="s">
        <v>868</v>
      </c>
      <c r="B21" s="170">
        <v>2</v>
      </c>
      <c r="C21" s="170" t="s">
        <v>39</v>
      </c>
      <c r="D21" s="170" t="s">
        <v>48</v>
      </c>
      <c r="E21" s="170" t="s">
        <v>96</v>
      </c>
      <c r="F21" s="172" t="s">
        <v>1058</v>
      </c>
      <c r="G21" s="172" t="s">
        <v>862</v>
      </c>
      <c r="H21" s="172" t="s">
        <v>1017</v>
      </c>
      <c r="I21" s="178">
        <v>1</v>
      </c>
      <c r="J21" s="178"/>
      <c r="K21" s="174">
        <f>SUM(I21:J21)</f>
        <v>1</v>
      </c>
      <c r="L21" s="223"/>
      <c r="M21" s="178">
        <v>0</v>
      </c>
      <c r="N21" s="174">
        <f t="shared" ref="N21:N25" si="16">SUM(L21:M21)</f>
        <v>0</v>
      </c>
      <c r="O21" s="175">
        <f t="shared" si="15"/>
        <v>1</v>
      </c>
      <c r="P21" s="179"/>
      <c r="Q21" s="172" t="s">
        <v>1042</v>
      </c>
      <c r="R21" s="294"/>
      <c r="S21" s="299">
        <v>1</v>
      </c>
      <c r="T21" s="296">
        <f t="shared" si="0"/>
        <v>1</v>
      </c>
      <c r="U21" s="297" t="str">
        <f t="shared" si="5"/>
        <v>De acuerdo con lo programado</v>
      </c>
      <c r="V21" s="297"/>
      <c r="W21" s="288">
        <v>1</v>
      </c>
      <c r="X21" s="289">
        <v>1</v>
      </c>
      <c r="Y21" s="290" t="str">
        <f t="shared" si="14"/>
        <v>De acuerdo con lo programado</v>
      </c>
      <c r="Z21" s="290"/>
      <c r="AA21" s="299"/>
      <c r="AB21" s="296" t="str">
        <f t="shared" si="7"/>
        <v>No hay ejecución</v>
      </c>
      <c r="AC21" s="297" t="str">
        <f t="shared" si="8"/>
        <v>NA</v>
      </c>
      <c r="AD21" s="297"/>
      <c r="AE21" s="224"/>
      <c r="AF21" s="225" t="str">
        <f t="shared" si="9"/>
        <v>No hay programación</v>
      </c>
      <c r="AG21" s="226" t="str">
        <f t="shared" si="2"/>
        <v>De acuerdo con lo programado</v>
      </c>
      <c r="AH21" s="226"/>
      <c r="AI21" s="299">
        <f t="shared" si="10"/>
        <v>2</v>
      </c>
      <c r="AJ21" s="296">
        <f t="shared" si="11"/>
        <v>2</v>
      </c>
      <c r="AK21" s="297" t="str">
        <f t="shared" si="12"/>
        <v>Cumplio</v>
      </c>
      <c r="AL21" s="297"/>
    </row>
    <row r="22" spans="1:38" ht="31.5" customHeight="1">
      <c r="A22" s="177" t="s">
        <v>1059</v>
      </c>
      <c r="B22" s="170">
        <v>2</v>
      </c>
      <c r="C22" s="170" t="s">
        <v>37</v>
      </c>
      <c r="D22" s="170" t="s">
        <v>48</v>
      </c>
      <c r="E22" s="170" t="s">
        <v>96</v>
      </c>
      <c r="F22" s="172" t="s">
        <v>1060</v>
      </c>
      <c r="G22" s="172" t="s">
        <v>862</v>
      </c>
      <c r="H22" s="172" t="s">
        <v>867</v>
      </c>
      <c r="I22" s="178"/>
      <c r="J22" s="173"/>
      <c r="K22" s="174"/>
      <c r="L22" s="223"/>
      <c r="M22" s="178">
        <v>1</v>
      </c>
      <c r="N22" s="174">
        <f t="shared" si="16"/>
        <v>1</v>
      </c>
      <c r="O22" s="175">
        <f t="shared" si="15"/>
        <v>1</v>
      </c>
      <c r="P22" s="179"/>
      <c r="Q22" s="172" t="s">
        <v>1042</v>
      </c>
      <c r="R22" s="294"/>
      <c r="S22" s="299"/>
      <c r="T22" s="296" t="str">
        <f t="shared" si="0"/>
        <v>No hay ejecución</v>
      </c>
      <c r="U22" s="297" t="str">
        <f t="shared" si="5"/>
        <v>NA</v>
      </c>
      <c r="V22" s="297"/>
      <c r="W22" s="288"/>
      <c r="X22" s="289" t="str">
        <f>IF(W22="","No hay ejecución",IF(AND(J22=0),"No hay Programación", W22/J22))</f>
        <v>No hay ejecución</v>
      </c>
      <c r="Y22" s="290" t="str">
        <f t="shared" si="13"/>
        <v>NA</v>
      </c>
      <c r="Z22" s="290"/>
      <c r="AA22" s="299"/>
      <c r="AB22" s="296" t="str">
        <f t="shared" si="7"/>
        <v>No hay ejecución</v>
      </c>
      <c r="AC22" s="297" t="str">
        <f t="shared" si="8"/>
        <v>NA</v>
      </c>
      <c r="AD22" s="297"/>
      <c r="AE22" s="224">
        <v>1</v>
      </c>
      <c r="AF22" s="225">
        <f t="shared" si="9"/>
        <v>1</v>
      </c>
      <c r="AG22" s="226" t="str">
        <f t="shared" si="2"/>
        <v>De acuerdo con lo programado</v>
      </c>
      <c r="AH22" s="226"/>
      <c r="AI22" s="299">
        <f t="shared" si="10"/>
        <v>1</v>
      </c>
      <c r="AJ22" s="296">
        <f t="shared" si="11"/>
        <v>1</v>
      </c>
      <c r="AK22" s="297" t="str">
        <f t="shared" si="12"/>
        <v>Cumplio</v>
      </c>
      <c r="AL22" s="297"/>
    </row>
    <row r="23" spans="1:38" ht="24" customHeight="1">
      <c r="A23" s="177" t="s">
        <v>1061</v>
      </c>
      <c r="B23" s="170">
        <v>2</v>
      </c>
      <c r="C23" s="170" t="s">
        <v>39</v>
      </c>
      <c r="D23" s="170" t="s">
        <v>48</v>
      </c>
      <c r="E23" s="170" t="s">
        <v>96</v>
      </c>
      <c r="F23" s="172" t="s">
        <v>1062</v>
      </c>
      <c r="G23" s="172" t="s">
        <v>862</v>
      </c>
      <c r="H23" s="172" t="s">
        <v>867</v>
      </c>
      <c r="I23" s="178"/>
      <c r="J23" s="173">
        <f>SUM(J25:J27)</f>
        <v>0</v>
      </c>
      <c r="K23" s="174">
        <f>SUM(I23:J23)</f>
        <v>0</v>
      </c>
      <c r="L23" s="223"/>
      <c r="M23" s="178">
        <v>1</v>
      </c>
      <c r="N23" s="174">
        <f t="shared" si="16"/>
        <v>1</v>
      </c>
      <c r="O23" s="175">
        <f t="shared" si="15"/>
        <v>1</v>
      </c>
      <c r="P23" s="179"/>
      <c r="Q23" s="172" t="s">
        <v>1045</v>
      </c>
      <c r="R23" s="294"/>
      <c r="S23" s="299"/>
      <c r="T23" s="296" t="str">
        <f t="shared" si="0"/>
        <v>No hay ejecución</v>
      </c>
      <c r="U23" s="297" t="str">
        <f t="shared" si="5"/>
        <v>NA</v>
      </c>
      <c r="V23" s="297"/>
      <c r="W23" s="288"/>
      <c r="X23" s="289" t="str">
        <f>IF(W23="","No hay ejecución",IF(AND(J23=0),"No hay Programación", W23/J23))</f>
        <v>No hay ejecución</v>
      </c>
      <c r="Y23" s="290" t="str">
        <f t="shared" si="13"/>
        <v>NA</v>
      </c>
      <c r="Z23" s="290"/>
      <c r="AA23" s="299"/>
      <c r="AB23" s="296" t="str">
        <f t="shared" si="7"/>
        <v>No hay ejecución</v>
      </c>
      <c r="AC23" s="297" t="str">
        <f t="shared" si="8"/>
        <v>NA</v>
      </c>
      <c r="AD23" s="297"/>
      <c r="AE23" s="224">
        <v>1</v>
      </c>
      <c r="AF23" s="225">
        <f t="shared" si="9"/>
        <v>1</v>
      </c>
      <c r="AG23" s="226" t="str">
        <f t="shared" si="2"/>
        <v>De acuerdo con lo programado</v>
      </c>
      <c r="AH23" s="226"/>
      <c r="AI23" s="299">
        <f t="shared" si="10"/>
        <v>1</v>
      </c>
      <c r="AJ23" s="296">
        <f t="shared" si="11"/>
        <v>1</v>
      </c>
      <c r="AK23" s="297" t="str">
        <f t="shared" si="12"/>
        <v>Cumplio</v>
      </c>
      <c r="AL23" s="297"/>
    </row>
    <row r="24" spans="1:38" ht="48" customHeight="1">
      <c r="A24" s="177" t="s">
        <v>1063</v>
      </c>
      <c r="B24" s="170">
        <v>2</v>
      </c>
      <c r="C24" s="170" t="s">
        <v>39</v>
      </c>
      <c r="D24" s="170" t="s">
        <v>48</v>
      </c>
      <c r="E24" s="170" t="s">
        <v>96</v>
      </c>
      <c r="F24" s="172" t="s">
        <v>1064</v>
      </c>
      <c r="G24" s="172" t="s">
        <v>862</v>
      </c>
      <c r="H24" s="172" t="s">
        <v>867</v>
      </c>
      <c r="I24" s="178"/>
      <c r="J24" s="178"/>
      <c r="K24" s="174"/>
      <c r="L24" s="223"/>
      <c r="M24" s="178"/>
      <c r="N24" s="174"/>
      <c r="O24" s="175"/>
      <c r="P24" s="179"/>
      <c r="Q24" s="172" t="s">
        <v>1045</v>
      </c>
      <c r="R24" s="294" t="s">
        <v>1065</v>
      </c>
      <c r="S24" s="299"/>
      <c r="T24" s="296" t="str">
        <f t="shared" si="0"/>
        <v>No hay ejecución</v>
      </c>
      <c r="U24" s="297" t="str">
        <f t="shared" si="5"/>
        <v>NA</v>
      </c>
      <c r="V24" s="297"/>
      <c r="W24" s="288"/>
      <c r="X24" s="289" t="str">
        <f>IF(W24="","No hay ejecución",IF(AND(J24=0),"No hay Programación", W24/J24))</f>
        <v>No hay ejecución</v>
      </c>
      <c r="Y24" s="290" t="str">
        <f t="shared" si="13"/>
        <v>NA</v>
      </c>
      <c r="Z24" s="290"/>
      <c r="AA24" s="299"/>
      <c r="AB24" s="296" t="str">
        <f t="shared" si="7"/>
        <v>No hay ejecución</v>
      </c>
      <c r="AC24" s="297" t="str">
        <f t="shared" si="8"/>
        <v>NA</v>
      </c>
      <c r="AD24" s="298" t="s">
        <v>1066</v>
      </c>
      <c r="AE24" s="224"/>
      <c r="AF24" s="225" t="str">
        <f t="shared" si="9"/>
        <v>No hay programación</v>
      </c>
      <c r="AG24" s="226" t="str">
        <f t="shared" si="2"/>
        <v>De acuerdo con lo programado</v>
      </c>
      <c r="AH24" s="226"/>
      <c r="AI24" s="299">
        <f t="shared" si="10"/>
        <v>0</v>
      </c>
      <c r="AJ24" s="296" t="str">
        <f t="shared" si="11"/>
        <v>No hay Programación</v>
      </c>
      <c r="AK24" s="297" t="str">
        <f t="shared" si="12"/>
        <v>Cumplio</v>
      </c>
      <c r="AL24" s="297"/>
    </row>
    <row r="25" spans="1:38" ht="24" customHeight="1">
      <c r="A25" s="177" t="s">
        <v>1067</v>
      </c>
      <c r="B25" s="170">
        <v>2</v>
      </c>
      <c r="C25" s="170" t="s">
        <v>39</v>
      </c>
      <c r="D25" s="170" t="s">
        <v>48</v>
      </c>
      <c r="E25" s="170" t="s">
        <v>96</v>
      </c>
      <c r="F25" s="172" t="s">
        <v>1068</v>
      </c>
      <c r="G25" s="172" t="s">
        <v>862</v>
      </c>
      <c r="H25" s="172" t="s">
        <v>867</v>
      </c>
      <c r="I25" s="178"/>
      <c r="J25" s="173"/>
      <c r="K25" s="174">
        <f>SUM(I25:J25)</f>
        <v>0</v>
      </c>
      <c r="L25" s="223"/>
      <c r="M25" s="178">
        <v>1</v>
      </c>
      <c r="N25" s="174">
        <f t="shared" si="16"/>
        <v>1</v>
      </c>
      <c r="O25" s="175">
        <f t="shared" si="15"/>
        <v>1</v>
      </c>
      <c r="P25" s="179"/>
      <c r="Q25" s="172" t="s">
        <v>1069</v>
      </c>
      <c r="R25" s="294"/>
      <c r="S25" s="299"/>
      <c r="T25" s="296" t="str">
        <f t="shared" si="0"/>
        <v>No hay ejecución</v>
      </c>
      <c r="U25" s="297" t="str">
        <f t="shared" si="5"/>
        <v>NA</v>
      </c>
      <c r="V25" s="297"/>
      <c r="W25" s="288"/>
      <c r="X25" s="289" t="str">
        <f>IF(W25="","No hay ejecución",IF(AND(J25=0),"No hay Programación", W25/J25))</f>
        <v>No hay ejecución</v>
      </c>
      <c r="Y25" s="290" t="str">
        <f t="shared" si="13"/>
        <v>NA</v>
      </c>
      <c r="Z25" s="290"/>
      <c r="AA25" s="299"/>
      <c r="AB25" s="296" t="str">
        <f t="shared" si="7"/>
        <v>No hay ejecución</v>
      </c>
      <c r="AC25" s="297" t="str">
        <f t="shared" si="8"/>
        <v>NA</v>
      </c>
      <c r="AD25" s="297" t="s">
        <v>1070</v>
      </c>
      <c r="AE25" s="224">
        <v>1</v>
      </c>
      <c r="AF25" s="225">
        <f t="shared" si="9"/>
        <v>1</v>
      </c>
      <c r="AG25" s="226" t="str">
        <f t="shared" si="2"/>
        <v>De acuerdo con lo programado</v>
      </c>
      <c r="AH25" s="226"/>
      <c r="AI25" s="299">
        <f t="shared" si="10"/>
        <v>1</v>
      </c>
      <c r="AJ25" s="296">
        <f t="shared" si="11"/>
        <v>1</v>
      </c>
      <c r="AK25" s="297" t="str">
        <f t="shared" si="12"/>
        <v>Cumplio</v>
      </c>
      <c r="AL25" s="297"/>
    </row>
    <row r="26" spans="1:38" ht="48" customHeight="1">
      <c r="A26" s="180">
        <v>2.2000000000000002</v>
      </c>
      <c r="B26" s="181">
        <v>2</v>
      </c>
      <c r="C26" s="181" t="s">
        <v>39</v>
      </c>
      <c r="D26" s="181" t="s">
        <v>48</v>
      </c>
      <c r="E26" s="181" t="s">
        <v>96</v>
      </c>
      <c r="F26" s="171" t="s">
        <v>865</v>
      </c>
      <c r="G26" s="182" t="s">
        <v>862</v>
      </c>
      <c r="H26" s="171" t="s">
        <v>863</v>
      </c>
      <c r="I26" s="173">
        <f>SUM(I27)</f>
        <v>1</v>
      </c>
      <c r="J26" s="173">
        <f>SUM(J27)</f>
        <v>0</v>
      </c>
      <c r="K26" s="174">
        <f>+I26+J26</f>
        <v>1</v>
      </c>
      <c r="L26" s="243">
        <f>SUM(L27)</f>
        <v>0</v>
      </c>
      <c r="M26" s="173">
        <f>SUM(M27)</f>
        <v>0</v>
      </c>
      <c r="N26" s="174">
        <f>+L26+M26</f>
        <v>0</v>
      </c>
      <c r="O26" s="174">
        <f t="shared" si="15"/>
        <v>1</v>
      </c>
      <c r="P26" s="176">
        <f>SUM(P27:P27)</f>
        <v>0</v>
      </c>
      <c r="Q26" s="171" t="s">
        <v>1069</v>
      </c>
      <c r="R26" s="294"/>
      <c r="S26" s="299">
        <f>+S27</f>
        <v>1</v>
      </c>
      <c r="T26" s="296">
        <f t="shared" si="0"/>
        <v>1</v>
      </c>
      <c r="U26" s="297" t="str">
        <f t="shared" si="5"/>
        <v>De acuerdo con lo programado</v>
      </c>
      <c r="V26" s="297"/>
      <c r="W26" s="288">
        <v>1</v>
      </c>
      <c r="X26" s="289">
        <v>1</v>
      </c>
      <c r="Y26" s="290" t="str">
        <f t="shared" ref="Y26:Y29" si="17">IF(X26="No hay ejecución","NA",IF(X26&gt;=90%,"De acuerdo con lo programado",IF(X26&gt;=51%,"Atraso Leve",IF(X26&lt;=50%,"En riesgo en cumplimiento"))))</f>
        <v>De acuerdo con lo programado</v>
      </c>
      <c r="Z26" s="290"/>
      <c r="AA26" s="299"/>
      <c r="AB26" s="296" t="str">
        <f t="shared" si="7"/>
        <v>No hay ejecución</v>
      </c>
      <c r="AC26" s="297" t="str">
        <f t="shared" si="8"/>
        <v>NA</v>
      </c>
      <c r="AD26" s="297"/>
      <c r="AE26" s="224"/>
      <c r="AF26" s="225" t="str">
        <f t="shared" si="9"/>
        <v>No hay programación</v>
      </c>
      <c r="AG26" s="226" t="str">
        <f t="shared" si="2"/>
        <v>De acuerdo con lo programado</v>
      </c>
      <c r="AH26" s="226"/>
      <c r="AI26" s="299">
        <f t="shared" si="10"/>
        <v>2</v>
      </c>
      <c r="AJ26" s="296">
        <f t="shared" si="11"/>
        <v>2</v>
      </c>
      <c r="AK26" s="297" t="str">
        <f t="shared" si="12"/>
        <v>Cumplio</v>
      </c>
      <c r="AL26" s="297"/>
    </row>
    <row r="27" spans="1:38" ht="48" customHeight="1">
      <c r="A27" s="177" t="s">
        <v>871</v>
      </c>
      <c r="B27" s="170">
        <v>13</v>
      </c>
      <c r="C27" s="170" t="s">
        <v>39</v>
      </c>
      <c r="D27" s="170" t="s">
        <v>48</v>
      </c>
      <c r="E27" s="170" t="s">
        <v>96</v>
      </c>
      <c r="F27" s="172" t="s">
        <v>1071</v>
      </c>
      <c r="G27" s="172" t="s">
        <v>862</v>
      </c>
      <c r="H27" s="172" t="s">
        <v>867</v>
      </c>
      <c r="I27" s="178">
        <v>1</v>
      </c>
      <c r="J27" s="178"/>
      <c r="K27" s="174">
        <f>SUM(I27:J27)</f>
        <v>1</v>
      </c>
      <c r="L27" s="223"/>
      <c r="M27" s="178"/>
      <c r="N27" s="174">
        <f>SUM(L27:M27)</f>
        <v>0</v>
      </c>
      <c r="O27" s="175">
        <f t="shared" si="15"/>
        <v>1</v>
      </c>
      <c r="P27" s="179"/>
      <c r="Q27" s="172" t="s">
        <v>1072</v>
      </c>
      <c r="R27" s="294"/>
      <c r="S27" s="299">
        <v>1</v>
      </c>
      <c r="T27" s="296">
        <f t="shared" si="0"/>
        <v>1</v>
      </c>
      <c r="U27" s="297" t="str">
        <f t="shared" si="5"/>
        <v>De acuerdo con lo programado</v>
      </c>
      <c r="V27" s="297"/>
      <c r="W27" s="288">
        <v>1</v>
      </c>
      <c r="X27" s="289">
        <v>1</v>
      </c>
      <c r="Y27" s="290" t="str">
        <f t="shared" si="17"/>
        <v>De acuerdo con lo programado</v>
      </c>
      <c r="Z27" s="290"/>
      <c r="AA27" s="299"/>
      <c r="AB27" s="296" t="str">
        <f t="shared" si="7"/>
        <v>No hay ejecución</v>
      </c>
      <c r="AC27" s="297" t="str">
        <f t="shared" si="8"/>
        <v>NA</v>
      </c>
      <c r="AD27" s="297"/>
      <c r="AE27" s="224"/>
      <c r="AF27" s="225" t="str">
        <f t="shared" si="9"/>
        <v>No hay programación</v>
      </c>
      <c r="AG27" s="226" t="str">
        <f t="shared" si="2"/>
        <v>De acuerdo con lo programado</v>
      </c>
      <c r="AH27" s="226"/>
      <c r="AI27" s="299">
        <f t="shared" si="10"/>
        <v>2</v>
      </c>
      <c r="AJ27" s="296">
        <f t="shared" si="11"/>
        <v>2</v>
      </c>
      <c r="AK27" s="297" t="str">
        <f t="shared" si="12"/>
        <v>Cumplio</v>
      </c>
      <c r="AL27" s="297"/>
    </row>
    <row r="28" spans="1:38" ht="48" customHeight="1">
      <c r="A28" s="180">
        <v>2.2999999999999998</v>
      </c>
      <c r="B28" s="181">
        <v>2</v>
      </c>
      <c r="C28" s="181" t="s">
        <v>39</v>
      </c>
      <c r="D28" s="181" t="s">
        <v>48</v>
      </c>
      <c r="E28" s="181" t="s">
        <v>96</v>
      </c>
      <c r="F28" s="171" t="s">
        <v>1073</v>
      </c>
      <c r="G28" s="182" t="s">
        <v>862</v>
      </c>
      <c r="H28" s="172" t="s">
        <v>867</v>
      </c>
      <c r="I28" s="173">
        <f>SUM(I29:I31)</f>
        <v>1</v>
      </c>
      <c r="J28" s="173">
        <f>SUM(J29:J31)</f>
        <v>0</v>
      </c>
      <c r="K28" s="174">
        <f>SUM(I28:J28)</f>
        <v>1</v>
      </c>
      <c r="L28" s="243">
        <f>SUM(L29:L31)</f>
        <v>0</v>
      </c>
      <c r="M28" s="173">
        <f>SUM(M29:M31)</f>
        <v>1</v>
      </c>
      <c r="N28" s="174">
        <f>+L28+M28</f>
        <v>1</v>
      </c>
      <c r="O28" s="174">
        <f t="shared" si="15"/>
        <v>2</v>
      </c>
      <c r="P28" s="176">
        <f>SUM(P29:P29)</f>
        <v>0</v>
      </c>
      <c r="Q28" s="171" t="s">
        <v>1074</v>
      </c>
      <c r="R28" s="294"/>
      <c r="S28" s="299">
        <f>+S29</f>
        <v>1</v>
      </c>
      <c r="T28" s="296">
        <f t="shared" si="0"/>
        <v>1</v>
      </c>
      <c r="U28" s="297" t="str">
        <f t="shared" si="5"/>
        <v>De acuerdo con lo programado</v>
      </c>
      <c r="V28" s="297"/>
      <c r="W28" s="288">
        <v>1</v>
      </c>
      <c r="X28" s="289">
        <v>1</v>
      </c>
      <c r="Y28" s="290" t="str">
        <f t="shared" si="17"/>
        <v>De acuerdo con lo programado</v>
      </c>
      <c r="Z28" s="290"/>
      <c r="AA28" s="299"/>
      <c r="AB28" s="296" t="str">
        <f t="shared" si="7"/>
        <v>No hay ejecución</v>
      </c>
      <c r="AC28" s="297" t="str">
        <f t="shared" si="8"/>
        <v>NA</v>
      </c>
      <c r="AD28" s="297"/>
      <c r="AE28" s="224"/>
      <c r="AF28" s="225" t="str">
        <f t="shared" si="9"/>
        <v>No hay programación</v>
      </c>
      <c r="AG28" s="226" t="str">
        <f t="shared" si="2"/>
        <v>De acuerdo con lo programado</v>
      </c>
      <c r="AH28" s="226"/>
      <c r="AI28" s="299">
        <f t="shared" si="10"/>
        <v>2</v>
      </c>
      <c r="AJ28" s="296">
        <f t="shared" si="11"/>
        <v>1</v>
      </c>
      <c r="AK28" s="297" t="str">
        <f t="shared" si="12"/>
        <v>Cumplio</v>
      </c>
      <c r="AL28" s="297"/>
    </row>
    <row r="29" spans="1:38" ht="24" customHeight="1">
      <c r="A29" s="177" t="s">
        <v>877</v>
      </c>
      <c r="B29" s="170">
        <v>2</v>
      </c>
      <c r="C29" s="170" t="s">
        <v>39</v>
      </c>
      <c r="D29" s="170" t="s">
        <v>48</v>
      </c>
      <c r="E29" s="170" t="s">
        <v>96</v>
      </c>
      <c r="F29" s="172" t="s">
        <v>1075</v>
      </c>
      <c r="G29" s="172" t="s">
        <v>862</v>
      </c>
      <c r="H29" s="172" t="s">
        <v>1017</v>
      </c>
      <c r="I29" s="178">
        <v>1</v>
      </c>
      <c r="J29" s="178"/>
      <c r="K29" s="174">
        <f>SUM(I29:J29)</f>
        <v>1</v>
      </c>
      <c r="L29" s="223"/>
      <c r="M29" s="178"/>
      <c r="N29" s="174">
        <v>0</v>
      </c>
      <c r="O29" s="175">
        <f t="shared" si="15"/>
        <v>1</v>
      </c>
      <c r="P29" s="179"/>
      <c r="Q29" s="172" t="s">
        <v>1074</v>
      </c>
      <c r="R29" s="294"/>
      <c r="S29" s="299">
        <v>1</v>
      </c>
      <c r="T29" s="296">
        <f t="shared" si="0"/>
        <v>1</v>
      </c>
      <c r="U29" s="297" t="str">
        <f t="shared" si="5"/>
        <v>De acuerdo con lo programado</v>
      </c>
      <c r="V29" s="297"/>
      <c r="W29" s="288">
        <v>1</v>
      </c>
      <c r="X29" s="289">
        <v>1</v>
      </c>
      <c r="Y29" s="290" t="str">
        <f t="shared" si="17"/>
        <v>De acuerdo con lo programado</v>
      </c>
      <c r="Z29" s="290"/>
      <c r="AA29" s="299"/>
      <c r="AB29" s="296" t="str">
        <f t="shared" si="7"/>
        <v>No hay ejecución</v>
      </c>
      <c r="AC29" s="297" t="str">
        <f t="shared" si="8"/>
        <v>NA</v>
      </c>
      <c r="AD29" s="297"/>
      <c r="AE29" s="224"/>
      <c r="AF29" s="225" t="str">
        <f t="shared" si="9"/>
        <v>No hay programación</v>
      </c>
      <c r="AG29" s="226" t="str">
        <f t="shared" si="2"/>
        <v>De acuerdo con lo programado</v>
      </c>
      <c r="AH29" s="226"/>
      <c r="AI29" s="299">
        <f t="shared" si="10"/>
        <v>2</v>
      </c>
      <c r="AJ29" s="296">
        <f t="shared" si="11"/>
        <v>2</v>
      </c>
      <c r="AK29" s="297" t="str">
        <f t="shared" si="12"/>
        <v>Cumplio</v>
      </c>
      <c r="AL29" s="297"/>
    </row>
    <row r="30" spans="1:38" ht="24" customHeight="1">
      <c r="A30" s="177" t="s">
        <v>1076</v>
      </c>
      <c r="B30" s="170">
        <v>2</v>
      </c>
      <c r="C30" s="170" t="s">
        <v>39</v>
      </c>
      <c r="D30" s="170" t="s">
        <v>48</v>
      </c>
      <c r="E30" s="170" t="s">
        <v>96</v>
      </c>
      <c r="F30" s="172" t="s">
        <v>1077</v>
      </c>
      <c r="G30" s="172" t="s">
        <v>862</v>
      </c>
      <c r="H30" s="172" t="s">
        <v>856</v>
      </c>
      <c r="I30" s="178"/>
      <c r="J30" s="178"/>
      <c r="K30" s="174"/>
      <c r="L30" s="223"/>
      <c r="M30" s="178">
        <v>1</v>
      </c>
      <c r="N30" s="174">
        <f>SUM(L30:M30)</f>
        <v>1</v>
      </c>
      <c r="O30" s="175">
        <f t="shared" si="15"/>
        <v>1</v>
      </c>
      <c r="P30" s="179"/>
      <c r="Q30" s="172" t="s">
        <v>1074</v>
      </c>
      <c r="R30" s="294"/>
      <c r="S30" s="299"/>
      <c r="T30" s="296" t="str">
        <f t="shared" si="0"/>
        <v>No hay ejecución</v>
      </c>
      <c r="U30" s="297" t="str">
        <f t="shared" si="5"/>
        <v>NA</v>
      </c>
      <c r="V30" s="297"/>
      <c r="W30" s="288"/>
      <c r="X30" s="289" t="str">
        <f t="shared" ref="X30:X46" si="18">IF(W30="","No hay ejecución",IF(AND(J30=0),"No hay Programación", W30/J30))</f>
        <v>No hay ejecución</v>
      </c>
      <c r="Y30" s="290" t="str">
        <f t="shared" si="13"/>
        <v>NA</v>
      </c>
      <c r="Z30" s="290"/>
      <c r="AA30" s="299"/>
      <c r="AB30" s="296" t="str">
        <f t="shared" si="7"/>
        <v>No hay ejecución</v>
      </c>
      <c r="AC30" s="297" t="str">
        <f t="shared" si="8"/>
        <v>NA</v>
      </c>
      <c r="AD30" s="450" t="s">
        <v>1078</v>
      </c>
      <c r="AE30" s="224">
        <v>1</v>
      </c>
      <c r="AF30" s="225">
        <f t="shared" si="9"/>
        <v>1</v>
      </c>
      <c r="AG30" s="226" t="str">
        <f t="shared" si="2"/>
        <v>De acuerdo con lo programado</v>
      </c>
      <c r="AH30" s="226"/>
      <c r="AI30" s="299">
        <f t="shared" si="10"/>
        <v>1</v>
      </c>
      <c r="AJ30" s="296">
        <f t="shared" si="11"/>
        <v>1</v>
      </c>
      <c r="AK30" s="297" t="str">
        <f t="shared" si="12"/>
        <v>Cumplio</v>
      </c>
      <c r="AL30" s="297"/>
    </row>
    <row r="31" spans="1:38" ht="65.25" customHeight="1">
      <c r="A31" s="177" t="s">
        <v>1079</v>
      </c>
      <c r="B31" s="170">
        <v>2</v>
      </c>
      <c r="C31" s="170" t="s">
        <v>39</v>
      </c>
      <c r="D31" s="170" t="s">
        <v>48</v>
      </c>
      <c r="E31" s="170" t="s">
        <v>96</v>
      </c>
      <c r="F31" s="172" t="s">
        <v>1080</v>
      </c>
      <c r="G31" s="172" t="s">
        <v>862</v>
      </c>
      <c r="H31" s="172" t="s">
        <v>867</v>
      </c>
      <c r="I31" s="178"/>
      <c r="J31" s="178"/>
      <c r="K31" s="174"/>
      <c r="L31" s="223">
        <v>0</v>
      </c>
      <c r="M31" s="178"/>
      <c r="N31" s="174">
        <f>SUM(L31:M31)</f>
        <v>0</v>
      </c>
      <c r="O31" s="175">
        <f t="shared" si="15"/>
        <v>0</v>
      </c>
      <c r="P31" s="179"/>
      <c r="Q31" s="172" t="s">
        <v>1074</v>
      </c>
      <c r="R31" s="294" t="s">
        <v>1081</v>
      </c>
      <c r="S31" s="299"/>
      <c r="T31" s="296" t="str">
        <f t="shared" si="0"/>
        <v>No hay ejecución</v>
      </c>
      <c r="U31" s="297" t="str">
        <f t="shared" si="5"/>
        <v>NA</v>
      </c>
      <c r="V31" s="297"/>
      <c r="W31" s="288"/>
      <c r="X31" s="289" t="str">
        <f t="shared" si="18"/>
        <v>No hay ejecución</v>
      </c>
      <c r="Y31" s="290" t="str">
        <f t="shared" si="13"/>
        <v>NA</v>
      </c>
      <c r="Z31" s="290"/>
      <c r="AA31" s="299"/>
      <c r="AB31" s="296" t="str">
        <f t="shared" si="7"/>
        <v>No hay ejecución</v>
      </c>
      <c r="AC31" s="297" t="str">
        <f t="shared" si="8"/>
        <v>NA</v>
      </c>
      <c r="AD31" s="451"/>
      <c r="AE31" s="224"/>
      <c r="AF31" s="225" t="str">
        <f t="shared" si="9"/>
        <v>No hay programación</v>
      </c>
      <c r="AG31" s="226" t="str">
        <f t="shared" si="2"/>
        <v>De acuerdo con lo programado</v>
      </c>
      <c r="AH31" s="226"/>
      <c r="AI31" s="299">
        <f t="shared" si="10"/>
        <v>0</v>
      </c>
      <c r="AJ31" s="296" t="str">
        <f t="shared" si="11"/>
        <v>No hay Programación</v>
      </c>
      <c r="AK31" s="297" t="str">
        <f t="shared" si="12"/>
        <v>Cumplio</v>
      </c>
      <c r="AL31" s="297"/>
    </row>
    <row r="32" spans="1:38" ht="24" customHeight="1">
      <c r="A32" s="177">
        <v>8.3000000000000007</v>
      </c>
      <c r="B32" s="170">
        <v>0</v>
      </c>
      <c r="C32" s="170">
        <v>0</v>
      </c>
      <c r="D32" s="170">
        <v>0</v>
      </c>
      <c r="E32" s="170">
        <v>0</v>
      </c>
      <c r="F32" s="172" t="s">
        <v>1082</v>
      </c>
      <c r="G32" s="172" t="s">
        <v>920</v>
      </c>
      <c r="H32" s="172" t="s">
        <v>481</v>
      </c>
      <c r="I32" s="178">
        <v>2</v>
      </c>
      <c r="J32" s="178">
        <v>3</v>
      </c>
      <c r="K32" s="174">
        <f>SUM(I32:J32)</f>
        <v>5</v>
      </c>
      <c r="L32" s="223">
        <v>3</v>
      </c>
      <c r="M32" s="178">
        <v>3</v>
      </c>
      <c r="N32" s="174">
        <f>SUM(L32:M32)</f>
        <v>6</v>
      </c>
      <c r="O32" s="175">
        <f>SUM(K32,N32)</f>
        <v>11</v>
      </c>
      <c r="P32" s="179"/>
      <c r="Q32" s="172" t="s">
        <v>1074</v>
      </c>
      <c r="R32" s="294"/>
      <c r="S32" s="299">
        <v>2</v>
      </c>
      <c r="T32" s="296">
        <f>IF(S32="","No hay ejecución",IF(AND(I32=0),"No hay Programación", S32/I32))</f>
        <v>1</v>
      </c>
      <c r="U32" s="297" t="str">
        <f>IF(T32="No hay ejecución","NA",IF(T32&gt;=90%,"De acuerdo con lo programado",IF(T32&gt;=51%,"Atraso Leve",IF(T32&lt;50%,"En riesgo cumplimiento"))))</f>
        <v>De acuerdo con lo programado</v>
      </c>
      <c r="V32" s="297"/>
      <c r="W32" s="288">
        <v>3</v>
      </c>
      <c r="X32" s="289">
        <f t="shared" si="18"/>
        <v>1</v>
      </c>
      <c r="Y32" s="290" t="str">
        <f>IF(X32="No hay ejecución","NA",IF(X32&gt;=90%,"De acuerdo con lo programado",IF(X32&gt;=51%,"Atraso Leve",IF(X32&lt;=50%,"En riesgo en cumplimiento"))))</f>
        <v>De acuerdo con lo programado</v>
      </c>
      <c r="Z32" s="290"/>
      <c r="AA32" s="299">
        <v>3</v>
      </c>
      <c r="AB32" s="296">
        <f t="shared" si="7"/>
        <v>1</v>
      </c>
      <c r="AC32" s="297" t="str">
        <f t="shared" si="8"/>
        <v>De acuerdo con lo programado</v>
      </c>
      <c r="AD32" s="297"/>
      <c r="AE32" s="224">
        <v>3</v>
      </c>
      <c r="AF32" s="225">
        <f t="shared" si="9"/>
        <v>1</v>
      </c>
      <c r="AG32" s="226" t="str">
        <f t="shared" si="2"/>
        <v>De acuerdo con lo programado</v>
      </c>
      <c r="AH32" s="226"/>
      <c r="AI32" s="299">
        <f t="shared" si="10"/>
        <v>11</v>
      </c>
      <c r="AJ32" s="296">
        <f t="shared" si="11"/>
        <v>1</v>
      </c>
      <c r="AK32" s="297" t="str">
        <f t="shared" si="12"/>
        <v>Cumplio</v>
      </c>
      <c r="AL32" s="297"/>
    </row>
    <row r="33" spans="1:38" ht="24" customHeight="1">
      <c r="A33" s="177" t="s">
        <v>1083</v>
      </c>
      <c r="B33" s="170">
        <v>2</v>
      </c>
      <c r="C33" s="170" t="s">
        <v>39</v>
      </c>
      <c r="D33" s="170" t="s">
        <v>48</v>
      </c>
      <c r="E33" s="170" t="s">
        <v>96</v>
      </c>
      <c r="F33" s="172" t="s">
        <v>1084</v>
      </c>
      <c r="G33" s="172" t="s">
        <v>1085</v>
      </c>
      <c r="H33" s="172" t="s">
        <v>1086</v>
      </c>
      <c r="I33" s="178"/>
      <c r="J33" s="178"/>
      <c r="K33" s="174"/>
      <c r="L33" s="223">
        <v>0</v>
      </c>
      <c r="M33" s="178">
        <v>1</v>
      </c>
      <c r="N33" s="174">
        <v>1</v>
      </c>
      <c r="O33" s="175">
        <v>1</v>
      </c>
      <c r="P33" s="179"/>
      <c r="Q33" s="172" t="s">
        <v>1074</v>
      </c>
      <c r="R33" s="294" t="s">
        <v>1087</v>
      </c>
      <c r="S33" s="288"/>
      <c r="T33" s="289" t="str">
        <f t="shared" ref="T33" si="19">IF(S33="","No hay ejecución",IF(AND(I33=0),"No hay Programación", S33/I33))</f>
        <v>No hay ejecución</v>
      </c>
      <c r="U33" s="290" t="str">
        <f t="shared" ref="U33" si="20">IF(T33="No hay ejecución","NA",IF(T33&gt;=90%,"De acuerdo con lo programado",IF(T33&gt;=51%,"Atraso Leve",IF(T33&lt;50%,"En riesgo cumplimiento"))))</f>
        <v>NA</v>
      </c>
      <c r="V33" s="290"/>
      <c r="W33" s="288"/>
      <c r="X33" s="289" t="str">
        <f t="shared" si="18"/>
        <v>No hay ejecución</v>
      </c>
      <c r="Y33" s="290" t="str">
        <f t="shared" si="13"/>
        <v>NA</v>
      </c>
      <c r="Z33" s="290"/>
      <c r="AA33" s="299"/>
      <c r="AB33" s="296" t="str">
        <f t="shared" si="7"/>
        <v>No hay ejecución</v>
      </c>
      <c r="AC33" s="297" t="str">
        <f t="shared" si="8"/>
        <v>NA</v>
      </c>
      <c r="AD33" s="297"/>
      <c r="AE33" s="224">
        <v>1</v>
      </c>
      <c r="AF33" s="225">
        <f t="shared" si="9"/>
        <v>1</v>
      </c>
      <c r="AG33" s="226" t="str">
        <f t="shared" si="2"/>
        <v>De acuerdo con lo programado</v>
      </c>
      <c r="AH33" s="226"/>
      <c r="AI33" s="299">
        <f t="shared" si="10"/>
        <v>1</v>
      </c>
      <c r="AJ33" s="296">
        <f t="shared" si="11"/>
        <v>1</v>
      </c>
      <c r="AK33" s="297" t="str">
        <f t="shared" si="12"/>
        <v>Cumplio</v>
      </c>
      <c r="AL33" s="297"/>
    </row>
    <row r="34" spans="1:38" ht="24" customHeight="1">
      <c r="A34" s="180">
        <v>2.4</v>
      </c>
      <c r="B34" s="181" t="s">
        <v>1088</v>
      </c>
      <c r="C34" s="181" t="s">
        <v>1088</v>
      </c>
      <c r="D34" s="181" t="s">
        <v>1088</v>
      </c>
      <c r="E34" s="181" t="s">
        <v>1088</v>
      </c>
      <c r="F34" s="171" t="s">
        <v>1089</v>
      </c>
      <c r="G34" s="182" t="s">
        <v>862</v>
      </c>
      <c r="H34" s="171" t="s">
        <v>863</v>
      </c>
      <c r="I34" s="173">
        <f>+I35</f>
        <v>0</v>
      </c>
      <c r="J34" s="173">
        <f>+J35</f>
        <v>0</v>
      </c>
      <c r="K34" s="174">
        <f>SUM(I34:J34)</f>
        <v>0</v>
      </c>
      <c r="L34" s="243">
        <f>+L35</f>
        <v>0</v>
      </c>
      <c r="M34" s="173">
        <f>+M35</f>
        <v>1</v>
      </c>
      <c r="N34" s="174">
        <f>SUM(L34:M34)</f>
        <v>1</v>
      </c>
      <c r="O34" s="174">
        <f t="shared" si="15"/>
        <v>1</v>
      </c>
      <c r="P34" s="176">
        <f>SUM(P35:P35)</f>
        <v>0</v>
      </c>
      <c r="Q34" s="171" t="s">
        <v>1069</v>
      </c>
      <c r="R34" s="294"/>
      <c r="S34" s="299"/>
      <c r="T34" s="296" t="str">
        <f t="shared" si="0"/>
        <v>No hay ejecución</v>
      </c>
      <c r="U34" s="297" t="str">
        <f t="shared" si="5"/>
        <v>NA</v>
      </c>
      <c r="V34" s="297"/>
      <c r="W34" s="288"/>
      <c r="X34" s="289" t="str">
        <f t="shared" si="18"/>
        <v>No hay ejecución</v>
      </c>
      <c r="Y34" s="290" t="str">
        <f t="shared" si="13"/>
        <v>NA</v>
      </c>
      <c r="Z34" s="290"/>
      <c r="AA34" s="299"/>
      <c r="AB34" s="296" t="str">
        <f t="shared" si="7"/>
        <v>No hay ejecución</v>
      </c>
      <c r="AC34" s="297" t="str">
        <f t="shared" si="8"/>
        <v>NA</v>
      </c>
      <c r="AD34" s="297"/>
      <c r="AE34" s="224">
        <v>1</v>
      </c>
      <c r="AF34" s="225">
        <f t="shared" si="9"/>
        <v>1</v>
      </c>
      <c r="AG34" s="226" t="str">
        <f t="shared" si="2"/>
        <v>De acuerdo con lo programado</v>
      </c>
      <c r="AH34" s="226"/>
      <c r="AI34" s="299">
        <f t="shared" si="10"/>
        <v>1</v>
      </c>
      <c r="AJ34" s="296">
        <f t="shared" si="11"/>
        <v>1</v>
      </c>
      <c r="AK34" s="297" t="str">
        <f t="shared" si="12"/>
        <v>Cumplio</v>
      </c>
      <c r="AL34" s="297"/>
    </row>
    <row r="35" spans="1:38" ht="24" customHeight="1">
      <c r="A35" s="177" t="s">
        <v>879</v>
      </c>
      <c r="B35" s="170">
        <v>2</v>
      </c>
      <c r="C35" s="170" t="s">
        <v>39</v>
      </c>
      <c r="D35" s="170" t="s">
        <v>48</v>
      </c>
      <c r="E35" s="170" t="s">
        <v>96</v>
      </c>
      <c r="F35" s="172" t="s">
        <v>1090</v>
      </c>
      <c r="G35" s="172" t="s">
        <v>862</v>
      </c>
      <c r="H35" s="172" t="s">
        <v>867</v>
      </c>
      <c r="I35" s="178"/>
      <c r="J35" s="178"/>
      <c r="K35" s="174"/>
      <c r="L35" s="223">
        <v>0</v>
      </c>
      <c r="M35" s="178">
        <v>1</v>
      </c>
      <c r="N35" s="174">
        <f>SUM(L35:M35)</f>
        <v>1</v>
      </c>
      <c r="O35" s="175">
        <f t="shared" si="15"/>
        <v>1</v>
      </c>
      <c r="P35" s="179"/>
      <c r="Q35" s="172" t="s">
        <v>1069</v>
      </c>
      <c r="R35" s="294"/>
      <c r="S35" s="299"/>
      <c r="T35" s="296" t="str">
        <f t="shared" si="0"/>
        <v>No hay ejecución</v>
      </c>
      <c r="U35" s="297" t="str">
        <f t="shared" si="5"/>
        <v>NA</v>
      </c>
      <c r="V35" s="297"/>
      <c r="W35" s="288"/>
      <c r="X35" s="289" t="str">
        <f t="shared" si="18"/>
        <v>No hay ejecución</v>
      </c>
      <c r="Y35" s="290" t="str">
        <f t="shared" si="13"/>
        <v>NA</v>
      </c>
      <c r="Z35" s="290"/>
      <c r="AA35" s="299"/>
      <c r="AB35" s="296" t="str">
        <f t="shared" si="7"/>
        <v>No hay ejecución</v>
      </c>
      <c r="AC35" s="297" t="str">
        <f t="shared" si="8"/>
        <v>NA</v>
      </c>
      <c r="AD35" s="450" t="s">
        <v>1091</v>
      </c>
      <c r="AE35" s="224">
        <v>1</v>
      </c>
      <c r="AF35" s="225">
        <f t="shared" si="9"/>
        <v>1</v>
      </c>
      <c r="AG35" s="226" t="str">
        <f t="shared" si="2"/>
        <v>De acuerdo con lo programado</v>
      </c>
      <c r="AH35" s="226"/>
      <c r="AI35" s="299">
        <f t="shared" si="10"/>
        <v>1</v>
      </c>
      <c r="AJ35" s="296">
        <f t="shared" si="11"/>
        <v>1</v>
      </c>
      <c r="AK35" s="297" t="str">
        <f t="shared" si="12"/>
        <v>Cumplio</v>
      </c>
      <c r="AL35" s="297"/>
    </row>
    <row r="36" spans="1:38" ht="24" customHeight="1">
      <c r="A36" s="180">
        <v>5</v>
      </c>
      <c r="B36" s="181">
        <v>2</v>
      </c>
      <c r="C36" s="181" t="s">
        <v>39</v>
      </c>
      <c r="D36" s="181" t="s">
        <v>71</v>
      </c>
      <c r="E36" s="181" t="s">
        <v>104</v>
      </c>
      <c r="F36" s="171" t="s">
        <v>965</v>
      </c>
      <c r="G36" s="182" t="s">
        <v>897</v>
      </c>
      <c r="H36" s="182" t="s">
        <v>492</v>
      </c>
      <c r="I36" s="178">
        <f>SUM(I37:I46)</f>
        <v>1</v>
      </c>
      <c r="J36" s="178">
        <f>SUM(J37:J46)</f>
        <v>2</v>
      </c>
      <c r="K36" s="174">
        <f>+I36+J36</f>
        <v>3</v>
      </c>
      <c r="L36" s="223">
        <f>SUM(L37:L46)</f>
        <v>1</v>
      </c>
      <c r="M36" s="178">
        <f>SUM(M37:M46)</f>
        <v>7</v>
      </c>
      <c r="N36" s="174">
        <f>+L36+M36</f>
        <v>8</v>
      </c>
      <c r="O36" s="174">
        <f t="shared" si="15"/>
        <v>11</v>
      </c>
      <c r="P36" s="176">
        <f>SUM(P37:P37)</f>
        <v>0</v>
      </c>
      <c r="Q36" s="171" t="s">
        <v>1092</v>
      </c>
      <c r="R36" s="294"/>
      <c r="S36" s="299">
        <f>+S37</f>
        <v>2</v>
      </c>
      <c r="T36" s="296">
        <f t="shared" si="0"/>
        <v>2</v>
      </c>
      <c r="U36" s="297" t="str">
        <f t="shared" si="5"/>
        <v>De acuerdo con lo programado</v>
      </c>
      <c r="V36" s="297" t="s">
        <v>1093</v>
      </c>
      <c r="W36" s="288">
        <v>2</v>
      </c>
      <c r="X36" s="289">
        <f t="shared" si="18"/>
        <v>1</v>
      </c>
      <c r="Y36" s="290" t="str">
        <f t="shared" ref="Y36:Y37" si="21">IF(X36="No hay ejecución","NA",IF(X36&gt;=90%,"De acuerdo con lo programado",IF(X36&gt;=51%,"Atraso Leve",IF(X36&lt;=50%,"En riesgo en cumplimiento"))))</f>
        <v>De acuerdo con lo programado</v>
      </c>
      <c r="Z36" s="290"/>
      <c r="AA36" s="299">
        <v>1</v>
      </c>
      <c r="AB36" s="296">
        <f t="shared" si="7"/>
        <v>1</v>
      </c>
      <c r="AC36" s="297" t="str">
        <f t="shared" si="8"/>
        <v>De acuerdo con lo programado</v>
      </c>
      <c r="AD36" s="297"/>
      <c r="AE36" s="224"/>
      <c r="AF36" s="225" t="str">
        <f t="shared" si="9"/>
        <v>No hay programación</v>
      </c>
      <c r="AG36" s="226" t="str">
        <f t="shared" si="2"/>
        <v>De acuerdo con lo programado</v>
      </c>
      <c r="AH36" s="226"/>
      <c r="AI36" s="299">
        <f t="shared" si="10"/>
        <v>5</v>
      </c>
      <c r="AJ36" s="296">
        <f t="shared" si="11"/>
        <v>0.45454545454545453</v>
      </c>
      <c r="AK36" s="297" t="str">
        <f t="shared" si="12"/>
        <v>No Cumplio</v>
      </c>
      <c r="AL36" s="297"/>
    </row>
    <row r="37" spans="1:38" ht="48" customHeight="1">
      <c r="A37" s="177">
        <v>5.0999999999999996</v>
      </c>
      <c r="B37" s="170">
        <v>2</v>
      </c>
      <c r="C37" s="170" t="s">
        <v>39</v>
      </c>
      <c r="D37" s="170" t="s">
        <v>71</v>
      </c>
      <c r="E37" s="170" t="s">
        <v>104</v>
      </c>
      <c r="F37" s="172" t="s">
        <v>1094</v>
      </c>
      <c r="G37" s="172" t="s">
        <v>906</v>
      </c>
      <c r="H37" s="172" t="s">
        <v>1095</v>
      </c>
      <c r="I37" s="178">
        <v>1</v>
      </c>
      <c r="J37" s="178">
        <v>1</v>
      </c>
      <c r="K37" s="174">
        <f>SUM(I37:J37)</f>
        <v>2</v>
      </c>
      <c r="L37" s="223">
        <v>1</v>
      </c>
      <c r="M37" s="178">
        <v>1</v>
      </c>
      <c r="N37" s="174">
        <f t="shared" ref="N37:N46" si="22">SUM(L37:M37)</f>
        <v>2</v>
      </c>
      <c r="O37" s="174">
        <f t="shared" si="15"/>
        <v>4</v>
      </c>
      <c r="P37" s="179"/>
      <c r="Q37" s="172" t="s">
        <v>1049</v>
      </c>
      <c r="R37" s="294"/>
      <c r="S37" s="299">
        <v>2</v>
      </c>
      <c r="T37" s="296">
        <f t="shared" si="0"/>
        <v>2</v>
      </c>
      <c r="U37" s="297" t="str">
        <f t="shared" si="5"/>
        <v>De acuerdo con lo programado</v>
      </c>
      <c r="V37" s="297" t="s">
        <v>1093</v>
      </c>
      <c r="W37" s="288">
        <v>1</v>
      </c>
      <c r="X37" s="289">
        <f t="shared" si="18"/>
        <v>1</v>
      </c>
      <c r="Y37" s="290" t="str">
        <f t="shared" si="21"/>
        <v>De acuerdo con lo programado</v>
      </c>
      <c r="Z37" s="290"/>
      <c r="AA37" s="299">
        <v>1</v>
      </c>
      <c r="AB37" s="296">
        <f t="shared" si="7"/>
        <v>1</v>
      </c>
      <c r="AC37" s="297" t="str">
        <f t="shared" si="8"/>
        <v>De acuerdo con lo programado</v>
      </c>
      <c r="AD37" s="297"/>
      <c r="AE37" s="224"/>
      <c r="AF37" s="225" t="str">
        <f t="shared" si="9"/>
        <v>No hay programación</v>
      </c>
      <c r="AG37" s="226" t="str">
        <f t="shared" si="2"/>
        <v>De acuerdo con lo programado</v>
      </c>
      <c r="AH37" s="226"/>
      <c r="AI37" s="299">
        <f t="shared" si="10"/>
        <v>4</v>
      </c>
      <c r="AJ37" s="296">
        <f t="shared" si="11"/>
        <v>1</v>
      </c>
      <c r="AK37" s="297" t="str">
        <f t="shared" si="12"/>
        <v>Cumplio</v>
      </c>
      <c r="AL37" s="297"/>
    </row>
    <row r="38" spans="1:38" ht="24" customHeight="1">
      <c r="A38" s="177" t="s">
        <v>904</v>
      </c>
      <c r="B38" s="170">
        <v>2</v>
      </c>
      <c r="C38" s="170" t="s">
        <v>39</v>
      </c>
      <c r="D38" s="170" t="s">
        <v>71</v>
      </c>
      <c r="E38" s="170" t="s">
        <v>104</v>
      </c>
      <c r="F38" s="172" t="s">
        <v>1096</v>
      </c>
      <c r="G38" s="172" t="s">
        <v>906</v>
      </c>
      <c r="H38" s="172" t="s">
        <v>1095</v>
      </c>
      <c r="I38" s="178"/>
      <c r="J38" s="178"/>
      <c r="K38" s="174">
        <f t="shared" ref="K38:K43" si="23">SUM(I38:J38)</f>
        <v>0</v>
      </c>
      <c r="L38" s="223"/>
      <c r="M38" s="178">
        <v>1</v>
      </c>
      <c r="N38" s="174">
        <f t="shared" si="22"/>
        <v>1</v>
      </c>
      <c r="O38" s="174">
        <f t="shared" si="15"/>
        <v>1</v>
      </c>
      <c r="P38" s="179"/>
      <c r="Q38" s="172" t="s">
        <v>1045</v>
      </c>
      <c r="R38" s="294"/>
      <c r="S38" s="299"/>
      <c r="T38" s="296" t="str">
        <f t="shared" si="0"/>
        <v>No hay ejecución</v>
      </c>
      <c r="U38" s="297" t="str">
        <f t="shared" si="5"/>
        <v>NA</v>
      </c>
      <c r="V38" s="297"/>
      <c r="W38" s="288"/>
      <c r="X38" s="289" t="str">
        <f t="shared" si="18"/>
        <v>No hay ejecución</v>
      </c>
      <c r="Y38" s="290" t="str">
        <f t="shared" si="13"/>
        <v>NA</v>
      </c>
      <c r="Z38" s="290"/>
      <c r="AA38" s="299"/>
      <c r="AB38" s="296" t="str">
        <f t="shared" si="7"/>
        <v>No hay ejecución</v>
      </c>
      <c r="AC38" s="297" t="str">
        <f t="shared" si="8"/>
        <v>NA</v>
      </c>
      <c r="AD38" s="297"/>
      <c r="AE38" s="224">
        <v>1</v>
      </c>
      <c r="AF38" s="225">
        <f t="shared" si="9"/>
        <v>1</v>
      </c>
      <c r="AG38" s="226" t="str">
        <f t="shared" si="2"/>
        <v>De acuerdo con lo programado</v>
      </c>
      <c r="AH38" s="226"/>
      <c r="AI38" s="299">
        <f t="shared" si="10"/>
        <v>1</v>
      </c>
      <c r="AJ38" s="296">
        <f t="shared" si="11"/>
        <v>1</v>
      </c>
      <c r="AK38" s="297" t="str">
        <f t="shared" si="12"/>
        <v>Cumplio</v>
      </c>
      <c r="AL38" s="297"/>
    </row>
    <row r="39" spans="1:38" ht="24" customHeight="1">
      <c r="A39" s="177" t="s">
        <v>905</v>
      </c>
      <c r="B39" s="170">
        <v>2</v>
      </c>
      <c r="C39" s="170" t="s">
        <v>39</v>
      </c>
      <c r="D39" s="170" t="s">
        <v>71</v>
      </c>
      <c r="E39" s="170" t="s">
        <v>104</v>
      </c>
      <c r="F39" s="172" t="s">
        <v>1096</v>
      </c>
      <c r="G39" s="172" t="s">
        <v>906</v>
      </c>
      <c r="H39" s="172" t="s">
        <v>1095</v>
      </c>
      <c r="I39" s="178"/>
      <c r="J39" s="178"/>
      <c r="K39" s="174">
        <f>SUM(I39:J39)</f>
        <v>0</v>
      </c>
      <c r="L39" s="223"/>
      <c r="M39" s="178">
        <v>1</v>
      </c>
      <c r="N39" s="174">
        <f t="shared" si="22"/>
        <v>1</v>
      </c>
      <c r="O39" s="174">
        <f t="shared" si="15"/>
        <v>1</v>
      </c>
      <c r="P39" s="179"/>
      <c r="Q39" s="172" t="s">
        <v>1042</v>
      </c>
      <c r="R39" s="294"/>
      <c r="S39" s="299"/>
      <c r="T39" s="296" t="str">
        <f t="shared" si="0"/>
        <v>No hay ejecución</v>
      </c>
      <c r="U39" s="297" t="str">
        <f t="shared" si="5"/>
        <v>NA</v>
      </c>
      <c r="V39" s="297"/>
      <c r="W39" s="288"/>
      <c r="X39" s="289" t="str">
        <f t="shared" si="18"/>
        <v>No hay ejecución</v>
      </c>
      <c r="Y39" s="290" t="str">
        <f t="shared" si="13"/>
        <v>NA</v>
      </c>
      <c r="Z39" s="290"/>
      <c r="AA39" s="299"/>
      <c r="AB39" s="296" t="str">
        <f t="shared" si="7"/>
        <v>No hay ejecución</v>
      </c>
      <c r="AC39" s="297" t="str">
        <f t="shared" si="8"/>
        <v>NA</v>
      </c>
      <c r="AD39" s="297"/>
      <c r="AE39" s="224">
        <v>1</v>
      </c>
      <c r="AF39" s="225">
        <f t="shared" si="9"/>
        <v>1</v>
      </c>
      <c r="AG39" s="226" t="str">
        <f t="shared" si="2"/>
        <v>De acuerdo con lo programado</v>
      </c>
      <c r="AH39" s="226"/>
      <c r="AI39" s="299">
        <f t="shared" si="10"/>
        <v>1</v>
      </c>
      <c r="AJ39" s="296">
        <f t="shared" si="11"/>
        <v>1</v>
      </c>
      <c r="AK39" s="297" t="str">
        <f t="shared" si="12"/>
        <v>Cumplio</v>
      </c>
      <c r="AL39" s="297"/>
    </row>
    <row r="40" spans="1:38" ht="24" customHeight="1">
      <c r="A40" s="177" t="s">
        <v>909</v>
      </c>
      <c r="B40" s="170">
        <v>2</v>
      </c>
      <c r="C40" s="170" t="s">
        <v>39</v>
      </c>
      <c r="D40" s="170" t="s">
        <v>71</v>
      </c>
      <c r="E40" s="170" t="s">
        <v>104</v>
      </c>
      <c r="F40" s="172" t="s">
        <v>1096</v>
      </c>
      <c r="G40" s="172" t="s">
        <v>906</v>
      </c>
      <c r="H40" s="172" t="s">
        <v>900</v>
      </c>
      <c r="I40" s="178"/>
      <c r="J40" s="178"/>
      <c r="K40" s="174">
        <f t="shared" si="23"/>
        <v>0</v>
      </c>
      <c r="L40" s="223"/>
      <c r="M40" s="178">
        <v>0</v>
      </c>
      <c r="N40" s="174">
        <v>0</v>
      </c>
      <c r="O40" s="174">
        <f t="shared" si="15"/>
        <v>0</v>
      </c>
      <c r="P40" s="179"/>
      <c r="Q40" s="172" t="s">
        <v>1097</v>
      </c>
      <c r="R40" s="294" t="s">
        <v>1098</v>
      </c>
      <c r="S40" s="299"/>
      <c r="T40" s="296" t="str">
        <f t="shared" si="0"/>
        <v>No hay ejecución</v>
      </c>
      <c r="U40" s="297" t="str">
        <f t="shared" si="5"/>
        <v>NA</v>
      </c>
      <c r="V40" s="297"/>
      <c r="W40" s="288"/>
      <c r="X40" s="289" t="str">
        <f t="shared" si="18"/>
        <v>No hay ejecución</v>
      </c>
      <c r="Y40" s="290" t="str">
        <f t="shared" si="13"/>
        <v>NA</v>
      </c>
      <c r="Z40" s="290"/>
      <c r="AA40" s="299"/>
      <c r="AB40" s="296" t="str">
        <f t="shared" si="7"/>
        <v>No hay ejecución</v>
      </c>
      <c r="AC40" s="297" t="str">
        <f t="shared" si="8"/>
        <v>NA</v>
      </c>
      <c r="AD40" s="297"/>
      <c r="AE40" s="224">
        <v>1</v>
      </c>
      <c r="AF40" s="225" t="str">
        <f t="shared" si="9"/>
        <v>No hay Programación</v>
      </c>
      <c r="AG40" s="226" t="str">
        <f t="shared" si="2"/>
        <v>De acuerdo con lo programado</v>
      </c>
      <c r="AH40" s="226"/>
      <c r="AI40" s="299">
        <f t="shared" si="10"/>
        <v>1</v>
      </c>
      <c r="AJ40" s="296" t="str">
        <f t="shared" si="11"/>
        <v>No hay Programación</v>
      </c>
      <c r="AK40" s="297" t="str">
        <f t="shared" si="12"/>
        <v>Cumplio</v>
      </c>
      <c r="AL40" s="297"/>
    </row>
    <row r="41" spans="1:38" ht="24" customHeight="1">
      <c r="A41" s="177" t="s">
        <v>1099</v>
      </c>
      <c r="B41" s="170">
        <v>2</v>
      </c>
      <c r="C41" s="170" t="s">
        <v>39</v>
      </c>
      <c r="D41" s="170" t="s">
        <v>71</v>
      </c>
      <c r="E41" s="170" t="s">
        <v>104</v>
      </c>
      <c r="F41" s="172" t="s">
        <v>1100</v>
      </c>
      <c r="G41" s="172" t="s">
        <v>906</v>
      </c>
      <c r="H41" s="172" t="s">
        <v>1095</v>
      </c>
      <c r="I41" s="178"/>
      <c r="J41" s="178"/>
      <c r="K41" s="174">
        <f>SUM(I41:J41)</f>
        <v>0</v>
      </c>
      <c r="L41" s="223"/>
      <c r="M41" s="178">
        <v>1</v>
      </c>
      <c r="N41" s="174">
        <f t="shared" si="22"/>
        <v>1</v>
      </c>
      <c r="O41" s="174">
        <f t="shared" si="15"/>
        <v>1</v>
      </c>
      <c r="P41" s="179"/>
      <c r="Q41" s="172" t="s">
        <v>1074</v>
      </c>
      <c r="R41" s="294"/>
      <c r="S41" s="299"/>
      <c r="T41" s="296" t="str">
        <f t="shared" si="0"/>
        <v>No hay ejecución</v>
      </c>
      <c r="U41" s="297" t="str">
        <f t="shared" si="5"/>
        <v>NA</v>
      </c>
      <c r="V41" s="297"/>
      <c r="W41" s="288"/>
      <c r="X41" s="289" t="str">
        <f t="shared" si="18"/>
        <v>No hay ejecución</v>
      </c>
      <c r="Y41" s="290" t="str">
        <f t="shared" si="13"/>
        <v>NA</v>
      </c>
      <c r="Z41" s="290"/>
      <c r="AA41" s="299"/>
      <c r="AB41" s="296" t="str">
        <f t="shared" si="7"/>
        <v>No hay ejecución</v>
      </c>
      <c r="AC41" s="297" t="str">
        <f t="shared" si="8"/>
        <v>NA</v>
      </c>
      <c r="AD41" s="297"/>
      <c r="AE41" s="224">
        <v>1</v>
      </c>
      <c r="AF41" s="225">
        <f t="shared" si="9"/>
        <v>1</v>
      </c>
      <c r="AG41" s="226" t="str">
        <f t="shared" si="2"/>
        <v>De acuerdo con lo programado</v>
      </c>
      <c r="AH41" s="226"/>
      <c r="AI41" s="299">
        <f t="shared" si="10"/>
        <v>1</v>
      </c>
      <c r="AJ41" s="296">
        <f t="shared" si="11"/>
        <v>1</v>
      </c>
      <c r="AK41" s="297" t="str">
        <f t="shared" si="12"/>
        <v>Cumplio</v>
      </c>
      <c r="AL41" s="297"/>
    </row>
    <row r="42" spans="1:38" ht="24" customHeight="1">
      <c r="A42" s="177" t="s">
        <v>1101</v>
      </c>
      <c r="B42" s="170">
        <v>2</v>
      </c>
      <c r="C42" s="170" t="s">
        <v>39</v>
      </c>
      <c r="D42" s="170" t="s">
        <v>68</v>
      </c>
      <c r="E42" s="170" t="s">
        <v>104</v>
      </c>
      <c r="F42" s="172" t="s">
        <v>1096</v>
      </c>
      <c r="G42" s="172" t="s">
        <v>899</v>
      </c>
      <c r="H42" s="172" t="s">
        <v>900</v>
      </c>
      <c r="I42" s="178"/>
      <c r="J42" s="178"/>
      <c r="K42" s="174">
        <f>SUM(I42:J42)</f>
        <v>0</v>
      </c>
      <c r="L42" s="223"/>
      <c r="M42" s="178">
        <v>1</v>
      </c>
      <c r="N42" s="174">
        <f t="shared" si="22"/>
        <v>1</v>
      </c>
      <c r="O42" s="174">
        <f t="shared" si="15"/>
        <v>1</v>
      </c>
      <c r="P42" s="179"/>
      <c r="Q42" s="172" t="s">
        <v>1045</v>
      </c>
      <c r="R42" s="294"/>
      <c r="S42" s="299"/>
      <c r="T42" s="296" t="str">
        <f t="shared" si="0"/>
        <v>No hay ejecución</v>
      </c>
      <c r="U42" s="297" t="str">
        <f t="shared" si="5"/>
        <v>NA</v>
      </c>
      <c r="V42" s="297"/>
      <c r="W42" s="288"/>
      <c r="X42" s="289" t="str">
        <f t="shared" si="18"/>
        <v>No hay ejecución</v>
      </c>
      <c r="Y42" s="290" t="str">
        <f t="shared" si="13"/>
        <v>NA</v>
      </c>
      <c r="Z42" s="290"/>
      <c r="AA42" s="299"/>
      <c r="AB42" s="296" t="str">
        <f t="shared" si="7"/>
        <v>No hay ejecución</v>
      </c>
      <c r="AC42" s="297" t="str">
        <f t="shared" si="8"/>
        <v>NA</v>
      </c>
      <c r="AD42" s="297"/>
      <c r="AE42" s="224">
        <v>1</v>
      </c>
      <c r="AF42" s="225">
        <f t="shared" si="9"/>
        <v>1</v>
      </c>
      <c r="AG42" s="226" t="str">
        <f t="shared" si="2"/>
        <v>De acuerdo con lo programado</v>
      </c>
      <c r="AH42" s="226"/>
      <c r="AI42" s="299">
        <f t="shared" si="10"/>
        <v>1</v>
      </c>
      <c r="AJ42" s="296">
        <f t="shared" si="11"/>
        <v>1</v>
      </c>
      <c r="AK42" s="297" t="str">
        <f t="shared" si="12"/>
        <v>Cumplio</v>
      </c>
      <c r="AL42" s="297"/>
    </row>
    <row r="43" spans="1:38" ht="24" customHeight="1">
      <c r="A43" s="177" t="s">
        <v>1102</v>
      </c>
      <c r="B43" s="170">
        <v>2</v>
      </c>
      <c r="C43" s="170" t="s">
        <v>39</v>
      </c>
      <c r="D43" s="170" t="s">
        <v>68</v>
      </c>
      <c r="E43" s="170" t="s">
        <v>104</v>
      </c>
      <c r="F43" s="172" t="s">
        <v>1096</v>
      </c>
      <c r="G43" s="172" t="s">
        <v>899</v>
      </c>
      <c r="H43" s="172" t="s">
        <v>900</v>
      </c>
      <c r="I43" s="178"/>
      <c r="J43" s="178"/>
      <c r="K43" s="174">
        <f t="shared" si="23"/>
        <v>0</v>
      </c>
      <c r="L43" s="223"/>
      <c r="M43" s="178">
        <v>1</v>
      </c>
      <c r="N43" s="174">
        <f t="shared" si="22"/>
        <v>1</v>
      </c>
      <c r="O43" s="174">
        <f t="shared" si="15"/>
        <v>1</v>
      </c>
      <c r="P43" s="179"/>
      <c r="Q43" s="172" t="s">
        <v>1042</v>
      </c>
      <c r="R43" s="294"/>
      <c r="S43" s="299"/>
      <c r="T43" s="296" t="str">
        <f t="shared" si="0"/>
        <v>No hay ejecución</v>
      </c>
      <c r="U43" s="297" t="str">
        <f t="shared" si="5"/>
        <v>NA</v>
      </c>
      <c r="V43" s="297"/>
      <c r="W43" s="288"/>
      <c r="X43" s="289" t="str">
        <f t="shared" si="18"/>
        <v>No hay ejecución</v>
      </c>
      <c r="Y43" s="290" t="str">
        <f t="shared" si="13"/>
        <v>NA</v>
      </c>
      <c r="Z43" s="290"/>
      <c r="AA43" s="299"/>
      <c r="AB43" s="296" t="str">
        <f t="shared" si="7"/>
        <v>No hay ejecución</v>
      </c>
      <c r="AC43" s="297" t="str">
        <f t="shared" si="8"/>
        <v>NA</v>
      </c>
      <c r="AD43" s="297"/>
      <c r="AE43" s="224">
        <v>1</v>
      </c>
      <c r="AF43" s="225">
        <f t="shared" si="9"/>
        <v>1</v>
      </c>
      <c r="AG43" s="226" t="str">
        <f t="shared" si="2"/>
        <v>De acuerdo con lo programado</v>
      </c>
      <c r="AH43" s="226"/>
      <c r="AI43" s="299">
        <f t="shared" si="10"/>
        <v>1</v>
      </c>
      <c r="AJ43" s="296">
        <f t="shared" si="11"/>
        <v>1</v>
      </c>
      <c r="AK43" s="297" t="str">
        <f t="shared" si="12"/>
        <v>Cumplio</v>
      </c>
      <c r="AL43" s="297"/>
    </row>
    <row r="44" spans="1:38" ht="48" customHeight="1">
      <c r="A44" s="177" t="s">
        <v>1103</v>
      </c>
      <c r="B44" s="170">
        <v>2</v>
      </c>
      <c r="C44" s="170" t="s">
        <v>39</v>
      </c>
      <c r="D44" s="170" t="s">
        <v>68</v>
      </c>
      <c r="E44" s="170" t="s">
        <v>104</v>
      </c>
      <c r="F44" s="172" t="s">
        <v>1096</v>
      </c>
      <c r="G44" s="172" t="s">
        <v>899</v>
      </c>
      <c r="H44" s="172" t="s">
        <v>900</v>
      </c>
      <c r="I44" s="178"/>
      <c r="J44" s="178"/>
      <c r="K44" s="174">
        <f>SUM(I44:J44)</f>
        <v>0</v>
      </c>
      <c r="L44" s="223"/>
      <c r="M44" s="178">
        <v>0</v>
      </c>
      <c r="N44" s="174">
        <f t="shared" si="22"/>
        <v>0</v>
      </c>
      <c r="O44" s="174">
        <f t="shared" si="15"/>
        <v>0</v>
      </c>
      <c r="P44" s="179"/>
      <c r="Q44" s="172" t="s">
        <v>1097</v>
      </c>
      <c r="R44" s="294" t="s">
        <v>1098</v>
      </c>
      <c r="S44" s="299"/>
      <c r="T44" s="296" t="str">
        <f t="shared" si="0"/>
        <v>No hay ejecución</v>
      </c>
      <c r="U44" s="297" t="str">
        <f t="shared" si="5"/>
        <v>NA</v>
      </c>
      <c r="V44" s="297"/>
      <c r="W44" s="288"/>
      <c r="X44" s="289" t="str">
        <f t="shared" si="18"/>
        <v>No hay ejecución</v>
      </c>
      <c r="Y44" s="290" t="str">
        <f t="shared" si="13"/>
        <v>NA</v>
      </c>
      <c r="Z44" s="290"/>
      <c r="AA44" s="299"/>
      <c r="AB44" s="296" t="str">
        <f t="shared" si="7"/>
        <v>No hay ejecución</v>
      </c>
      <c r="AC44" s="297" t="str">
        <f t="shared" si="8"/>
        <v>NA</v>
      </c>
      <c r="AD44" s="297"/>
      <c r="AE44" s="224"/>
      <c r="AF44" s="225" t="str">
        <f t="shared" si="9"/>
        <v>No hay programación</v>
      </c>
      <c r="AG44" s="226" t="str">
        <f t="shared" si="2"/>
        <v>De acuerdo con lo programado</v>
      </c>
      <c r="AH44" s="226"/>
      <c r="AI44" s="299">
        <f t="shared" si="10"/>
        <v>0</v>
      </c>
      <c r="AJ44" s="296" t="str">
        <f t="shared" si="11"/>
        <v>No hay Programación</v>
      </c>
      <c r="AK44" s="297" t="str">
        <f t="shared" si="12"/>
        <v>Cumplio</v>
      </c>
      <c r="AL44" s="297"/>
    </row>
    <row r="45" spans="1:38" ht="24" customHeight="1">
      <c r="A45" s="177" t="s">
        <v>1104</v>
      </c>
      <c r="B45" s="170">
        <v>2</v>
      </c>
      <c r="C45" s="170" t="s">
        <v>39</v>
      </c>
      <c r="D45" s="170" t="s">
        <v>68</v>
      </c>
      <c r="E45" s="170" t="s">
        <v>104</v>
      </c>
      <c r="F45" s="172" t="s">
        <v>1100</v>
      </c>
      <c r="G45" s="172" t="s">
        <v>899</v>
      </c>
      <c r="H45" s="172" t="s">
        <v>900</v>
      </c>
      <c r="I45" s="178"/>
      <c r="J45" s="178"/>
      <c r="K45" s="174">
        <f>SUM(I45:J45)</f>
        <v>0</v>
      </c>
      <c r="L45" s="223"/>
      <c r="M45" s="178">
        <v>1</v>
      </c>
      <c r="N45" s="174">
        <f t="shared" si="22"/>
        <v>1</v>
      </c>
      <c r="O45" s="174">
        <f t="shared" si="15"/>
        <v>1</v>
      </c>
      <c r="P45" s="179"/>
      <c r="Q45" s="172" t="s">
        <v>1074</v>
      </c>
      <c r="R45" s="294"/>
      <c r="S45" s="299"/>
      <c r="T45" s="296" t="str">
        <f t="shared" si="0"/>
        <v>No hay ejecución</v>
      </c>
      <c r="U45" s="297" t="str">
        <f t="shared" si="5"/>
        <v>NA</v>
      </c>
      <c r="V45" s="297"/>
      <c r="W45" s="288"/>
      <c r="X45" s="289" t="str">
        <f t="shared" si="18"/>
        <v>No hay ejecución</v>
      </c>
      <c r="Y45" s="290" t="str">
        <f t="shared" si="13"/>
        <v>NA</v>
      </c>
      <c r="Z45" s="290"/>
      <c r="AA45" s="299"/>
      <c r="AB45" s="296" t="str">
        <f t="shared" si="7"/>
        <v>No hay ejecución</v>
      </c>
      <c r="AC45" s="297" t="str">
        <f t="shared" si="8"/>
        <v>NA</v>
      </c>
      <c r="AD45" s="297"/>
      <c r="AE45" s="224">
        <v>1</v>
      </c>
      <c r="AF45" s="225">
        <f t="shared" si="9"/>
        <v>1</v>
      </c>
      <c r="AG45" s="226" t="str">
        <f t="shared" si="2"/>
        <v>De acuerdo con lo programado</v>
      </c>
      <c r="AH45" s="226"/>
      <c r="AI45" s="299">
        <f t="shared" si="10"/>
        <v>1</v>
      </c>
      <c r="AJ45" s="296">
        <f t="shared" si="11"/>
        <v>1</v>
      </c>
      <c r="AK45" s="297" t="str">
        <f t="shared" si="12"/>
        <v>Cumplio</v>
      </c>
      <c r="AL45" s="297"/>
    </row>
    <row r="46" spans="1:38" ht="48" customHeight="1">
      <c r="A46" s="177" t="s">
        <v>1105</v>
      </c>
      <c r="B46" s="170">
        <v>2</v>
      </c>
      <c r="C46" s="170" t="s">
        <v>39</v>
      </c>
      <c r="D46" s="170" t="s">
        <v>48</v>
      </c>
      <c r="E46" s="170" t="s">
        <v>104</v>
      </c>
      <c r="F46" s="172" t="s">
        <v>1106</v>
      </c>
      <c r="G46" s="172" t="s">
        <v>1032</v>
      </c>
      <c r="H46" s="172" t="s">
        <v>856</v>
      </c>
      <c r="I46" s="178"/>
      <c r="J46" s="178">
        <v>1</v>
      </c>
      <c r="K46" s="174">
        <f>SUM(I46:J46)</f>
        <v>1</v>
      </c>
      <c r="L46" s="223"/>
      <c r="M46" s="178"/>
      <c r="N46" s="174">
        <f t="shared" si="22"/>
        <v>0</v>
      </c>
      <c r="O46" s="174">
        <f t="shared" si="15"/>
        <v>1</v>
      </c>
      <c r="P46" s="179"/>
      <c r="Q46" s="172" t="s">
        <v>1074</v>
      </c>
      <c r="R46" s="294"/>
      <c r="S46" s="299"/>
      <c r="T46" s="296" t="str">
        <f t="shared" si="0"/>
        <v>No hay ejecución</v>
      </c>
      <c r="U46" s="297" t="str">
        <f t="shared" si="5"/>
        <v>NA</v>
      </c>
      <c r="V46" s="297"/>
      <c r="W46" s="288">
        <v>1</v>
      </c>
      <c r="X46" s="289">
        <f t="shared" si="18"/>
        <v>1</v>
      </c>
      <c r="Y46" s="290" t="str">
        <f t="shared" ref="Y46:Y48" si="24">IF(X46="No hay ejecución","NA",IF(X46&gt;=90%,"De acuerdo con lo programado",IF(X46&gt;=51%,"Atraso Leve",IF(X46&lt;=50%,"En riesgo en cumplimiento"))))</f>
        <v>De acuerdo con lo programado</v>
      </c>
      <c r="Z46" s="290"/>
      <c r="AA46" s="299"/>
      <c r="AB46" s="296" t="str">
        <f t="shared" si="7"/>
        <v>No hay ejecución</v>
      </c>
      <c r="AC46" s="297" t="str">
        <f t="shared" si="8"/>
        <v>NA</v>
      </c>
      <c r="AD46" s="297"/>
      <c r="AE46" s="224"/>
      <c r="AF46" s="225" t="str">
        <f t="shared" si="9"/>
        <v>No hay programación</v>
      </c>
      <c r="AG46" s="226" t="str">
        <f t="shared" si="2"/>
        <v>De acuerdo con lo programado</v>
      </c>
      <c r="AH46" s="226"/>
      <c r="AI46" s="299">
        <f t="shared" si="10"/>
        <v>1</v>
      </c>
      <c r="AJ46" s="296">
        <f t="shared" si="11"/>
        <v>1</v>
      </c>
      <c r="AK46" s="297" t="str">
        <f t="shared" si="12"/>
        <v>Cumplio</v>
      </c>
      <c r="AL46" s="297"/>
    </row>
    <row r="47" spans="1:38" ht="42.75" customHeight="1">
      <c r="A47" s="180">
        <v>6</v>
      </c>
      <c r="B47" s="181">
        <v>2</v>
      </c>
      <c r="C47" s="181" t="s">
        <v>39</v>
      </c>
      <c r="D47" s="181" t="s">
        <v>74</v>
      </c>
      <c r="E47" s="181" t="s">
        <v>104</v>
      </c>
      <c r="F47" s="171" t="s">
        <v>982</v>
      </c>
      <c r="G47" s="182" t="s">
        <v>910</v>
      </c>
      <c r="H47" s="182" t="s">
        <v>492</v>
      </c>
      <c r="I47" s="178"/>
      <c r="J47" s="178">
        <v>2</v>
      </c>
      <c r="K47" s="174">
        <f>+I47+J47</f>
        <v>2</v>
      </c>
      <c r="L47" s="223">
        <f>SUM(L48:L50)</f>
        <v>0</v>
      </c>
      <c r="M47" s="178">
        <f>SUM(M48:M50)</f>
        <v>2</v>
      </c>
      <c r="N47" s="174">
        <f>+L47+M47</f>
        <v>2</v>
      </c>
      <c r="O47" s="174">
        <f>+K47+N47</f>
        <v>4</v>
      </c>
      <c r="P47" s="176">
        <f>SUM(P48:P48)</f>
        <v>0</v>
      </c>
      <c r="Q47" s="171" t="str">
        <f>+Q48&amp;"-"&amp;Q49&amp;"-"&amp;Q50</f>
        <v>William Sánchez Ledezma-Argerie Cruz Méndez-José Pablo Jiménez Castro</v>
      </c>
      <c r="R47" s="294"/>
      <c r="S47" s="299">
        <v>0</v>
      </c>
      <c r="T47" s="296" t="str">
        <f t="shared" si="0"/>
        <v>No hay Programación</v>
      </c>
      <c r="U47" s="297" t="str">
        <f>IF(T47="No hay ejecución","NA",IF(T47&gt;=90%,"De acuerdo con lo programado",IF(T47&gt;=51%,"Atraso Leve",IF(T47&lt;=50%,"En riesgo cumplimiento"))))</f>
        <v>De acuerdo con lo programado</v>
      </c>
      <c r="V47" s="297" t="s">
        <v>1107</v>
      </c>
      <c r="W47" s="288">
        <v>1</v>
      </c>
      <c r="X47" s="289">
        <v>1</v>
      </c>
      <c r="Y47" s="290" t="str">
        <f t="shared" si="24"/>
        <v>De acuerdo con lo programado</v>
      </c>
      <c r="Z47" s="290"/>
      <c r="AA47" s="299"/>
      <c r="AB47" s="296" t="str">
        <f t="shared" si="7"/>
        <v>No hay ejecución</v>
      </c>
      <c r="AC47" s="297" t="str">
        <f t="shared" si="8"/>
        <v>NA</v>
      </c>
      <c r="AD47" s="297"/>
      <c r="AE47" s="224"/>
      <c r="AF47" s="225" t="str">
        <f t="shared" si="9"/>
        <v>No hay programación</v>
      </c>
      <c r="AG47" s="226" t="str">
        <f t="shared" si="2"/>
        <v>De acuerdo con lo programado</v>
      </c>
      <c r="AH47" s="226"/>
      <c r="AI47" s="299">
        <f t="shared" si="10"/>
        <v>1</v>
      </c>
      <c r="AJ47" s="296">
        <f t="shared" si="11"/>
        <v>0.25</v>
      </c>
      <c r="AK47" s="297" t="str">
        <f t="shared" si="12"/>
        <v>No Cumplio</v>
      </c>
      <c r="AL47" s="297"/>
    </row>
    <row r="48" spans="1:38" ht="87.75" customHeight="1">
      <c r="A48" s="177">
        <v>6.1</v>
      </c>
      <c r="B48" s="170">
        <v>2</v>
      </c>
      <c r="C48" s="170" t="s">
        <v>39</v>
      </c>
      <c r="D48" s="170" t="s">
        <v>74</v>
      </c>
      <c r="E48" s="170" t="s">
        <v>104</v>
      </c>
      <c r="F48" s="172" t="s">
        <v>1108</v>
      </c>
      <c r="G48" s="172" t="s">
        <v>912</v>
      </c>
      <c r="H48" s="172" t="s">
        <v>913</v>
      </c>
      <c r="I48" s="178"/>
      <c r="J48" s="178"/>
      <c r="K48" s="174">
        <f>SUM(I48:J48)</f>
        <v>0</v>
      </c>
      <c r="L48" s="223"/>
      <c r="M48" s="178">
        <v>1</v>
      </c>
      <c r="N48" s="174">
        <f>+L48+M48</f>
        <v>1</v>
      </c>
      <c r="O48" s="174">
        <f t="shared" ref="O48:O54" si="25">SUM(K48,N48)</f>
        <v>1</v>
      </c>
      <c r="P48" s="179"/>
      <c r="Q48" s="172" t="s">
        <v>1042</v>
      </c>
      <c r="R48" s="299" t="s">
        <v>1109</v>
      </c>
      <c r="S48" s="1">
        <v>0</v>
      </c>
      <c r="T48" s="296" t="str">
        <f t="shared" si="0"/>
        <v>No hay Programación</v>
      </c>
      <c r="U48" s="297" t="str">
        <f t="shared" si="5"/>
        <v>De acuerdo con lo programado</v>
      </c>
      <c r="V48" s="297" t="s">
        <v>1107</v>
      </c>
      <c r="W48" s="288">
        <v>1</v>
      </c>
      <c r="X48" s="289">
        <v>1</v>
      </c>
      <c r="Y48" s="290" t="str">
        <f t="shared" si="24"/>
        <v>De acuerdo con lo programado</v>
      </c>
      <c r="Z48" s="290"/>
      <c r="AA48" s="299"/>
      <c r="AB48" s="296" t="str">
        <f t="shared" si="7"/>
        <v>No hay ejecución</v>
      </c>
      <c r="AC48" s="297" t="str">
        <f t="shared" si="8"/>
        <v>NA</v>
      </c>
      <c r="AD48" s="297"/>
      <c r="AE48" s="224">
        <v>1</v>
      </c>
      <c r="AF48" s="225">
        <f t="shared" si="9"/>
        <v>1</v>
      </c>
      <c r="AG48" s="226" t="str">
        <f t="shared" si="2"/>
        <v>De acuerdo con lo programado</v>
      </c>
      <c r="AH48" s="226"/>
      <c r="AI48" s="299">
        <f t="shared" si="10"/>
        <v>2</v>
      </c>
      <c r="AJ48" s="296">
        <f t="shared" si="11"/>
        <v>2</v>
      </c>
      <c r="AK48" s="297" t="str">
        <f t="shared" si="12"/>
        <v>Cumplio</v>
      </c>
      <c r="AL48" s="297"/>
    </row>
    <row r="49" spans="1:44" ht="48" customHeight="1">
      <c r="A49" s="177" t="s">
        <v>1110</v>
      </c>
      <c r="B49" s="170">
        <v>2</v>
      </c>
      <c r="C49" s="170" t="s">
        <v>39</v>
      </c>
      <c r="D49" s="170" t="s">
        <v>74</v>
      </c>
      <c r="E49" s="170" t="s">
        <v>104</v>
      </c>
      <c r="F49" s="172" t="s">
        <v>1111</v>
      </c>
      <c r="G49" s="172" t="s">
        <v>912</v>
      </c>
      <c r="H49" s="172" t="s">
        <v>913</v>
      </c>
      <c r="I49" s="178">
        <v>1</v>
      </c>
      <c r="J49" s="178"/>
      <c r="K49" s="174">
        <f>SUM(I49:J49)</f>
        <v>1</v>
      </c>
      <c r="L49" s="223"/>
      <c r="M49" s="178"/>
      <c r="N49" s="174">
        <f>+L49+M49</f>
        <v>0</v>
      </c>
      <c r="O49" s="174">
        <f t="shared" si="25"/>
        <v>1</v>
      </c>
      <c r="P49" s="179"/>
      <c r="Q49" s="172" t="s">
        <v>1074</v>
      </c>
      <c r="R49" s="294"/>
      <c r="S49" s="299">
        <v>1</v>
      </c>
      <c r="T49" s="296">
        <f t="shared" si="0"/>
        <v>1</v>
      </c>
      <c r="U49" s="297" t="str">
        <f t="shared" si="5"/>
        <v>De acuerdo con lo programado</v>
      </c>
      <c r="V49" s="297"/>
      <c r="W49" s="288"/>
      <c r="X49" s="289" t="str">
        <f>IF(W49="","No hay ejecución",IF(AND(J49=0),"No hay Programación", W49/J49))</f>
        <v>No hay ejecución</v>
      </c>
      <c r="Y49" s="290" t="str">
        <f t="shared" si="13"/>
        <v>NA</v>
      </c>
      <c r="Z49" s="290"/>
      <c r="AA49" s="299"/>
      <c r="AB49" s="296" t="str">
        <f t="shared" si="7"/>
        <v>No hay ejecución</v>
      </c>
      <c r="AC49" s="297" t="str">
        <f t="shared" si="8"/>
        <v>NA</v>
      </c>
      <c r="AD49" s="297"/>
      <c r="AE49" s="224"/>
      <c r="AF49" s="225" t="str">
        <f t="shared" si="9"/>
        <v>No hay programación</v>
      </c>
      <c r="AG49" s="226" t="str">
        <f t="shared" si="2"/>
        <v>De acuerdo con lo programado</v>
      </c>
      <c r="AH49" s="226"/>
      <c r="AI49" s="299">
        <f t="shared" si="10"/>
        <v>1</v>
      </c>
      <c r="AJ49" s="296">
        <f t="shared" si="11"/>
        <v>1</v>
      </c>
      <c r="AK49" s="297" t="str">
        <f t="shared" si="12"/>
        <v>Cumplio</v>
      </c>
      <c r="AL49" s="297"/>
    </row>
    <row r="50" spans="1:44" ht="24" customHeight="1">
      <c r="A50" s="177" t="s">
        <v>1112</v>
      </c>
      <c r="B50" s="170">
        <v>2</v>
      </c>
      <c r="C50" s="170" t="s">
        <v>39</v>
      </c>
      <c r="D50" s="170" t="s">
        <v>74</v>
      </c>
      <c r="E50" s="170" t="s">
        <v>104</v>
      </c>
      <c r="F50" s="172" t="s">
        <v>1108</v>
      </c>
      <c r="G50" s="172" t="s">
        <v>912</v>
      </c>
      <c r="H50" s="172" t="s">
        <v>913</v>
      </c>
      <c r="I50" s="178"/>
      <c r="J50" s="178"/>
      <c r="K50" s="174">
        <f>SUM(I50:J50)</f>
        <v>0</v>
      </c>
      <c r="L50" s="223">
        <v>0</v>
      </c>
      <c r="M50" s="178">
        <v>1</v>
      </c>
      <c r="N50" s="174">
        <f>+L50+M50</f>
        <v>1</v>
      </c>
      <c r="O50" s="174">
        <f t="shared" si="25"/>
        <v>1</v>
      </c>
      <c r="P50" s="179"/>
      <c r="Q50" s="172" t="s">
        <v>1045</v>
      </c>
      <c r="R50" s="294"/>
      <c r="S50" s="299"/>
      <c r="T50" s="296" t="str">
        <f t="shared" si="0"/>
        <v>No hay ejecución</v>
      </c>
      <c r="U50" s="297" t="str">
        <f t="shared" si="5"/>
        <v>NA</v>
      </c>
      <c r="V50" s="297"/>
      <c r="W50" s="288"/>
      <c r="X50" s="289" t="str">
        <f>IF(W50="","No hay ejecución",IF(AND(J50=0),"No hay Programación", W50/J50))</f>
        <v>No hay ejecución</v>
      </c>
      <c r="Y50" s="290" t="str">
        <f t="shared" si="13"/>
        <v>NA</v>
      </c>
      <c r="Z50" s="290"/>
      <c r="AA50" s="299"/>
      <c r="AB50" s="296" t="str">
        <f t="shared" si="7"/>
        <v>No hay ejecución</v>
      </c>
      <c r="AC50" s="297" t="str">
        <f t="shared" si="8"/>
        <v>NA</v>
      </c>
      <c r="AD50" s="451" t="s">
        <v>1113</v>
      </c>
      <c r="AE50" s="224">
        <v>1</v>
      </c>
      <c r="AF50" s="225">
        <f t="shared" si="9"/>
        <v>1</v>
      </c>
      <c r="AG50" s="226" t="str">
        <f t="shared" si="2"/>
        <v>De acuerdo con lo programado</v>
      </c>
      <c r="AH50" s="226"/>
      <c r="AI50" s="299">
        <f t="shared" si="10"/>
        <v>1</v>
      </c>
      <c r="AJ50" s="296">
        <f t="shared" si="11"/>
        <v>1</v>
      </c>
      <c r="AK50" s="297" t="str">
        <f t="shared" si="12"/>
        <v>Cumplio</v>
      </c>
      <c r="AL50" s="297"/>
    </row>
    <row r="51" spans="1:44" ht="24" customHeight="1">
      <c r="A51" s="177">
        <v>6.4</v>
      </c>
      <c r="B51" s="170">
        <v>2</v>
      </c>
      <c r="C51" s="170" t="s">
        <v>39</v>
      </c>
      <c r="D51" s="170" t="s">
        <v>71</v>
      </c>
      <c r="E51" s="170" t="s">
        <v>104</v>
      </c>
      <c r="F51" s="172" t="s">
        <v>1114</v>
      </c>
      <c r="G51" s="172" t="s">
        <v>915</v>
      </c>
      <c r="H51" s="172" t="s">
        <v>986</v>
      </c>
      <c r="I51" s="178"/>
      <c r="J51" s="178"/>
      <c r="K51" s="174">
        <f>SUM(I51:J51)</f>
        <v>0</v>
      </c>
      <c r="L51" s="223">
        <v>0</v>
      </c>
      <c r="M51" s="178">
        <v>1</v>
      </c>
      <c r="N51" s="174">
        <f>SUM(L51:M51)</f>
        <v>1</v>
      </c>
      <c r="O51" s="174">
        <f t="shared" si="25"/>
        <v>1</v>
      </c>
      <c r="P51" s="176"/>
      <c r="Q51" s="172" t="s">
        <v>1115</v>
      </c>
      <c r="R51" s="294"/>
      <c r="S51" s="299"/>
      <c r="T51" s="296" t="str">
        <f t="shared" si="0"/>
        <v>No hay ejecución</v>
      </c>
      <c r="U51" s="297" t="str">
        <f t="shared" si="5"/>
        <v>NA</v>
      </c>
      <c r="V51" s="297"/>
      <c r="W51" s="288"/>
      <c r="X51" s="289" t="str">
        <f>IF(W51="","No hay ejecución",IF(AND(J51=0),"No hay Programación", W51/J51))</f>
        <v>No hay ejecución</v>
      </c>
      <c r="Y51" s="290" t="str">
        <f t="shared" si="13"/>
        <v>NA</v>
      </c>
      <c r="Z51" s="290"/>
      <c r="AA51" s="299"/>
      <c r="AB51" s="296" t="str">
        <f t="shared" si="7"/>
        <v>No hay ejecución</v>
      </c>
      <c r="AC51" s="297" t="str">
        <f t="shared" si="8"/>
        <v>NA</v>
      </c>
      <c r="AD51" s="297"/>
      <c r="AE51" s="224">
        <v>1</v>
      </c>
      <c r="AF51" s="225">
        <f t="shared" si="9"/>
        <v>1</v>
      </c>
      <c r="AG51" s="226" t="str">
        <f t="shared" si="2"/>
        <v>De acuerdo con lo programado</v>
      </c>
      <c r="AH51" s="226"/>
      <c r="AI51" s="299">
        <f t="shared" si="10"/>
        <v>1</v>
      </c>
      <c r="AJ51" s="296">
        <f t="shared" si="11"/>
        <v>1</v>
      </c>
      <c r="AK51" s="297" t="str">
        <f t="shared" si="12"/>
        <v>Cumplio</v>
      </c>
      <c r="AL51" s="297"/>
    </row>
    <row r="52" spans="1:44" ht="24" customHeight="1">
      <c r="A52" s="177"/>
      <c r="B52" s="170">
        <v>2</v>
      </c>
      <c r="C52" s="170" t="s">
        <v>39</v>
      </c>
      <c r="D52" s="170" t="s">
        <v>71</v>
      </c>
      <c r="E52" s="170" t="s">
        <v>104</v>
      </c>
      <c r="F52" s="172" t="s">
        <v>1116</v>
      </c>
      <c r="G52" s="172" t="s">
        <v>1117</v>
      </c>
      <c r="H52" s="172" t="s">
        <v>913</v>
      </c>
      <c r="I52" s="178"/>
      <c r="J52" s="178"/>
      <c r="K52" s="174"/>
      <c r="L52" s="223"/>
      <c r="M52" s="178">
        <v>1</v>
      </c>
      <c r="N52" s="174">
        <v>1</v>
      </c>
      <c r="O52" s="174">
        <v>1</v>
      </c>
      <c r="P52" s="176"/>
      <c r="Q52" s="172" t="s">
        <v>1118</v>
      </c>
      <c r="R52" s="294"/>
      <c r="S52" s="299"/>
      <c r="T52" s="296"/>
      <c r="U52" s="297"/>
      <c r="V52" s="297"/>
      <c r="W52" s="288"/>
      <c r="X52" s="289"/>
      <c r="Y52" s="290"/>
      <c r="Z52" s="290"/>
      <c r="AA52" s="299"/>
      <c r="AB52" s="296" t="str">
        <f t="shared" si="7"/>
        <v>No hay ejecución</v>
      </c>
      <c r="AC52" s="297" t="str">
        <f t="shared" si="8"/>
        <v>NA</v>
      </c>
      <c r="AD52" s="297"/>
      <c r="AE52" s="224">
        <v>1</v>
      </c>
      <c r="AF52" s="225">
        <f t="shared" si="9"/>
        <v>1</v>
      </c>
      <c r="AG52" s="226" t="str">
        <f t="shared" si="2"/>
        <v>De acuerdo con lo programado</v>
      </c>
      <c r="AH52" s="226"/>
      <c r="AI52" s="299">
        <f t="shared" si="10"/>
        <v>1</v>
      </c>
      <c r="AJ52" s="296">
        <f t="shared" si="11"/>
        <v>1</v>
      </c>
      <c r="AK52" s="297" t="str">
        <f t="shared" si="12"/>
        <v>Cumplio</v>
      </c>
      <c r="AL52" s="297"/>
    </row>
    <row r="53" spans="1:44" ht="24" customHeight="1">
      <c r="A53" s="180">
        <v>8</v>
      </c>
      <c r="B53" s="181">
        <v>0</v>
      </c>
      <c r="C53" s="181">
        <v>0</v>
      </c>
      <c r="D53" s="181">
        <v>0</v>
      </c>
      <c r="E53" s="181">
        <v>0</v>
      </c>
      <c r="F53" s="171" t="s">
        <v>1007</v>
      </c>
      <c r="G53" s="182" t="s">
        <v>491</v>
      </c>
      <c r="H53" s="182" t="s">
        <v>492</v>
      </c>
      <c r="I53" s="178">
        <f t="shared" ref="I53:N53" si="26">SUM(I54:I54)</f>
        <v>3</v>
      </c>
      <c r="J53" s="178">
        <f t="shared" si="26"/>
        <v>3</v>
      </c>
      <c r="K53" s="174">
        <f t="shared" si="26"/>
        <v>6</v>
      </c>
      <c r="L53" s="223">
        <f t="shared" si="26"/>
        <v>3</v>
      </c>
      <c r="M53" s="178">
        <f t="shared" si="26"/>
        <v>3</v>
      </c>
      <c r="N53" s="174">
        <f t="shared" si="26"/>
        <v>6</v>
      </c>
      <c r="O53" s="174">
        <f t="shared" si="25"/>
        <v>12</v>
      </c>
      <c r="P53" s="176">
        <f>SUM(P54:P54)</f>
        <v>0</v>
      </c>
      <c r="Q53" s="171" t="s">
        <v>1119</v>
      </c>
      <c r="R53" s="294"/>
      <c r="S53" s="299">
        <f>+S54+S32</f>
        <v>5</v>
      </c>
      <c r="T53" s="296">
        <f t="shared" si="0"/>
        <v>1.6666666666666667</v>
      </c>
      <c r="U53" s="297" t="str">
        <f t="shared" si="5"/>
        <v>De acuerdo con lo programado</v>
      </c>
      <c r="V53" s="297"/>
      <c r="W53" s="288">
        <v>2</v>
      </c>
      <c r="X53" s="289">
        <f>IF(W53="","No hay ejecución",IF(AND(J53=0),"No hay Programación", W53/J53))</f>
        <v>0.66666666666666663</v>
      </c>
      <c r="Y53" s="290" t="str">
        <f t="shared" ref="Y53:Y54" si="27">IF(X53="No hay ejecución","NA",IF(X53&gt;=90%,"De acuerdo con lo programado",IF(X53&gt;=51%,"Atraso Leve",IF(X53&lt;=50%,"En riesgo en cumplimiento"))))</f>
        <v>Atraso Leve</v>
      </c>
      <c r="Z53" s="290" t="s">
        <v>1047</v>
      </c>
      <c r="AA53" s="299">
        <v>3</v>
      </c>
      <c r="AB53" s="296">
        <f t="shared" si="7"/>
        <v>1</v>
      </c>
      <c r="AC53" s="297" t="str">
        <f t="shared" si="8"/>
        <v>De acuerdo con lo programado</v>
      </c>
      <c r="AD53" s="297"/>
      <c r="AE53" s="224"/>
      <c r="AF53" s="225" t="str">
        <f t="shared" si="9"/>
        <v>No hay programación</v>
      </c>
      <c r="AG53" s="226" t="str">
        <f t="shared" si="2"/>
        <v>De acuerdo con lo programado</v>
      </c>
      <c r="AH53" s="226"/>
      <c r="AI53" s="299">
        <f t="shared" si="10"/>
        <v>10</v>
      </c>
      <c r="AJ53" s="296">
        <f t="shared" si="11"/>
        <v>0.83333333333333337</v>
      </c>
      <c r="AK53" s="297" t="str">
        <f t="shared" si="12"/>
        <v>No Cumplio</v>
      </c>
      <c r="AL53" s="297"/>
    </row>
    <row r="54" spans="1:44" ht="24" customHeight="1">
      <c r="A54" s="177">
        <v>8.1</v>
      </c>
      <c r="B54" s="170">
        <v>0</v>
      </c>
      <c r="C54" s="170">
        <v>0</v>
      </c>
      <c r="D54" s="170">
        <v>0</v>
      </c>
      <c r="E54" s="170">
        <v>0</v>
      </c>
      <c r="F54" s="172" t="s">
        <v>1120</v>
      </c>
      <c r="G54" s="172" t="s">
        <v>590</v>
      </c>
      <c r="H54" s="172" t="s">
        <v>481</v>
      </c>
      <c r="I54" s="178">
        <v>3</v>
      </c>
      <c r="J54" s="178">
        <v>3</v>
      </c>
      <c r="K54" s="174">
        <f>SUM(I54:J54)</f>
        <v>6</v>
      </c>
      <c r="L54" s="223">
        <v>3</v>
      </c>
      <c r="M54" s="178">
        <v>3</v>
      </c>
      <c r="N54" s="174">
        <f>SUM(L54:M54)</f>
        <v>6</v>
      </c>
      <c r="O54" s="175">
        <f t="shared" si="25"/>
        <v>12</v>
      </c>
      <c r="P54" s="179"/>
      <c r="Q54" s="172" t="s">
        <v>1119</v>
      </c>
      <c r="R54" s="294"/>
      <c r="S54" s="299">
        <v>3</v>
      </c>
      <c r="T54" s="296">
        <f t="shared" si="0"/>
        <v>1</v>
      </c>
      <c r="U54" s="297" t="str">
        <f t="shared" si="5"/>
        <v>De acuerdo con lo programado</v>
      </c>
      <c r="V54" s="297" t="s">
        <v>1121</v>
      </c>
      <c r="W54" s="288">
        <v>2</v>
      </c>
      <c r="X54" s="289">
        <f>IF(W54="","No hay ejecución",IF(AND(J54=0),"No hay Programación", W54/J54))</f>
        <v>0.66666666666666663</v>
      </c>
      <c r="Y54" s="290" t="str">
        <f t="shared" si="27"/>
        <v>Atraso Leve</v>
      </c>
      <c r="Z54" s="290" t="s">
        <v>1047</v>
      </c>
      <c r="AA54" s="299">
        <v>3</v>
      </c>
      <c r="AB54" s="296">
        <f t="shared" si="7"/>
        <v>1</v>
      </c>
      <c r="AC54" s="297" t="str">
        <f t="shared" si="8"/>
        <v>De acuerdo con lo programado</v>
      </c>
      <c r="AD54" s="297"/>
      <c r="AE54" s="224">
        <v>3</v>
      </c>
      <c r="AF54" s="225">
        <f t="shared" si="9"/>
        <v>1</v>
      </c>
      <c r="AG54" s="226" t="str">
        <f t="shared" si="2"/>
        <v>De acuerdo con lo programado</v>
      </c>
      <c r="AH54" s="226"/>
      <c r="AI54" s="299">
        <f t="shared" si="10"/>
        <v>11</v>
      </c>
      <c r="AJ54" s="296">
        <f t="shared" si="11"/>
        <v>0.91666666666666663</v>
      </c>
      <c r="AK54" s="297" t="str">
        <f t="shared" si="12"/>
        <v>Cumplio</v>
      </c>
      <c r="AL54" s="297"/>
    </row>
    <row r="55" spans="1:44" ht="48" customHeight="1">
      <c r="A55" s="316" t="s">
        <v>603</v>
      </c>
      <c r="B55" s="316"/>
      <c r="C55" s="316"/>
      <c r="D55" s="316"/>
      <c r="E55" s="316"/>
      <c r="F55" s="316"/>
      <c r="G55" s="316"/>
      <c r="H55" s="316"/>
      <c r="I55" s="316"/>
      <c r="J55" s="316"/>
      <c r="K55" s="316"/>
      <c r="L55" s="316"/>
      <c r="M55" s="316"/>
      <c r="N55" s="316"/>
      <c r="O55" s="316"/>
      <c r="P55" s="316"/>
      <c r="Q55" s="316"/>
      <c r="R55" s="316"/>
      <c r="S55" s="316"/>
      <c r="T55" s="316"/>
      <c r="U55" s="316"/>
      <c r="V55" s="316"/>
      <c r="W55" s="449"/>
      <c r="X55" s="449"/>
      <c r="Y55" s="449"/>
      <c r="Z55" s="449"/>
      <c r="AA55" s="449"/>
      <c r="AB55" s="449"/>
      <c r="AC55" s="449"/>
      <c r="AD55" s="449"/>
      <c r="AE55" s="222"/>
      <c r="AF55" s="222"/>
      <c r="AG55" s="222"/>
      <c r="AH55" s="222"/>
      <c r="AI55" s="449"/>
      <c r="AJ55" s="449"/>
      <c r="AK55" s="449"/>
      <c r="AL55" s="449"/>
    </row>
    <row r="56" spans="1:44" ht="80.099999999999994" customHeight="1">
      <c r="A56" s="180">
        <v>9</v>
      </c>
      <c r="B56" s="181">
        <v>2</v>
      </c>
      <c r="C56" s="181" t="s">
        <v>39</v>
      </c>
      <c r="D56" s="181" t="s">
        <v>74</v>
      </c>
      <c r="E56" s="181" t="s">
        <v>104</v>
      </c>
      <c r="F56" s="171" t="s">
        <v>1007</v>
      </c>
      <c r="G56" s="182" t="s">
        <v>1122</v>
      </c>
      <c r="H56" s="182" t="s">
        <v>492</v>
      </c>
      <c r="I56" s="178">
        <f>+I57+I58</f>
        <v>0</v>
      </c>
      <c r="J56" s="178">
        <f>+J57+J58</f>
        <v>0</v>
      </c>
      <c r="K56" s="174">
        <f>+I56+J56</f>
        <v>0</v>
      </c>
      <c r="L56" s="178">
        <f>+L57+L58</f>
        <v>0</v>
      </c>
      <c r="M56" s="178">
        <f>+M57+M58</f>
        <v>0</v>
      </c>
      <c r="N56" s="174">
        <f>+L56+M56</f>
        <v>0</v>
      </c>
      <c r="O56" s="174">
        <f>+K56+N56</f>
        <v>0</v>
      </c>
      <c r="P56" s="176">
        <f>SUM(P58:P58)</f>
        <v>0</v>
      </c>
      <c r="Q56" s="171" t="s">
        <v>1123</v>
      </c>
      <c r="R56" s="183"/>
      <c r="S56" s="288"/>
      <c r="T56" s="289" t="str">
        <f t="shared" ref="T56" si="28">IF(S56="","No hay ejecución",IF(AND(I56=0),"No hay Programación", S56/I56))</f>
        <v>No hay ejecución</v>
      </c>
      <c r="U56" s="290" t="str">
        <f t="shared" ref="U56:U60" si="29">IF(T56="No hay ejecución","NA",IF(T56&gt;=90%,"De acuerdo con lo programado",IF(T56&gt;=51%,"Atraso Leve",IF(T56&lt;50%,"En riesgo cumplimiento"))))</f>
        <v>NA</v>
      </c>
      <c r="V56" s="290"/>
      <c r="W56" s="288">
        <v>24</v>
      </c>
      <c r="X56" s="289" t="str">
        <f>IF(W56="","No hay ejecución",IF(AND(J56=0),"No hay Programación", W56/J56))</f>
        <v>No hay Programación</v>
      </c>
      <c r="Y56" s="290" t="str">
        <f>IF(X56="No hay ejecución","NA",IF(X56&gt;=90%,"De acuerdo con lo programado",IF(X56&gt;=51%,"Atraso Leve",IF(X56&lt;50%,"En riesgo en cumplimiento"))))</f>
        <v>De acuerdo con lo programado</v>
      </c>
      <c r="Z56" s="290"/>
      <c r="AA56" s="299"/>
      <c r="AB56" s="296" t="str">
        <f t="shared" ref="AB56" si="30">IF(AA56="","No hay ejecución",IF(AND(L56=0),"No hay Programación", AA56/L56))</f>
        <v>No hay ejecución</v>
      </c>
      <c r="AC56" s="297" t="str">
        <f t="shared" ref="AC56" si="31">IF(AB56="No hay ejecución","NA",IF(AB56&gt;=90%,"De acuerdo con lo programado",IF(AB56&gt;=50%,"Atraso Leve",IF(AB56&lt;=49.9%,"En riesgo en cumplimiento"))))</f>
        <v>NA</v>
      </c>
      <c r="AD56" s="297"/>
      <c r="AE56" s="224"/>
      <c r="AF56" s="225" t="str">
        <f t="shared" ref="AF56" si="32">IF(AE56="","No hay ejecución",IF(AND(M56=0),"No hay Programación", AE56/M56))</f>
        <v>No hay ejecución</v>
      </c>
      <c r="AG56" s="226" t="str">
        <f t="shared" si="2"/>
        <v>NA</v>
      </c>
      <c r="AH56" s="226"/>
      <c r="AI56" s="299">
        <f t="shared" ref="AI56" si="33">S56+W56+AA56+AE56</f>
        <v>24</v>
      </c>
      <c r="AJ56" s="296" t="str">
        <f t="shared" ref="AJ56" si="34">IF(AI56="","No hay ejecución",IF(AND(O56=0),"No hay Programación", AI56/O56))</f>
        <v>No hay Programación</v>
      </c>
      <c r="AK56" s="297" t="str">
        <f t="shared" si="12"/>
        <v>Cumplio</v>
      </c>
      <c r="AL56" s="297"/>
    </row>
    <row r="57" spans="1:44" ht="68.55" customHeight="1">
      <c r="A57" s="177">
        <v>9.1</v>
      </c>
      <c r="B57" s="170">
        <v>2</v>
      </c>
      <c r="C57" s="170" t="s">
        <v>39</v>
      </c>
      <c r="D57" s="170" t="s">
        <v>74</v>
      </c>
      <c r="E57" s="170" t="s">
        <v>104</v>
      </c>
      <c r="F57" s="172" t="s">
        <v>1124</v>
      </c>
      <c r="G57" s="172" t="s">
        <v>912</v>
      </c>
      <c r="H57" s="172" t="s">
        <v>913</v>
      </c>
      <c r="I57" s="178"/>
      <c r="J57" s="178"/>
      <c r="K57" s="174">
        <f>+I57+J57</f>
        <v>0</v>
      </c>
      <c r="L57" s="178"/>
      <c r="M57" s="178"/>
      <c r="N57" s="174">
        <f>+L57+M57</f>
        <v>0</v>
      </c>
      <c r="O57" s="174">
        <f>+K57+N57</f>
        <v>0</v>
      </c>
      <c r="P57" s="176"/>
      <c r="Q57" s="172" t="s">
        <v>1123</v>
      </c>
      <c r="R57" s="183"/>
      <c r="S57" s="288"/>
      <c r="T57" s="289" t="str">
        <f t="shared" ref="T57:T60" si="35">IF(S57="","No hay ejecución",IF(AND(I57=0),"No hay Programación", S57/I57))</f>
        <v>No hay ejecución</v>
      </c>
      <c r="U57" s="290" t="str">
        <f t="shared" si="29"/>
        <v>NA</v>
      </c>
      <c r="V57" s="290"/>
      <c r="W57" s="288">
        <v>10</v>
      </c>
      <c r="X57" s="289">
        <v>1</v>
      </c>
      <c r="Y57" s="290" t="s">
        <v>5</v>
      </c>
      <c r="Z57" s="290"/>
      <c r="AA57" s="299"/>
      <c r="AB57" s="296" t="str">
        <f t="shared" ref="AB57:AB60" si="36">IF(AA57="","No hay ejecución",IF(AND(L57=0),"No hay Programación", AA57/L57))</f>
        <v>No hay ejecución</v>
      </c>
      <c r="AC57" s="297" t="str">
        <f t="shared" ref="AC57:AC60" si="37">IF(AB57="No hay ejecución","NA",IF(AB57&gt;=90%,"De acuerdo con lo programado",IF(AB57&gt;=50%,"Atraso Leve",IF(AB57&lt;=49.9%,"En riesgo en cumplimiento"))))</f>
        <v>NA</v>
      </c>
      <c r="AD57" s="297"/>
      <c r="AE57" s="224"/>
      <c r="AF57" s="225" t="str">
        <f t="shared" ref="AF57:AF60" si="38">IF(AE57="","No hay ejecución",IF(AND(M57=0),"No hay Programación", AE57/M57))</f>
        <v>No hay ejecución</v>
      </c>
      <c r="AG57" s="226" t="str">
        <f t="shared" si="2"/>
        <v>NA</v>
      </c>
      <c r="AH57" s="226"/>
      <c r="AI57" s="299">
        <f t="shared" ref="AI57:AI60" si="39">S57+W57+AA57+AE57</f>
        <v>10</v>
      </c>
      <c r="AJ57" s="296" t="str">
        <f t="shared" ref="AJ57:AJ60" si="40">IF(AI57="","No hay ejecución",IF(AND(O57=0),"No hay Programación", AI57/O57))</f>
        <v>No hay Programación</v>
      </c>
      <c r="AK57" s="297" t="str">
        <f t="shared" si="12"/>
        <v>Cumplio</v>
      </c>
      <c r="AL57" s="297"/>
    </row>
    <row r="58" spans="1:44" ht="48" customHeight="1">
      <c r="A58" s="177">
        <v>9.1999999999999993</v>
      </c>
      <c r="B58" s="170">
        <v>2</v>
      </c>
      <c r="C58" s="170" t="s">
        <v>39</v>
      </c>
      <c r="D58" s="170" t="s">
        <v>74</v>
      </c>
      <c r="E58" s="170" t="s">
        <v>104</v>
      </c>
      <c r="F58" s="172" t="s">
        <v>1125</v>
      </c>
      <c r="G58" s="172" t="s">
        <v>590</v>
      </c>
      <c r="H58" s="172" t="s">
        <v>517</v>
      </c>
      <c r="I58" s="178"/>
      <c r="J58" s="178"/>
      <c r="K58" s="174">
        <f>+I58+J58</f>
        <v>0</v>
      </c>
      <c r="L58" s="178"/>
      <c r="M58" s="178"/>
      <c r="N58" s="174">
        <f>+L58+M58</f>
        <v>0</v>
      </c>
      <c r="O58" s="174">
        <f>+K58+N58</f>
        <v>0</v>
      </c>
      <c r="P58" s="179"/>
      <c r="Q58" s="172" t="s">
        <v>1126</v>
      </c>
      <c r="R58" s="172" t="s">
        <v>1127</v>
      </c>
      <c r="S58" s="288"/>
      <c r="T58" s="289" t="str">
        <f t="shared" si="35"/>
        <v>No hay ejecución</v>
      </c>
      <c r="U58" s="290" t="str">
        <f t="shared" si="29"/>
        <v>NA</v>
      </c>
      <c r="V58" s="290"/>
      <c r="W58" s="288">
        <v>7</v>
      </c>
      <c r="X58" s="289">
        <v>1</v>
      </c>
      <c r="Y58" s="290" t="s">
        <v>5</v>
      </c>
      <c r="Z58" s="290"/>
      <c r="AA58" s="299"/>
      <c r="AB58" s="296" t="str">
        <f t="shared" si="36"/>
        <v>No hay ejecución</v>
      </c>
      <c r="AC58" s="297" t="str">
        <f t="shared" si="37"/>
        <v>NA</v>
      </c>
      <c r="AD58" s="297"/>
      <c r="AE58" s="224"/>
      <c r="AF58" s="225" t="str">
        <f t="shared" si="38"/>
        <v>No hay ejecución</v>
      </c>
      <c r="AG58" s="226" t="str">
        <f t="shared" si="2"/>
        <v>NA</v>
      </c>
      <c r="AH58" s="226"/>
      <c r="AI58" s="299">
        <f t="shared" si="39"/>
        <v>7</v>
      </c>
      <c r="AJ58" s="296" t="str">
        <f t="shared" si="40"/>
        <v>No hay Programación</v>
      </c>
      <c r="AK58" s="297" t="str">
        <f t="shared" si="12"/>
        <v>Cumplio</v>
      </c>
      <c r="AL58" s="297"/>
    </row>
    <row r="59" spans="1:44" ht="48" customHeight="1">
      <c r="A59" s="177">
        <v>9.3000000000000007</v>
      </c>
      <c r="B59" s="170">
        <v>2</v>
      </c>
      <c r="C59" s="170" t="s">
        <v>39</v>
      </c>
      <c r="D59" s="170" t="s">
        <v>74</v>
      </c>
      <c r="E59" s="170" t="s">
        <v>104</v>
      </c>
      <c r="F59" s="172" t="s">
        <v>1125</v>
      </c>
      <c r="G59" s="172" t="s">
        <v>590</v>
      </c>
      <c r="H59" s="172" t="s">
        <v>517</v>
      </c>
      <c r="I59" s="178"/>
      <c r="J59" s="178"/>
      <c r="K59" s="174">
        <f>+I59+J59</f>
        <v>0</v>
      </c>
      <c r="L59" s="178"/>
      <c r="M59" s="178"/>
      <c r="N59" s="174">
        <f>+L59+M59</f>
        <v>0</v>
      </c>
      <c r="O59" s="174">
        <f>+K59+N59</f>
        <v>0</v>
      </c>
      <c r="P59" s="179"/>
      <c r="Q59" s="172" t="s">
        <v>1042</v>
      </c>
      <c r="R59" s="172" t="s">
        <v>1128</v>
      </c>
      <c r="S59" s="288"/>
      <c r="T59" s="289" t="str">
        <f t="shared" si="35"/>
        <v>No hay ejecución</v>
      </c>
      <c r="U59" s="290" t="str">
        <f t="shared" si="29"/>
        <v>NA</v>
      </c>
      <c r="V59" s="290"/>
      <c r="W59" s="288">
        <v>2</v>
      </c>
      <c r="X59" s="289">
        <v>1</v>
      </c>
      <c r="Y59" s="290" t="s">
        <v>5</v>
      </c>
      <c r="Z59" s="290"/>
      <c r="AA59" s="299"/>
      <c r="AB59" s="296" t="str">
        <f t="shared" si="36"/>
        <v>No hay ejecución</v>
      </c>
      <c r="AC59" s="297" t="str">
        <f t="shared" si="37"/>
        <v>NA</v>
      </c>
      <c r="AD59" s="297"/>
      <c r="AE59" s="224"/>
      <c r="AF59" s="225" t="str">
        <f t="shared" si="38"/>
        <v>No hay ejecución</v>
      </c>
      <c r="AG59" s="226" t="str">
        <f t="shared" si="2"/>
        <v>NA</v>
      </c>
      <c r="AH59" s="226"/>
      <c r="AI59" s="299">
        <f t="shared" si="39"/>
        <v>2</v>
      </c>
      <c r="AJ59" s="296" t="str">
        <f t="shared" si="40"/>
        <v>No hay Programación</v>
      </c>
      <c r="AK59" s="297" t="str">
        <f t="shared" si="12"/>
        <v>Cumplio</v>
      </c>
      <c r="AL59" s="297"/>
      <c r="AR59" s="135"/>
    </row>
    <row r="60" spans="1:44" ht="48" customHeight="1">
      <c r="A60" s="177">
        <v>9.4</v>
      </c>
      <c r="B60" s="170">
        <v>2</v>
      </c>
      <c r="C60" s="170" t="s">
        <v>39</v>
      </c>
      <c r="D60" s="170" t="s">
        <v>74</v>
      </c>
      <c r="E60" s="170" t="s">
        <v>104</v>
      </c>
      <c r="F60" s="172" t="s">
        <v>1125</v>
      </c>
      <c r="G60" s="172" t="s">
        <v>590</v>
      </c>
      <c r="H60" s="172" t="s">
        <v>517</v>
      </c>
      <c r="I60" s="178"/>
      <c r="J60" s="178"/>
      <c r="K60" s="174">
        <f>+I60+J60</f>
        <v>0</v>
      </c>
      <c r="L60" s="178"/>
      <c r="M60" s="178"/>
      <c r="N60" s="174">
        <f>+L60+M60</f>
        <v>0</v>
      </c>
      <c r="O60" s="174">
        <f>+K60+N60</f>
        <v>0</v>
      </c>
      <c r="P60" s="179"/>
      <c r="Q60" s="172" t="s">
        <v>1049</v>
      </c>
      <c r="R60" s="172" t="s">
        <v>1129</v>
      </c>
      <c r="S60" s="288"/>
      <c r="T60" s="289" t="str">
        <f t="shared" si="35"/>
        <v>No hay ejecución</v>
      </c>
      <c r="U60" s="290" t="str">
        <f t="shared" si="29"/>
        <v>NA</v>
      </c>
      <c r="V60" s="290"/>
      <c r="W60" s="288">
        <v>5</v>
      </c>
      <c r="X60" s="289">
        <v>1</v>
      </c>
      <c r="Y60" s="290" t="s">
        <v>5</v>
      </c>
      <c r="Z60" s="290"/>
      <c r="AA60" s="299"/>
      <c r="AB60" s="296" t="str">
        <f t="shared" si="36"/>
        <v>No hay ejecución</v>
      </c>
      <c r="AC60" s="297" t="str">
        <f t="shared" si="37"/>
        <v>NA</v>
      </c>
      <c r="AD60" s="297"/>
      <c r="AE60" s="224"/>
      <c r="AF60" s="225" t="str">
        <f t="shared" si="38"/>
        <v>No hay ejecución</v>
      </c>
      <c r="AG60" s="226" t="str">
        <f t="shared" si="2"/>
        <v>NA</v>
      </c>
      <c r="AH60" s="226"/>
      <c r="AI60" s="299">
        <f t="shared" si="39"/>
        <v>5</v>
      </c>
      <c r="AJ60" s="296" t="str">
        <f t="shared" si="40"/>
        <v>No hay Programación</v>
      </c>
      <c r="AK60" s="297" t="str">
        <f t="shared" si="12"/>
        <v>Cumplio</v>
      </c>
      <c r="AL60" s="297"/>
      <c r="AR60" s="135"/>
    </row>
    <row r="61" spans="1:44" ht="24" customHeight="1">
      <c r="A61" s="2"/>
      <c r="B61" s="2"/>
      <c r="C61" s="2"/>
      <c r="D61" s="2"/>
      <c r="E61" s="2"/>
      <c r="F61" s="314"/>
      <c r="G61" s="139"/>
      <c r="H61" s="139"/>
      <c r="I61" s="139"/>
      <c r="J61" s="139"/>
      <c r="K61" s="139"/>
      <c r="L61" s="139"/>
      <c r="M61" s="139"/>
      <c r="N61" s="139"/>
      <c r="O61" s="139"/>
      <c r="P61" s="146"/>
      <c r="Q61" s="139"/>
      <c r="R61" s="139"/>
      <c r="AA61" s="3"/>
      <c r="AB61" s="3"/>
      <c r="AC61" s="3"/>
      <c r="AD61" s="340"/>
      <c r="AE61" s="154"/>
      <c r="AF61" s="154"/>
      <c r="AG61" s="154"/>
      <c r="AH61" s="154"/>
      <c r="AI61" s="3"/>
      <c r="AJ61" s="3"/>
      <c r="AK61" s="3"/>
      <c r="AL61" s="3"/>
    </row>
    <row r="62" spans="1:44" ht="24" customHeight="1">
      <c r="A62" s="869" t="s">
        <v>551</v>
      </c>
      <c r="B62" s="869"/>
      <c r="C62" s="869"/>
      <c r="D62" s="869"/>
      <c r="E62" s="869"/>
      <c r="F62" s="139" t="s">
        <v>1130</v>
      </c>
      <c r="G62" s="139"/>
      <c r="H62" s="139"/>
      <c r="I62" s="139"/>
      <c r="J62" s="139"/>
      <c r="K62" s="139"/>
      <c r="L62" s="139"/>
      <c r="M62" s="139"/>
      <c r="N62" s="139"/>
      <c r="O62" s="139"/>
      <c r="P62" s="146"/>
      <c r="Q62" s="139"/>
      <c r="R62" s="139"/>
      <c r="AA62" s="3"/>
      <c r="AB62" s="3"/>
      <c r="AC62" s="3"/>
      <c r="AD62" s="3"/>
      <c r="AE62" s="154"/>
      <c r="AF62" s="154"/>
      <c r="AG62" s="154"/>
      <c r="AH62" s="154"/>
      <c r="AI62" s="3"/>
      <c r="AJ62" s="3"/>
      <c r="AK62" s="3"/>
      <c r="AL62" s="3"/>
    </row>
    <row r="63" spans="1:44" ht="24" customHeight="1">
      <c r="A63" s="157"/>
      <c r="B63" s="157"/>
      <c r="C63" s="157"/>
      <c r="D63" s="157"/>
      <c r="E63" s="157"/>
      <c r="F63" s="139"/>
      <c r="G63" s="139"/>
      <c r="H63" s="139"/>
      <c r="I63" s="139"/>
      <c r="J63" s="139"/>
      <c r="K63" s="139"/>
      <c r="L63" s="139"/>
      <c r="M63" s="139"/>
      <c r="N63" s="139"/>
      <c r="O63" s="139"/>
      <c r="P63" s="146"/>
      <c r="Q63" s="139"/>
      <c r="R63" s="139"/>
      <c r="AA63" s="3"/>
      <c r="AB63" s="3"/>
      <c r="AC63" s="3"/>
      <c r="AD63" s="3"/>
      <c r="AE63" s="154"/>
      <c r="AF63" s="154"/>
      <c r="AG63" s="154"/>
      <c r="AH63" s="154"/>
      <c r="AI63" s="3"/>
      <c r="AJ63" s="3"/>
      <c r="AK63" s="3"/>
      <c r="AL63" s="3"/>
    </row>
    <row r="64" spans="1:44" ht="24" customHeight="1">
      <c r="A64" s="823" t="s">
        <v>553</v>
      </c>
      <c r="B64" s="823"/>
      <c r="C64" s="823"/>
      <c r="D64" s="823"/>
      <c r="E64" s="823"/>
      <c r="F64" s="139"/>
      <c r="G64" s="139"/>
      <c r="H64" s="139"/>
      <c r="I64" s="139"/>
      <c r="J64" s="139"/>
      <c r="K64" s="139"/>
      <c r="L64" s="139"/>
      <c r="M64" s="139"/>
      <c r="N64" s="139"/>
      <c r="O64" s="139"/>
      <c r="P64" s="146"/>
      <c r="Q64" s="139"/>
      <c r="R64" s="139"/>
      <c r="AA64" s="3"/>
      <c r="AB64" s="3"/>
      <c r="AC64" s="3"/>
      <c r="AD64" s="3"/>
      <c r="AE64" s="154"/>
      <c r="AF64" s="154"/>
      <c r="AG64" s="154"/>
      <c r="AH64" s="154"/>
      <c r="AI64" s="3"/>
      <c r="AJ64" s="3"/>
      <c r="AK64" s="3"/>
      <c r="AL64" s="3"/>
    </row>
    <row r="65" spans="1:38" ht="24" customHeight="1">
      <c r="A65" s="158"/>
      <c r="B65" s="158"/>
      <c r="C65" s="158"/>
      <c r="D65" s="158"/>
      <c r="E65" s="158"/>
      <c r="F65" s="139"/>
      <c r="G65" s="139"/>
      <c r="H65" s="139"/>
      <c r="I65" s="139"/>
      <c r="J65" s="139"/>
      <c r="K65" s="139"/>
      <c r="L65" s="139"/>
      <c r="M65" s="139"/>
      <c r="N65" s="139"/>
      <c r="O65" s="139"/>
      <c r="P65" s="146"/>
      <c r="Q65" s="139"/>
      <c r="R65" s="139"/>
      <c r="AA65" s="3"/>
      <c r="AB65" s="3"/>
      <c r="AC65" s="3"/>
      <c r="AD65" s="3"/>
      <c r="AE65" s="154"/>
      <c r="AF65" s="154"/>
      <c r="AG65" s="154"/>
      <c r="AH65" s="154"/>
      <c r="AI65" s="3"/>
      <c r="AJ65" s="3"/>
      <c r="AK65" s="3"/>
      <c r="AL65" s="3"/>
    </row>
    <row r="66" spans="1:38" ht="24" customHeight="1">
      <c r="A66" s="159" t="s">
        <v>554</v>
      </c>
      <c r="B66" s="2"/>
      <c r="C66" s="161"/>
      <c r="D66" s="2"/>
      <c r="E66" s="2"/>
      <c r="F66" s="314"/>
      <c r="G66" s="139"/>
      <c r="H66" s="139"/>
      <c r="I66" s="139"/>
      <c r="J66" s="139"/>
      <c r="K66" s="139"/>
      <c r="L66" s="139"/>
      <c r="M66" s="139"/>
      <c r="N66" s="139"/>
      <c r="O66" s="139"/>
      <c r="P66" s="146"/>
      <c r="Q66" s="139"/>
      <c r="R66" s="139"/>
    </row>
    <row r="67" spans="1:38" ht="24" customHeight="1">
      <c r="A67" s="160">
        <v>1</v>
      </c>
      <c r="B67" s="2" t="s">
        <v>555</v>
      </c>
      <c r="C67" s="161"/>
      <c r="D67" s="2"/>
      <c r="E67" s="2"/>
      <c r="F67" s="314"/>
      <c r="G67" s="139"/>
      <c r="H67" s="139"/>
      <c r="I67" s="139"/>
      <c r="J67" s="139"/>
      <c r="K67" s="139"/>
      <c r="L67" s="139"/>
      <c r="M67" s="139"/>
      <c r="N67" s="139"/>
      <c r="O67" s="139"/>
      <c r="P67" s="146"/>
      <c r="Q67" s="139"/>
      <c r="R67" s="139"/>
    </row>
    <row r="68" spans="1:38" ht="24" customHeight="1">
      <c r="A68" s="160">
        <v>2</v>
      </c>
      <c r="B68" s="2" t="s">
        <v>606</v>
      </c>
      <c r="C68" s="161"/>
      <c r="D68" s="2"/>
      <c r="E68" s="2"/>
      <c r="F68" s="314"/>
      <c r="G68" s="139"/>
      <c r="H68" s="139"/>
      <c r="I68" s="139"/>
      <c r="J68" s="139"/>
      <c r="K68" s="139"/>
      <c r="L68" s="139"/>
      <c r="M68" s="139"/>
      <c r="N68" s="139"/>
      <c r="O68" s="139"/>
      <c r="P68" s="146"/>
      <c r="Q68" s="139"/>
      <c r="R68" s="139"/>
    </row>
    <row r="69" spans="1:38" ht="24" customHeight="1">
      <c r="A69" s="160">
        <v>3</v>
      </c>
      <c r="B69" s="2" t="s">
        <v>557</v>
      </c>
      <c r="C69" s="162"/>
      <c r="D69" s="2"/>
      <c r="E69" s="2"/>
      <c r="F69" s="314"/>
      <c r="G69" s="3"/>
      <c r="H69" s="3"/>
      <c r="I69" s="139"/>
      <c r="J69" s="139"/>
      <c r="K69" s="139"/>
      <c r="L69" s="139"/>
      <c r="M69" s="139"/>
      <c r="N69" s="139"/>
      <c r="O69" s="139"/>
      <c r="P69" s="146"/>
      <c r="Q69" s="139"/>
      <c r="R69" s="139"/>
    </row>
    <row r="70" spans="1:38" ht="24" customHeight="1">
      <c r="A70" s="160">
        <v>4</v>
      </c>
      <c r="B70" s="2" t="s">
        <v>558</v>
      </c>
      <c r="C70" s="162"/>
      <c r="D70" s="2"/>
      <c r="E70" s="2"/>
      <c r="F70" s="314"/>
      <c r="G70" s="139"/>
      <c r="H70" s="139"/>
      <c r="I70" s="139"/>
      <c r="J70" s="139"/>
      <c r="K70" s="139"/>
      <c r="L70" s="139"/>
      <c r="M70" s="139"/>
      <c r="N70" s="139"/>
      <c r="O70" s="139"/>
      <c r="P70" s="146"/>
      <c r="Q70" s="139"/>
      <c r="R70" s="139"/>
    </row>
    <row r="71" spans="1:38" ht="24" customHeight="1">
      <c r="A71" s="160">
        <v>5</v>
      </c>
      <c r="B71" s="2" t="s">
        <v>607</v>
      </c>
      <c r="C71" s="162"/>
      <c r="D71" s="2"/>
      <c r="E71" s="2"/>
      <c r="F71" s="314"/>
      <c r="G71" s="139"/>
      <c r="H71" s="139"/>
      <c r="I71" s="139"/>
      <c r="J71" s="139"/>
      <c r="K71" s="139"/>
      <c r="L71" s="139"/>
      <c r="M71" s="139"/>
      <c r="N71" s="139"/>
      <c r="O71" s="139"/>
      <c r="P71" s="146"/>
      <c r="Q71" s="139"/>
      <c r="R71" s="139"/>
    </row>
    <row r="72" spans="1:38" ht="24" customHeight="1">
      <c r="A72" s="160">
        <v>6</v>
      </c>
      <c r="B72" s="3" t="s">
        <v>560</v>
      </c>
      <c r="C72" s="162"/>
      <c r="D72" s="2"/>
      <c r="E72" s="2"/>
      <c r="F72" s="314"/>
      <c r="G72" s="139"/>
      <c r="H72" s="139"/>
      <c r="I72" s="139"/>
      <c r="J72" s="139"/>
      <c r="K72" s="139"/>
      <c r="L72" s="139"/>
      <c r="M72" s="139"/>
      <c r="N72" s="139"/>
      <c r="O72" s="139"/>
      <c r="P72" s="146"/>
      <c r="Q72" s="139"/>
      <c r="R72" s="139"/>
    </row>
    <row r="73" spans="1:38" ht="24" customHeight="1">
      <c r="A73" s="160">
        <v>7</v>
      </c>
      <c r="B73" s="2" t="s">
        <v>561</v>
      </c>
      <c r="D73" s="2"/>
      <c r="E73" s="2"/>
      <c r="F73" s="314"/>
      <c r="G73" s="139"/>
      <c r="H73" s="139"/>
      <c r="I73" s="139"/>
      <c r="J73" s="139"/>
      <c r="K73" s="139"/>
      <c r="L73" s="139"/>
      <c r="M73" s="139"/>
      <c r="N73" s="139"/>
      <c r="O73" s="139"/>
      <c r="P73" s="146"/>
      <c r="Q73" s="139"/>
      <c r="R73" s="139"/>
    </row>
    <row r="74" spans="1:38" s="154" customFormat="1" ht="24" customHeight="1">
      <c r="A74" s="160">
        <v>8</v>
      </c>
      <c r="B74" s="2" t="s">
        <v>562</v>
      </c>
      <c r="C74" s="2"/>
      <c r="D74" s="3"/>
      <c r="E74" s="3"/>
      <c r="F74" s="314"/>
      <c r="G74" s="139"/>
      <c r="H74" s="139"/>
      <c r="I74" s="139"/>
      <c r="J74" s="139"/>
      <c r="K74" s="139"/>
      <c r="L74" s="139"/>
      <c r="M74" s="139"/>
      <c r="N74" s="139"/>
      <c r="O74" s="139"/>
      <c r="P74" s="146"/>
      <c r="Q74" s="139"/>
      <c r="R74" s="139"/>
      <c r="S74" s="3"/>
      <c r="T74" s="3"/>
      <c r="U74" s="3"/>
      <c r="V74" s="3"/>
      <c r="W74" s="3"/>
      <c r="X74" s="3"/>
      <c r="Y74" s="3"/>
      <c r="Z74" s="3"/>
      <c r="AA74" s="3"/>
      <c r="AB74" s="3"/>
      <c r="AC74" s="3"/>
      <c r="AD74" s="3"/>
      <c r="AI74" s="3"/>
      <c r="AJ74" s="3"/>
      <c r="AK74" s="3"/>
      <c r="AL74" s="3"/>
    </row>
    <row r="75" spans="1:38" ht="24" customHeight="1">
      <c r="A75" s="160">
        <v>9</v>
      </c>
      <c r="B75" s="2" t="s">
        <v>563</v>
      </c>
      <c r="C75" s="2"/>
      <c r="D75" s="2"/>
      <c r="E75" s="2"/>
      <c r="F75" s="314"/>
      <c r="G75" s="139"/>
      <c r="H75" s="139"/>
      <c r="I75" s="139"/>
      <c r="J75" s="139"/>
      <c r="K75" s="139"/>
      <c r="L75" s="139"/>
      <c r="M75" s="139"/>
      <c r="N75" s="139"/>
      <c r="O75" s="139"/>
      <c r="P75" s="146"/>
      <c r="Q75" s="139"/>
      <c r="R75" s="139"/>
    </row>
    <row r="76" spans="1:38" ht="24" customHeight="1">
      <c r="A76" s="160">
        <v>10</v>
      </c>
      <c r="B76" s="2" t="s">
        <v>564</v>
      </c>
      <c r="C76" s="2"/>
      <c r="D76" s="2"/>
      <c r="E76" s="2"/>
      <c r="F76" s="314"/>
      <c r="G76" s="139"/>
      <c r="H76" s="139"/>
      <c r="I76" s="139"/>
      <c r="J76" s="139"/>
      <c r="K76" s="139"/>
      <c r="L76" s="139"/>
      <c r="M76" s="139"/>
      <c r="N76" s="139"/>
      <c r="O76" s="139"/>
      <c r="P76" s="146"/>
      <c r="Q76" s="139"/>
      <c r="R76" s="139"/>
    </row>
    <row r="77" spans="1:38" ht="24" customHeight="1">
      <c r="A77" s="160">
        <v>11</v>
      </c>
      <c r="B77" s="2" t="s">
        <v>565</v>
      </c>
      <c r="C77" s="2"/>
      <c r="D77" s="2"/>
      <c r="E77" s="2"/>
      <c r="F77" s="314"/>
      <c r="G77" s="139"/>
      <c r="H77" s="139"/>
      <c r="I77" s="139"/>
      <c r="J77" s="139"/>
      <c r="K77" s="139"/>
      <c r="L77" s="139"/>
      <c r="M77" s="139"/>
      <c r="N77" s="139"/>
      <c r="O77" s="139"/>
      <c r="P77" s="146"/>
      <c r="Q77" s="139"/>
      <c r="R77" s="139"/>
    </row>
    <row r="78" spans="1:38" ht="24" customHeight="1">
      <c r="A78" s="160">
        <v>12</v>
      </c>
      <c r="B78" s="2" t="s">
        <v>566</v>
      </c>
      <c r="C78" s="2"/>
      <c r="D78" s="2"/>
      <c r="E78" s="2"/>
      <c r="F78" s="314"/>
      <c r="G78" s="139"/>
      <c r="H78" s="139"/>
      <c r="I78" s="139"/>
      <c r="J78" s="139"/>
      <c r="K78" s="139"/>
      <c r="L78" s="139"/>
      <c r="M78" s="139"/>
      <c r="N78" s="139"/>
      <c r="O78" s="139"/>
      <c r="P78" s="146"/>
      <c r="Q78" s="139"/>
      <c r="R78" s="139"/>
    </row>
    <row r="79" spans="1:38" ht="24" customHeight="1">
      <c r="A79" s="160">
        <v>13</v>
      </c>
      <c r="B79" s="2" t="s">
        <v>567</v>
      </c>
      <c r="C79" s="2"/>
      <c r="D79" s="2"/>
      <c r="E79" s="2"/>
      <c r="F79" s="314"/>
      <c r="G79" s="139"/>
      <c r="H79" s="139"/>
      <c r="I79" s="139"/>
      <c r="J79" s="139"/>
      <c r="K79" s="139"/>
      <c r="L79" s="139"/>
      <c r="M79" s="139"/>
      <c r="N79" s="139"/>
      <c r="O79" s="139"/>
      <c r="P79" s="146"/>
      <c r="Q79" s="139"/>
      <c r="R79" s="139"/>
    </row>
    <row r="80" spans="1:38" ht="24" customHeight="1">
      <c r="A80" s="3"/>
      <c r="C80" s="3"/>
      <c r="D80" s="3"/>
      <c r="E80" s="3"/>
      <c r="F80" s="139"/>
      <c r="G80" s="147"/>
      <c r="H80" s="147"/>
      <c r="I80" s="147"/>
      <c r="J80" s="147"/>
      <c r="K80" s="147"/>
      <c r="L80" s="147"/>
      <c r="M80" s="147"/>
      <c r="N80" s="147"/>
      <c r="O80" s="147"/>
      <c r="P80" s="452"/>
      <c r="Q80" s="147"/>
      <c r="R80" s="147"/>
    </row>
    <row r="82" spans="1:38" ht="24" customHeight="1">
      <c r="A82" s="3"/>
      <c r="C82" s="3"/>
      <c r="D82" s="3"/>
      <c r="E82" s="3"/>
      <c r="F82" s="139"/>
      <c r="G82" s="3"/>
      <c r="H82" s="3"/>
      <c r="I82" s="3"/>
      <c r="J82" s="3"/>
      <c r="K82" s="3"/>
      <c r="L82" s="3"/>
      <c r="M82" s="3"/>
      <c r="N82" s="3"/>
      <c r="O82" s="3"/>
      <c r="P82" s="150"/>
      <c r="Q82" s="3"/>
      <c r="R82" s="3"/>
    </row>
    <row r="83" spans="1:38" s="154" customFormat="1" ht="24" customHeight="1">
      <c r="A83" s="3"/>
      <c r="B83" s="3"/>
      <c r="C83" s="3"/>
      <c r="D83" s="3"/>
      <c r="E83" s="3"/>
      <c r="F83" s="139"/>
      <c r="G83" s="3"/>
      <c r="H83" s="3"/>
      <c r="I83" s="3"/>
      <c r="J83" s="3"/>
      <c r="K83" s="3"/>
      <c r="L83" s="3"/>
      <c r="M83" s="3"/>
      <c r="N83" s="3"/>
      <c r="O83" s="3"/>
      <c r="P83" s="150"/>
      <c r="Q83" s="3"/>
      <c r="R83" s="3"/>
      <c r="S83" s="3"/>
      <c r="T83" s="3"/>
      <c r="U83" s="3"/>
      <c r="V83" s="3"/>
      <c r="W83" s="3"/>
      <c r="X83" s="3"/>
      <c r="Y83" s="3"/>
      <c r="Z83" s="3"/>
      <c r="AA83" s="3"/>
      <c r="AB83" s="3"/>
      <c r="AC83" s="3"/>
      <c r="AD83" s="3"/>
      <c r="AI83" s="3"/>
      <c r="AJ83" s="3"/>
      <c r="AK83" s="3"/>
      <c r="AL83" s="3"/>
    </row>
    <row r="84" spans="1:38" s="154" customFormat="1" ht="24" customHeight="1">
      <c r="A84" s="3"/>
      <c r="B84" s="3"/>
      <c r="C84" s="3"/>
      <c r="D84" s="3"/>
      <c r="E84" s="3"/>
      <c r="F84" s="139"/>
      <c r="G84" s="3"/>
      <c r="H84" s="3"/>
      <c r="I84" s="3"/>
      <c r="J84" s="3"/>
      <c r="K84" s="3"/>
      <c r="L84" s="3"/>
      <c r="M84" s="3"/>
      <c r="N84" s="3"/>
      <c r="O84" s="3"/>
      <c r="P84" s="150"/>
      <c r="Q84" s="3"/>
      <c r="R84" s="3"/>
      <c r="S84" s="3"/>
      <c r="T84" s="3"/>
      <c r="U84" s="3"/>
      <c r="V84" s="3"/>
      <c r="W84" s="3"/>
      <c r="X84" s="3"/>
      <c r="Y84" s="3"/>
      <c r="Z84" s="3"/>
      <c r="AA84" s="3"/>
      <c r="AB84" s="3"/>
      <c r="AC84" s="3"/>
      <c r="AD84" s="3"/>
      <c r="AI84" s="3"/>
      <c r="AJ84" s="3"/>
      <c r="AK84" s="3"/>
      <c r="AL84" s="3"/>
    </row>
    <row r="85" spans="1:38" s="154" customFormat="1" ht="24" customHeight="1">
      <c r="A85" s="3"/>
      <c r="B85" s="3"/>
      <c r="C85" s="3"/>
      <c r="D85" s="3"/>
      <c r="E85" s="3"/>
      <c r="F85" s="139"/>
      <c r="G85" s="3"/>
      <c r="H85" s="3"/>
      <c r="I85" s="3"/>
      <c r="J85" s="3"/>
      <c r="K85" s="3"/>
      <c r="L85" s="3"/>
      <c r="M85" s="3"/>
      <c r="N85" s="3"/>
      <c r="O85" s="3"/>
      <c r="P85" s="150"/>
      <c r="Q85" s="3"/>
      <c r="R85" s="3"/>
      <c r="S85" s="3"/>
      <c r="T85" s="3"/>
      <c r="U85" s="3"/>
      <c r="V85" s="3"/>
      <c r="W85" s="3"/>
      <c r="X85" s="3"/>
      <c r="Y85" s="3"/>
      <c r="Z85" s="3"/>
      <c r="AA85" s="3"/>
      <c r="AB85" s="3"/>
      <c r="AC85" s="3"/>
      <c r="AD85" s="3"/>
      <c r="AI85" s="3"/>
      <c r="AJ85" s="3"/>
      <c r="AK85" s="3"/>
      <c r="AL85" s="3"/>
    </row>
    <row r="86" spans="1:38" s="154" customFormat="1" ht="24" customHeight="1">
      <c r="A86" s="1"/>
      <c r="B86" s="1"/>
      <c r="C86" s="1"/>
      <c r="D86" s="1"/>
      <c r="E86" s="1"/>
      <c r="F86" s="315"/>
      <c r="G86" s="1"/>
      <c r="H86" s="1"/>
      <c r="I86" s="1"/>
      <c r="J86" s="1"/>
      <c r="K86" s="1"/>
      <c r="L86" s="1"/>
      <c r="M86" s="1"/>
      <c r="N86" s="1"/>
      <c r="O86" s="1"/>
      <c r="P86" s="142"/>
      <c r="Q86" s="1"/>
      <c r="R86" s="1"/>
      <c r="S86" s="3"/>
      <c r="T86" s="3"/>
      <c r="U86" s="3"/>
      <c r="V86" s="3"/>
      <c r="W86" s="3"/>
      <c r="X86" s="3"/>
      <c r="Y86" s="3"/>
      <c r="Z86" s="3"/>
      <c r="AA86" s="3"/>
      <c r="AB86" s="3"/>
      <c r="AC86" s="3"/>
      <c r="AD86" s="3"/>
      <c r="AI86" s="3"/>
      <c r="AJ86" s="3"/>
      <c r="AK86" s="3"/>
      <c r="AL86" s="3"/>
    </row>
    <row r="87" spans="1:38" s="154" customFormat="1" ht="24" customHeight="1">
      <c r="A87" s="1"/>
      <c r="B87" s="1"/>
      <c r="C87" s="1"/>
      <c r="D87" s="1"/>
      <c r="E87" s="1"/>
      <c r="F87" s="315"/>
      <c r="G87" s="1"/>
      <c r="H87" s="1"/>
      <c r="I87" s="1"/>
      <c r="J87" s="1"/>
      <c r="K87" s="1"/>
      <c r="L87" s="1"/>
      <c r="M87" s="1"/>
      <c r="N87" s="1"/>
      <c r="O87" s="1"/>
      <c r="P87" s="142"/>
      <c r="Q87" s="1"/>
      <c r="R87" s="1"/>
      <c r="S87" s="3"/>
      <c r="T87" s="3"/>
      <c r="U87" s="3"/>
      <c r="V87" s="3"/>
      <c r="W87" s="3"/>
      <c r="X87" s="3"/>
      <c r="Y87" s="3"/>
      <c r="Z87" s="3"/>
      <c r="AA87" s="3"/>
      <c r="AB87" s="3"/>
      <c r="AC87" s="3"/>
      <c r="AD87" s="3"/>
      <c r="AI87" s="3"/>
      <c r="AJ87" s="3"/>
      <c r="AK87" s="3"/>
      <c r="AL87" s="3"/>
    </row>
    <row r="88" spans="1:38" s="154" customFormat="1" ht="24" customHeight="1">
      <c r="A88" s="1"/>
      <c r="B88" s="1"/>
      <c r="C88" s="1"/>
      <c r="D88" s="1"/>
      <c r="E88" s="1"/>
      <c r="F88" s="315"/>
      <c r="G88" s="1"/>
      <c r="H88" s="1"/>
      <c r="I88" s="1"/>
      <c r="J88" s="1"/>
      <c r="K88" s="1"/>
      <c r="L88" s="1"/>
      <c r="M88" s="1"/>
      <c r="N88" s="1"/>
      <c r="O88" s="1"/>
      <c r="P88" s="142"/>
      <c r="Q88" s="1"/>
      <c r="R88" s="1"/>
      <c r="S88" s="3"/>
      <c r="T88" s="3"/>
      <c r="U88" s="3"/>
      <c r="V88" s="3"/>
      <c r="W88" s="3"/>
      <c r="X88" s="3"/>
      <c r="Y88" s="3"/>
      <c r="Z88" s="3"/>
      <c r="AA88" s="3"/>
      <c r="AB88" s="3"/>
      <c r="AC88" s="3"/>
      <c r="AD88" s="3"/>
      <c r="AI88" s="3"/>
      <c r="AJ88" s="3"/>
      <c r="AK88" s="3"/>
      <c r="AL88" s="3"/>
    </row>
    <row r="89" spans="1:38" s="154" customFormat="1" ht="24" customHeight="1">
      <c r="A89" s="1"/>
      <c r="B89" s="1"/>
      <c r="C89" s="1"/>
      <c r="D89" s="1"/>
      <c r="E89" s="1"/>
      <c r="F89" s="315"/>
      <c r="G89" s="1"/>
      <c r="H89" s="1"/>
      <c r="I89" s="1"/>
      <c r="J89" s="1"/>
      <c r="K89" s="1"/>
      <c r="L89" s="1"/>
      <c r="M89" s="1"/>
      <c r="N89" s="1"/>
      <c r="O89" s="1"/>
      <c r="P89" s="142"/>
      <c r="Q89" s="1"/>
      <c r="R89" s="1"/>
      <c r="S89" s="3"/>
      <c r="T89" s="3"/>
      <c r="U89" s="3"/>
      <c r="V89" s="3"/>
      <c r="W89" s="3"/>
      <c r="X89" s="3"/>
      <c r="Y89" s="3"/>
      <c r="Z89" s="3"/>
      <c r="AA89" s="3"/>
      <c r="AB89" s="3"/>
      <c r="AC89" s="3"/>
      <c r="AD89" s="3"/>
      <c r="AI89" s="3"/>
      <c r="AJ89" s="3"/>
      <c r="AK89" s="3"/>
      <c r="AL89" s="3"/>
    </row>
    <row r="90" spans="1:38" s="154" customFormat="1" ht="24" customHeight="1">
      <c r="A90" s="1"/>
      <c r="B90" s="1"/>
      <c r="C90" s="1"/>
      <c r="D90" s="1"/>
      <c r="E90" s="1"/>
      <c r="F90" s="315"/>
      <c r="G90" s="1"/>
      <c r="H90" s="1"/>
      <c r="I90" s="1"/>
      <c r="J90" s="1"/>
      <c r="K90" s="1"/>
      <c r="L90" s="1"/>
      <c r="M90" s="1"/>
      <c r="N90" s="1"/>
      <c r="O90" s="1"/>
      <c r="P90" s="142"/>
      <c r="Q90" s="1"/>
      <c r="R90" s="1"/>
      <c r="S90" s="3"/>
      <c r="T90" s="3"/>
      <c r="U90" s="3"/>
      <c r="V90" s="3"/>
      <c r="W90" s="3"/>
      <c r="X90" s="3"/>
      <c r="Y90" s="3"/>
      <c r="Z90" s="3"/>
      <c r="AA90" s="3"/>
      <c r="AB90" s="3"/>
      <c r="AC90" s="3"/>
      <c r="AD90" s="3"/>
      <c r="AI90" s="3"/>
      <c r="AJ90" s="3"/>
      <c r="AK90" s="3"/>
      <c r="AL90" s="3"/>
    </row>
    <row r="91" spans="1:38" s="154" customFormat="1" ht="24" customHeight="1">
      <c r="A91" s="1"/>
      <c r="B91" s="1"/>
      <c r="C91" s="1"/>
      <c r="D91" s="1"/>
      <c r="E91" s="1"/>
      <c r="F91" s="315"/>
      <c r="G91" s="1"/>
      <c r="H91" s="1"/>
      <c r="I91" s="1"/>
      <c r="J91" s="1"/>
      <c r="K91" s="1"/>
      <c r="L91" s="1"/>
      <c r="M91" s="1"/>
      <c r="N91" s="1"/>
      <c r="O91" s="1"/>
      <c r="P91" s="142"/>
      <c r="Q91" s="1"/>
      <c r="R91" s="1"/>
      <c r="S91" s="3"/>
      <c r="T91" s="3"/>
      <c r="U91" s="3"/>
      <c r="V91" s="3"/>
      <c r="W91" s="3"/>
      <c r="X91" s="3"/>
      <c r="Y91" s="3"/>
      <c r="Z91" s="3"/>
      <c r="AA91" s="3"/>
      <c r="AB91" s="3"/>
      <c r="AC91" s="3"/>
      <c r="AD91" s="3"/>
      <c r="AI91" s="3"/>
      <c r="AJ91" s="3"/>
      <c r="AK91" s="3"/>
      <c r="AL91" s="3"/>
    </row>
    <row r="92" spans="1:38" s="154" customFormat="1" ht="24" customHeight="1">
      <c r="A92" s="1"/>
      <c r="B92" s="1"/>
      <c r="C92" s="1"/>
      <c r="D92" s="1"/>
      <c r="E92" s="1"/>
      <c r="F92" s="315"/>
      <c r="G92" s="1"/>
      <c r="H92" s="1"/>
      <c r="I92" s="1"/>
      <c r="J92" s="1"/>
      <c r="K92" s="1"/>
      <c r="L92" s="1"/>
      <c r="M92" s="1"/>
      <c r="N92" s="1"/>
      <c r="O92" s="1"/>
      <c r="P92" s="142"/>
      <c r="Q92" s="1"/>
      <c r="R92" s="1"/>
      <c r="S92" s="3"/>
      <c r="T92" s="3"/>
      <c r="U92" s="3"/>
      <c r="V92" s="3"/>
      <c r="W92" s="3"/>
      <c r="X92" s="3"/>
      <c r="Y92" s="3"/>
      <c r="Z92" s="3"/>
      <c r="AA92" s="3"/>
      <c r="AB92" s="3"/>
      <c r="AC92" s="3"/>
      <c r="AD92" s="3"/>
      <c r="AI92" s="3"/>
      <c r="AJ92" s="3"/>
      <c r="AK92" s="3"/>
      <c r="AL92" s="3"/>
    </row>
    <row r="93" spans="1:38" s="154" customFormat="1" ht="24" customHeight="1">
      <c r="A93" s="1"/>
      <c r="B93" s="1"/>
      <c r="C93" s="1"/>
      <c r="D93" s="1"/>
      <c r="E93" s="1"/>
      <c r="F93" s="315"/>
      <c r="G93" s="1"/>
      <c r="H93" s="1"/>
      <c r="I93" s="1"/>
      <c r="J93" s="1"/>
      <c r="K93" s="1"/>
      <c r="L93" s="1"/>
      <c r="M93" s="1"/>
      <c r="N93" s="1"/>
      <c r="O93" s="1"/>
      <c r="P93" s="142"/>
      <c r="Q93" s="1"/>
      <c r="R93" s="1"/>
      <c r="S93" s="3"/>
      <c r="T93" s="3"/>
      <c r="U93" s="3"/>
      <c r="V93" s="3"/>
      <c r="W93" s="3"/>
      <c r="X93" s="3"/>
      <c r="Y93" s="3"/>
      <c r="Z93" s="3"/>
      <c r="AA93" s="3"/>
      <c r="AB93" s="3"/>
      <c r="AC93" s="3"/>
      <c r="AD93" s="3"/>
      <c r="AI93" s="3"/>
      <c r="AJ93" s="3"/>
      <c r="AK93" s="3"/>
      <c r="AL93" s="3"/>
    </row>
    <row r="94" spans="1:38" s="154" customFormat="1" ht="24" customHeight="1">
      <c r="A94" s="1"/>
      <c r="B94" s="1"/>
      <c r="C94" s="1"/>
      <c r="D94" s="1"/>
      <c r="E94" s="1"/>
      <c r="F94" s="315"/>
      <c r="G94" s="1"/>
      <c r="H94" s="1"/>
      <c r="I94" s="1"/>
      <c r="J94" s="1"/>
      <c r="K94" s="1"/>
      <c r="L94" s="1"/>
      <c r="M94" s="1"/>
      <c r="N94" s="1"/>
      <c r="O94" s="1"/>
      <c r="P94" s="142"/>
      <c r="Q94" s="1"/>
      <c r="R94" s="1"/>
      <c r="S94" s="3"/>
      <c r="T94" s="3"/>
      <c r="U94" s="3"/>
      <c r="V94" s="3"/>
      <c r="W94" s="3"/>
      <c r="X94" s="3"/>
      <c r="Y94" s="3"/>
      <c r="Z94" s="3"/>
      <c r="AA94" s="3"/>
      <c r="AB94" s="3"/>
      <c r="AC94" s="3"/>
      <c r="AD94" s="3"/>
      <c r="AI94" s="3"/>
      <c r="AJ94" s="3"/>
      <c r="AK94" s="3"/>
      <c r="AL94" s="3"/>
    </row>
    <row r="95" spans="1:38" s="154" customFormat="1" ht="24" customHeight="1">
      <c r="A95" s="1"/>
      <c r="B95" s="1"/>
      <c r="C95" s="1"/>
      <c r="D95" s="1"/>
      <c r="E95" s="1"/>
      <c r="F95" s="315"/>
      <c r="G95" s="1"/>
      <c r="H95" s="1"/>
      <c r="I95" s="1"/>
      <c r="J95" s="1"/>
      <c r="K95" s="1"/>
      <c r="L95" s="1"/>
      <c r="M95" s="1"/>
      <c r="N95" s="1"/>
      <c r="O95" s="1"/>
      <c r="P95" s="142"/>
      <c r="Q95" s="1"/>
      <c r="R95" s="1"/>
      <c r="S95" s="3"/>
      <c r="T95" s="3"/>
      <c r="U95" s="3"/>
      <c r="V95" s="3"/>
      <c r="W95" s="3"/>
      <c r="X95" s="3"/>
      <c r="Y95" s="3"/>
      <c r="Z95" s="3"/>
      <c r="AA95" s="3"/>
      <c r="AB95" s="3"/>
      <c r="AC95" s="3"/>
      <c r="AD95" s="3"/>
      <c r="AI95" s="3"/>
      <c r="AJ95" s="3"/>
      <c r="AK95" s="3"/>
      <c r="AL95" s="3"/>
    </row>
  </sheetData>
  <autoFilter ref="A11:BA60" xr:uid="{2544CEFF-641E-4856-A714-535295985FDE}">
    <filterColumn colId="8" showButton="0"/>
    <filterColumn colId="9" showButton="0"/>
    <filterColumn colId="10" showButton="0"/>
    <filterColumn colId="11" showButton="0"/>
    <filterColumn colId="12" showButton="0"/>
  </autoFilter>
  <mergeCells count="47">
    <mergeCell ref="AI9:AL10"/>
    <mergeCell ref="AA10:AD10"/>
    <mergeCell ref="AE10:AH10"/>
    <mergeCell ref="A62:E62"/>
    <mergeCell ref="A64:E64"/>
    <mergeCell ref="Y11:Y12"/>
    <mergeCell ref="Z11:Z12"/>
    <mergeCell ref="F10:F12"/>
    <mergeCell ref="V11:V12"/>
    <mergeCell ref="W11:W12"/>
    <mergeCell ref="X11:X12"/>
    <mergeCell ref="P10:P12"/>
    <mergeCell ref="B10:B12"/>
    <mergeCell ref="W10:Z10"/>
    <mergeCell ref="G11:G12"/>
    <mergeCell ref="H11:H12"/>
    <mergeCell ref="I11:N11"/>
    <mergeCell ref="S11:S12"/>
    <mergeCell ref="T11:T12"/>
    <mergeCell ref="U11:U12"/>
    <mergeCell ref="Q10:Q12"/>
    <mergeCell ref="R10:R12"/>
    <mergeCell ref="S10:V10"/>
    <mergeCell ref="A1:E1"/>
    <mergeCell ref="G1:Q2"/>
    <mergeCell ref="A2:E2"/>
    <mergeCell ref="A4:E4"/>
    <mergeCell ref="A5:E5"/>
    <mergeCell ref="A7:E7"/>
    <mergeCell ref="A9:A12"/>
    <mergeCell ref="B9:E9"/>
    <mergeCell ref="A6:E6"/>
    <mergeCell ref="C10:C12"/>
    <mergeCell ref="D10:D12"/>
    <mergeCell ref="E10:E12"/>
    <mergeCell ref="AA11:AA12"/>
    <mergeCell ref="AB11:AB12"/>
    <mergeCell ref="AC11:AC12"/>
    <mergeCell ref="AD11:AD12"/>
    <mergeCell ref="AE11:AE12"/>
    <mergeCell ref="AK11:AK12"/>
    <mergeCell ref="AL11:AL12"/>
    <mergeCell ref="AF11:AF12"/>
    <mergeCell ref="AG11:AG12"/>
    <mergeCell ref="AH11:AH12"/>
    <mergeCell ref="AI11:AI12"/>
    <mergeCell ref="AJ11:AJ12"/>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19583-C183-4804-9256-1F87E53A3F9B}">
  <sheetPr>
    <tabColor rgb="FF00B050"/>
  </sheetPr>
  <dimension ref="A1:AM125"/>
  <sheetViews>
    <sheetView showGridLines="0" topLeftCell="J75" zoomScaleNormal="100" workbookViewId="0">
      <selection activeCell="AH46" sqref="AH46"/>
    </sheetView>
  </sheetViews>
  <sheetFormatPr baseColWidth="10" defaultColWidth="11.44140625" defaultRowHeight="36.75" customHeight="1"/>
  <cols>
    <col min="1" max="1" width="6.21875" style="1" customWidth="1"/>
    <col min="2" max="5" width="6.77734375" style="1" customWidth="1"/>
    <col min="6" max="6" width="29.44140625" style="315" customWidth="1"/>
    <col min="7" max="7" width="26.77734375" style="1" customWidth="1"/>
    <col min="8" max="8" width="16" style="1" customWidth="1"/>
    <col min="9" max="9" width="4.21875" style="1" customWidth="1"/>
    <col min="10" max="10" width="4.44140625" style="1" customWidth="1"/>
    <col min="11" max="11" width="6.5546875" style="1" bestFit="1" customWidth="1"/>
    <col min="12" max="13" width="4.21875" style="1" customWidth="1"/>
    <col min="14" max="14" width="6" style="1" bestFit="1" customWidth="1"/>
    <col min="15" max="15" width="7" style="1" bestFit="1" customWidth="1"/>
    <col min="16" max="16" width="13" style="142" customWidth="1"/>
    <col min="17" max="17" width="18.21875" style="1" customWidth="1"/>
    <col min="18" max="18" width="37.21875" style="1" customWidth="1"/>
    <col min="19" max="20" width="11.44140625" style="1" hidden="1" customWidth="1"/>
    <col min="21" max="21" width="13.21875" style="1" hidden="1" customWidth="1"/>
    <col min="22" max="22" width="26.77734375" style="1" hidden="1" customWidth="1"/>
    <col min="23" max="26" width="11.44140625" style="1" hidden="1" customWidth="1"/>
    <col min="27" max="27" width="23.44140625" style="1" hidden="1" customWidth="1"/>
    <col min="28" max="29" width="11.44140625" style="1" hidden="1" customWidth="1"/>
    <col min="30" max="30" width="16.21875" style="1" hidden="1" customWidth="1"/>
    <col min="31" max="33" width="11.44140625" style="151" customWidth="1"/>
    <col min="34" max="34" width="32.77734375" style="151" customWidth="1"/>
    <col min="35" max="37" width="11.44140625" style="1" customWidth="1"/>
    <col min="38" max="38" width="11.21875" style="1" bestFit="1" customWidth="1"/>
    <col min="39" max="39" width="11.44140625" style="151" customWidth="1"/>
    <col min="40" max="16384" width="11.44140625" style="151"/>
  </cols>
  <sheetData>
    <row r="1" spans="1:39" ht="36.75" customHeight="1">
      <c r="A1" s="831" t="s">
        <v>441</v>
      </c>
      <c r="B1" s="831"/>
      <c r="C1" s="831"/>
      <c r="D1" s="831"/>
      <c r="E1" s="831"/>
      <c r="F1" s="302"/>
      <c r="G1" s="832"/>
      <c r="H1" s="832"/>
      <c r="I1" s="832"/>
      <c r="J1" s="832"/>
      <c r="K1" s="832"/>
      <c r="L1" s="832"/>
      <c r="M1" s="832"/>
      <c r="N1" s="832"/>
      <c r="O1" s="832"/>
      <c r="P1" s="832"/>
      <c r="Q1" s="832"/>
    </row>
    <row r="2" spans="1:39" ht="36.75" customHeight="1">
      <c r="A2" s="833" t="s">
        <v>442</v>
      </c>
      <c r="B2" s="833"/>
      <c r="C2" s="833"/>
      <c r="D2" s="833"/>
      <c r="E2" s="833"/>
      <c r="F2" s="303"/>
      <c r="G2" s="832"/>
      <c r="H2" s="832"/>
      <c r="I2" s="832"/>
      <c r="J2" s="832"/>
      <c r="K2" s="832"/>
      <c r="L2" s="832"/>
      <c r="M2" s="832"/>
      <c r="N2" s="832"/>
      <c r="O2" s="832"/>
      <c r="P2" s="832"/>
      <c r="Q2" s="832"/>
    </row>
    <row r="3" spans="1:39" ht="36.75" customHeight="1">
      <c r="G3" s="832"/>
      <c r="H3" s="832"/>
      <c r="I3" s="832"/>
      <c r="J3" s="832"/>
      <c r="K3" s="832"/>
      <c r="L3" s="832"/>
      <c r="M3" s="832"/>
      <c r="N3" s="832"/>
      <c r="O3" s="832"/>
      <c r="P3" s="832"/>
      <c r="Q3" s="832"/>
    </row>
    <row r="4" spans="1:39" ht="36.75" customHeight="1">
      <c r="A4" s="834" t="s">
        <v>443</v>
      </c>
      <c r="B4" s="834"/>
      <c r="C4" s="834"/>
      <c r="D4" s="834"/>
      <c r="E4" s="834"/>
      <c r="F4" s="141">
        <v>2024</v>
      </c>
    </row>
    <row r="5" spans="1:39" ht="36.75" customHeight="1">
      <c r="A5" s="834" t="s">
        <v>444</v>
      </c>
      <c r="B5" s="834"/>
      <c r="C5" s="834"/>
      <c r="D5" s="834"/>
      <c r="E5" s="834"/>
      <c r="F5" s="143">
        <v>172</v>
      </c>
    </row>
    <row r="6" spans="1:39" ht="36.75" customHeight="1">
      <c r="A6" s="834" t="s">
        <v>445</v>
      </c>
      <c r="B6" s="834"/>
      <c r="C6" s="834"/>
      <c r="D6" s="834"/>
      <c r="E6" s="834"/>
      <c r="F6" s="143" t="s">
        <v>928</v>
      </c>
    </row>
    <row r="7" spans="1:39" ht="36.75" customHeight="1">
      <c r="A7" s="834" t="s">
        <v>447</v>
      </c>
      <c r="B7" s="834"/>
      <c r="C7" s="834"/>
      <c r="D7" s="834"/>
      <c r="E7" s="834"/>
      <c r="F7" s="143" t="s">
        <v>1164</v>
      </c>
    </row>
    <row r="9" spans="1:39" ht="36.75" customHeight="1">
      <c r="A9" s="816" t="s">
        <v>44</v>
      </c>
      <c r="B9" s="816" t="s">
        <v>570</v>
      </c>
      <c r="C9" s="816"/>
      <c r="D9" s="816"/>
      <c r="E9" s="816"/>
      <c r="F9" s="166" t="s">
        <v>449</v>
      </c>
      <c r="G9" s="166"/>
      <c r="H9" s="166"/>
      <c r="I9" s="166"/>
      <c r="J9" s="166"/>
      <c r="K9" s="166"/>
      <c r="L9" s="166"/>
      <c r="M9" s="166"/>
      <c r="N9" s="166"/>
      <c r="O9" s="166"/>
      <c r="P9" s="166"/>
      <c r="Q9" s="166"/>
      <c r="R9" s="445"/>
      <c r="S9" s="286" t="s">
        <v>450</v>
      </c>
      <c r="T9" s="286"/>
      <c r="U9" s="286"/>
      <c r="V9" s="286"/>
      <c r="W9" s="286"/>
      <c r="X9" s="286"/>
      <c r="Y9" s="286"/>
      <c r="Z9" s="286"/>
      <c r="AA9" s="286"/>
      <c r="AB9" s="286"/>
      <c r="AC9" s="286"/>
      <c r="AD9" s="286"/>
      <c r="AE9" s="167"/>
      <c r="AF9" s="167"/>
      <c r="AG9" s="167"/>
      <c r="AH9" s="167"/>
      <c r="AI9" s="814" t="s">
        <v>451</v>
      </c>
      <c r="AJ9" s="814"/>
      <c r="AK9" s="814"/>
      <c r="AL9" s="814"/>
    </row>
    <row r="10" spans="1:39" ht="36.75" customHeight="1">
      <c r="A10" s="816"/>
      <c r="B10" s="828" t="s">
        <v>571</v>
      </c>
      <c r="C10" s="828" t="s">
        <v>572</v>
      </c>
      <c r="D10" s="828" t="s">
        <v>573</v>
      </c>
      <c r="E10" s="828" t="s">
        <v>574</v>
      </c>
      <c r="F10" s="816" t="s">
        <v>456</v>
      </c>
      <c r="G10" s="287" t="s">
        <v>457</v>
      </c>
      <c r="H10" s="287"/>
      <c r="I10" s="287"/>
      <c r="J10" s="287"/>
      <c r="K10" s="287"/>
      <c r="L10" s="287"/>
      <c r="M10" s="287"/>
      <c r="N10" s="287"/>
      <c r="O10" s="287"/>
      <c r="P10" s="817" t="s">
        <v>575</v>
      </c>
      <c r="Q10" s="816" t="s">
        <v>576</v>
      </c>
      <c r="R10" s="816" t="s">
        <v>577</v>
      </c>
      <c r="S10" s="814" t="s">
        <v>461</v>
      </c>
      <c r="T10" s="814"/>
      <c r="U10" s="814"/>
      <c r="V10" s="814"/>
      <c r="W10" s="814" t="s">
        <v>462</v>
      </c>
      <c r="X10" s="814"/>
      <c r="Y10" s="814"/>
      <c r="Z10" s="814"/>
      <c r="AA10" s="814" t="s">
        <v>463</v>
      </c>
      <c r="AB10" s="814"/>
      <c r="AC10" s="814"/>
      <c r="AD10" s="814"/>
      <c r="AE10" s="824" t="s">
        <v>464</v>
      </c>
      <c r="AF10" s="824"/>
      <c r="AG10" s="824"/>
      <c r="AH10" s="824"/>
      <c r="AI10" s="814"/>
      <c r="AJ10" s="814"/>
      <c r="AK10" s="814"/>
      <c r="AL10" s="814"/>
    </row>
    <row r="11" spans="1:39" ht="36.75" customHeight="1">
      <c r="A11" s="816"/>
      <c r="B11" s="828"/>
      <c r="C11" s="828"/>
      <c r="D11" s="828"/>
      <c r="E11" s="828"/>
      <c r="F11" s="816"/>
      <c r="G11" s="816" t="s">
        <v>578</v>
      </c>
      <c r="H11" s="816" t="s">
        <v>579</v>
      </c>
      <c r="I11" s="166" t="s">
        <v>580</v>
      </c>
      <c r="J11" s="166"/>
      <c r="K11" s="166"/>
      <c r="L11" s="166"/>
      <c r="M11" s="166"/>
      <c r="N11" s="166"/>
      <c r="O11" s="168" t="s">
        <v>468</v>
      </c>
      <c r="P11" s="817"/>
      <c r="Q11" s="816"/>
      <c r="R11" s="816"/>
      <c r="S11" s="814" t="s">
        <v>469</v>
      </c>
      <c r="T11" s="814" t="s">
        <v>470</v>
      </c>
      <c r="U11" s="814" t="s">
        <v>471</v>
      </c>
      <c r="V11" s="814" t="s">
        <v>472</v>
      </c>
      <c r="W11" s="814" t="s">
        <v>469</v>
      </c>
      <c r="X11" s="814" t="s">
        <v>470</v>
      </c>
      <c r="Y11" s="814" t="s">
        <v>471</v>
      </c>
      <c r="Z11" s="814" t="s">
        <v>472</v>
      </c>
      <c r="AA11" s="814" t="s">
        <v>469</v>
      </c>
      <c r="AB11" s="814" t="s">
        <v>470</v>
      </c>
      <c r="AC11" s="814" t="s">
        <v>471</v>
      </c>
      <c r="AD11" s="814" t="s">
        <v>472</v>
      </c>
      <c r="AE11" s="824" t="s">
        <v>469</v>
      </c>
      <c r="AF11" s="824" t="s">
        <v>470</v>
      </c>
      <c r="AG11" s="824" t="s">
        <v>471</v>
      </c>
      <c r="AH11" s="824" t="s">
        <v>472</v>
      </c>
      <c r="AI11" s="814" t="s">
        <v>473</v>
      </c>
      <c r="AJ11" s="814" t="s">
        <v>474</v>
      </c>
      <c r="AK11" s="814" t="s">
        <v>475</v>
      </c>
      <c r="AL11" s="814" t="s">
        <v>472</v>
      </c>
    </row>
    <row r="12" spans="1:39" ht="36.75" customHeight="1">
      <c r="A12" s="816"/>
      <c r="B12" s="828"/>
      <c r="C12" s="828"/>
      <c r="D12" s="828"/>
      <c r="E12" s="828"/>
      <c r="F12" s="816"/>
      <c r="G12" s="816"/>
      <c r="H12" s="816"/>
      <c r="I12" s="168">
        <v>1</v>
      </c>
      <c r="J12" s="168">
        <v>2</v>
      </c>
      <c r="K12" s="168" t="s">
        <v>476</v>
      </c>
      <c r="L12" s="168">
        <v>3</v>
      </c>
      <c r="M12" s="168">
        <v>4</v>
      </c>
      <c r="N12" s="168" t="s">
        <v>477</v>
      </c>
      <c r="O12" s="168" t="s">
        <v>478</v>
      </c>
      <c r="P12" s="817"/>
      <c r="Q12" s="816"/>
      <c r="R12" s="816"/>
      <c r="S12" s="815"/>
      <c r="T12" s="815"/>
      <c r="U12" s="815"/>
      <c r="V12" s="815"/>
      <c r="W12" s="815"/>
      <c r="X12" s="815"/>
      <c r="Y12" s="815"/>
      <c r="Z12" s="815"/>
      <c r="AA12" s="815"/>
      <c r="AB12" s="815"/>
      <c r="AC12" s="815"/>
      <c r="AD12" s="815"/>
      <c r="AE12" s="825"/>
      <c r="AF12" s="825"/>
      <c r="AG12" s="825"/>
      <c r="AH12" s="825"/>
      <c r="AI12" s="815"/>
      <c r="AJ12" s="815"/>
      <c r="AK12" s="815"/>
      <c r="AL12" s="815"/>
    </row>
    <row r="13" spans="1:39" ht="36.75" customHeight="1">
      <c r="A13" s="180">
        <v>1</v>
      </c>
      <c r="B13" s="181">
        <v>2</v>
      </c>
      <c r="C13" s="181" t="s">
        <v>37</v>
      </c>
      <c r="D13" s="181" t="s">
        <v>48</v>
      </c>
      <c r="E13" s="181" t="s">
        <v>96</v>
      </c>
      <c r="F13" s="171" t="s">
        <v>1165</v>
      </c>
      <c r="G13" s="182" t="s">
        <v>182</v>
      </c>
      <c r="H13" s="182" t="s">
        <v>856</v>
      </c>
      <c r="I13" s="178">
        <f>SUM(I14:I18)</f>
        <v>4</v>
      </c>
      <c r="J13" s="178">
        <f>SUM(J14:J18)</f>
        <v>0</v>
      </c>
      <c r="K13" s="174">
        <f t="shared" ref="K13:K24" si="0">SUM(I13:J13)</f>
        <v>4</v>
      </c>
      <c r="L13" s="178">
        <v>1</v>
      </c>
      <c r="M13" s="178">
        <f>SUM(M14:M18)</f>
        <v>0</v>
      </c>
      <c r="N13" s="174">
        <f t="shared" ref="N13:N19" si="1">SUM(L13:M13)</f>
        <v>1</v>
      </c>
      <c r="O13" s="174">
        <f>SUM(K13,N13)</f>
        <v>5</v>
      </c>
      <c r="P13" s="176">
        <f>SUM(P14:P17)</f>
        <v>0</v>
      </c>
      <c r="Q13" s="171" t="str">
        <f>+Q14&amp;"-"&amp;Q16&amp;"-"&amp;Q17</f>
        <v>Stephanie Quirós Campos-Javier Madriz Arrieta-Kenneth Retana Sánchez</v>
      </c>
      <c r="R13" s="183"/>
      <c r="S13" s="288">
        <v>0.25</v>
      </c>
      <c r="T13" s="289">
        <f t="shared" ref="T13:T67" si="2">IF(S13="","No hay ejecución",IF(AND(I13=0),"No hay Programación", S13/I13))</f>
        <v>6.25E-2</v>
      </c>
      <c r="U13" s="290" t="str">
        <f>IF(T13="No hay ejecución","NA",IF(T13&gt;=90%,"De acuerdo con lo programado",IF(T13&gt;=51%,"Atraso Leve",IF(T13&lt;50%,"En riesgo cumplimiento"))))</f>
        <v>En riesgo cumplimiento</v>
      </c>
      <c r="V13" s="290" t="s">
        <v>1166</v>
      </c>
      <c r="W13" s="288">
        <v>0.62</v>
      </c>
      <c r="X13" s="289">
        <v>0.62</v>
      </c>
      <c r="Y13" s="290" t="str">
        <f>IF(X13="No hay ejecución","NA",IF(X13&gt;=90%,"De acuerdo con lo programado",IF(X13&gt;=51%,"Atraso Leve",IF(X13&lt;50%,"En riesgo en cumplimiento"))))</f>
        <v>Atraso Leve</v>
      </c>
      <c r="Z13" s="290"/>
      <c r="AA13" s="299">
        <v>1</v>
      </c>
      <c r="AB13" s="296">
        <f t="shared" ref="AB13" si="3">IF(AA13="","No hay ejecución",IF(AND(L13=0),"No hay Programación", AA13/L13))</f>
        <v>1</v>
      </c>
      <c r="AC13" s="297" t="str">
        <f t="shared" ref="AC13" si="4">IF(AB13="No hay ejecución","NA",IF(AB13&gt;=90%,"De acuerdo con lo programado",IF(AB13&gt;=50%,"Atraso Leve",IF(AB13&lt;=49.9%,"En riesgo en cumplimiento"))))</f>
        <v>De acuerdo con lo programado</v>
      </c>
      <c r="AD13" s="297" t="s">
        <v>1167</v>
      </c>
      <c r="AE13" s="224">
        <v>3.13</v>
      </c>
      <c r="AF13" s="225" t="str">
        <f t="shared" ref="AF13" si="5">IF(AE13="","No hay ejecución",IF(AND(M13=0),"No hay Programación", AE13/M13))</f>
        <v>No hay Programación</v>
      </c>
      <c r="AG13" s="226" t="str">
        <f t="shared" ref="AG13" si="6">IF(AF13="No hay ejecución","NA",IF(AF13&gt;=90%,"De acuerdo con lo programado",IF(AF13&gt;=50%,"Atraso Leve",IF(AF13&lt;=49.99%,"En riesgo en cumplimiento"))))</f>
        <v>De acuerdo con lo programado</v>
      </c>
      <c r="AH13" s="226"/>
      <c r="AI13" s="299">
        <f t="shared" ref="AI13" si="7">S13+W13+AA13+AE13</f>
        <v>5</v>
      </c>
      <c r="AJ13" s="296">
        <f t="shared" ref="AJ13" si="8">IF(AI13="","No hay ejecución",IF(AND(O13=0),"No hay Programación", AI13/O13))</f>
        <v>1</v>
      </c>
      <c r="AK13" s="297" t="str">
        <f>IF(AJ13="No hay ejecución","NA",IF(AJ13&gt;=90%,"Cumplio",IF(AJ13&lt;=89.9%,"No Cumplio")))</f>
        <v>Cumplio</v>
      </c>
      <c r="AL13" s="297"/>
      <c r="AM13" s="154"/>
    </row>
    <row r="14" spans="1:39" ht="36.75" customHeight="1">
      <c r="A14" s="177">
        <v>1.1000000000000001</v>
      </c>
      <c r="B14" s="170">
        <v>2</v>
      </c>
      <c r="C14" s="170" t="s">
        <v>37</v>
      </c>
      <c r="D14" s="170" t="s">
        <v>48</v>
      </c>
      <c r="E14" s="170" t="s">
        <v>96</v>
      </c>
      <c r="F14" s="172" t="s">
        <v>1168</v>
      </c>
      <c r="G14" s="172" t="s">
        <v>182</v>
      </c>
      <c r="H14" s="172" t="s">
        <v>856</v>
      </c>
      <c r="I14" s="178">
        <v>1</v>
      </c>
      <c r="J14" s="178"/>
      <c r="K14" s="174">
        <f t="shared" si="0"/>
        <v>1</v>
      </c>
      <c r="L14" s="178"/>
      <c r="M14" s="178"/>
      <c r="N14" s="174">
        <f t="shared" si="1"/>
        <v>0</v>
      </c>
      <c r="O14" s="175">
        <f t="shared" ref="O14:O60" si="9">SUM(K14,N14)</f>
        <v>1</v>
      </c>
      <c r="P14" s="179"/>
      <c r="Q14" s="172" t="s">
        <v>1169</v>
      </c>
      <c r="R14" s="183" t="s">
        <v>1170</v>
      </c>
      <c r="S14" s="288">
        <v>0.25</v>
      </c>
      <c r="T14" s="289">
        <f t="shared" si="2"/>
        <v>0.25</v>
      </c>
      <c r="U14" s="290" t="str">
        <f>IF(T14="No hay ejecución","NA",IF(T14&gt;=90%,"De acuerdo con lo programado",IF(T14&gt;=51%,"Atraso Leve",IF(T14&lt;=50%,"En riesgo cumplimiento"))))</f>
        <v>En riesgo cumplimiento</v>
      </c>
      <c r="V14" s="290" t="s">
        <v>1170</v>
      </c>
      <c r="W14" s="288">
        <v>0.65</v>
      </c>
      <c r="X14" s="289">
        <v>1</v>
      </c>
      <c r="Y14" s="290" t="str">
        <f>IF(X14="No hay ejecución","NA",IF(X14&gt;=90%,"De acuerdo con lo programado",IF(X14&gt;=51%,"Atraso Leve",IF(X14&lt;=50%,"En riesgo en cumplimiento"))))</f>
        <v>De acuerdo con lo programado</v>
      </c>
      <c r="Z14" s="290" t="s">
        <v>1170</v>
      </c>
      <c r="AA14" s="299"/>
      <c r="AB14" s="296" t="str">
        <f t="shared" ref="AB14:AB72" si="10">IF(AA14="","No hay ejecución",IF(AND(L14=0),"No hay Programación", AA14/L14))</f>
        <v>No hay ejecución</v>
      </c>
      <c r="AC14" s="297" t="str">
        <f t="shared" ref="AC14:AC72" si="11">IF(AB14="No hay ejecución","NA",IF(AB14&gt;=90%,"De acuerdo con lo programado",IF(AB14&gt;=50%,"Atraso Leve",IF(AB14&lt;=49.9%,"En riesgo en cumplimiento"))))</f>
        <v>NA</v>
      </c>
      <c r="AD14" s="297" t="s">
        <v>1171</v>
      </c>
      <c r="AE14" s="224">
        <v>0.1</v>
      </c>
      <c r="AF14" s="225" t="str">
        <f>IF(AE14="","No hay ejecución",IF(AND(M14=0),"No hay Programación", AE14/M14))</f>
        <v>No hay Programación</v>
      </c>
      <c r="AG14" s="226" t="str">
        <f t="shared" ref="AG14:AG72" si="12">IF(AF14="No hay ejecución","NA",IF(AF14&gt;=90%,"De acuerdo con lo programado",IF(AF14&gt;=50%,"Atraso Leve",IF(AF14&lt;=49.99%,"En riesgo en cumplimiento"))))</f>
        <v>De acuerdo con lo programado</v>
      </c>
      <c r="AH14" s="226"/>
      <c r="AI14" s="299">
        <f t="shared" ref="AI14:AI41" si="13">S14+W14+AA14+AE14</f>
        <v>1</v>
      </c>
      <c r="AJ14" s="296">
        <f t="shared" ref="AJ14:AJ41" si="14">IF(AI14="","No hay ejecución",IF(AND(O14=0),"No hay Programación", AI14/O14))</f>
        <v>1</v>
      </c>
      <c r="AK14" s="297" t="str">
        <f t="shared" ref="AK14:AK77" si="15">IF(AJ14="No hay ejecución","NA",IF(AJ14&gt;=90%,"Cumplio",IF(AJ14&lt;=89.9%,"No Cumplio")))</f>
        <v>Cumplio</v>
      </c>
      <c r="AL14" s="297"/>
      <c r="AM14" s="154"/>
    </row>
    <row r="15" spans="1:39" ht="36.75" customHeight="1">
      <c r="A15" s="177">
        <v>1.2</v>
      </c>
      <c r="B15" s="170">
        <v>2</v>
      </c>
      <c r="C15" s="170" t="s">
        <v>37</v>
      </c>
      <c r="D15" s="170" t="s">
        <v>48</v>
      </c>
      <c r="E15" s="170" t="s">
        <v>96</v>
      </c>
      <c r="F15" s="172" t="s">
        <v>1172</v>
      </c>
      <c r="G15" s="172" t="s">
        <v>182</v>
      </c>
      <c r="H15" s="172" t="s">
        <v>856</v>
      </c>
      <c r="I15" s="178">
        <v>1</v>
      </c>
      <c r="J15" s="178"/>
      <c r="K15" s="174">
        <f t="shared" si="0"/>
        <v>1</v>
      </c>
      <c r="L15" s="178"/>
      <c r="M15" s="178"/>
      <c r="N15" s="174">
        <f t="shared" si="1"/>
        <v>0</v>
      </c>
      <c r="O15" s="175">
        <f t="shared" si="9"/>
        <v>1</v>
      </c>
      <c r="P15" s="179"/>
      <c r="Q15" s="172" t="s">
        <v>1169</v>
      </c>
      <c r="R15" s="183" t="s">
        <v>1173</v>
      </c>
      <c r="S15" s="288">
        <v>0.25</v>
      </c>
      <c r="T15" s="289">
        <f t="shared" si="2"/>
        <v>0.25</v>
      </c>
      <c r="U15" s="290" t="str">
        <f>IF(T15="No hay ejecución","NA",IF(T15&gt;=90%,"De acuerdo con lo programado",IF(T15&gt;=51%,"Atraso Leve",IF(T15&lt;=50%,"En riesgo cumplimiento"))))</f>
        <v>En riesgo cumplimiento</v>
      </c>
      <c r="V15" s="290" t="s">
        <v>1173</v>
      </c>
      <c r="W15" s="288">
        <v>0.51</v>
      </c>
      <c r="X15" s="289">
        <v>1</v>
      </c>
      <c r="Y15" s="290" t="str">
        <f>IF(X15="No hay ejecución","NA",IF(X15&gt;=90%,"De acuerdo con lo programado",IF(X15&gt;=51%,"Atraso Leve",IF(X15&lt;=50%,"En riesgo en cumplimiento"))))</f>
        <v>De acuerdo con lo programado</v>
      </c>
      <c r="Z15" s="290" t="s">
        <v>1173</v>
      </c>
      <c r="AA15" s="299"/>
      <c r="AB15" s="296" t="str">
        <f t="shared" si="10"/>
        <v>No hay ejecución</v>
      </c>
      <c r="AC15" s="297" t="str">
        <f t="shared" si="11"/>
        <v>NA</v>
      </c>
      <c r="AD15" s="297" t="s">
        <v>1171</v>
      </c>
      <c r="AE15" s="224">
        <v>0.24</v>
      </c>
      <c r="AF15" s="225" t="str">
        <f t="shared" ref="AF15:AF72" si="16">IF(AE15="","No hay ejecución",IF(AND(M15=0),"No hay Programación", AE15/M15))</f>
        <v>No hay Programación</v>
      </c>
      <c r="AG15" s="226" t="str">
        <f t="shared" si="12"/>
        <v>De acuerdo con lo programado</v>
      </c>
      <c r="AH15" s="226"/>
      <c r="AI15" s="299">
        <f t="shared" si="13"/>
        <v>1</v>
      </c>
      <c r="AJ15" s="296">
        <f t="shared" si="14"/>
        <v>1</v>
      </c>
      <c r="AK15" s="297" t="str">
        <f t="shared" si="15"/>
        <v>Cumplio</v>
      </c>
      <c r="AL15" s="297"/>
      <c r="AM15" s="154"/>
    </row>
    <row r="16" spans="1:39" ht="87.75" customHeight="1">
      <c r="A16" s="177">
        <v>1.3</v>
      </c>
      <c r="B16" s="170">
        <v>2</v>
      </c>
      <c r="C16" s="170" t="s">
        <v>37</v>
      </c>
      <c r="D16" s="170" t="s">
        <v>48</v>
      </c>
      <c r="E16" s="170" t="s">
        <v>96</v>
      </c>
      <c r="F16" s="172" t="s">
        <v>1174</v>
      </c>
      <c r="G16" s="172" t="s">
        <v>182</v>
      </c>
      <c r="H16" s="172" t="s">
        <v>856</v>
      </c>
      <c r="I16" s="178">
        <v>1</v>
      </c>
      <c r="J16" s="178"/>
      <c r="K16" s="174">
        <f t="shared" si="0"/>
        <v>1</v>
      </c>
      <c r="L16" s="178"/>
      <c r="M16" s="178"/>
      <c r="N16" s="174">
        <f t="shared" si="1"/>
        <v>0</v>
      </c>
      <c r="O16" s="175">
        <f t="shared" si="9"/>
        <v>1</v>
      </c>
      <c r="P16" s="179"/>
      <c r="Q16" s="172" t="s">
        <v>1175</v>
      </c>
      <c r="R16" s="294" t="s">
        <v>1176</v>
      </c>
      <c r="S16" s="288">
        <v>0.1</v>
      </c>
      <c r="T16" s="289">
        <f t="shared" si="2"/>
        <v>0.1</v>
      </c>
      <c r="U16" s="290" t="str">
        <f t="shared" ref="U16:U81" si="17">IF(T16="No hay ejecución","NA",IF(T16&gt;=90%,"De acuerdo con lo programado",IF(T16&gt;=51%,"Atraso Leve",IF(T16&lt;50%,"En riesgo cumplimiento"))))</f>
        <v>En riesgo cumplimiento</v>
      </c>
      <c r="V16" s="290" t="s">
        <v>1177</v>
      </c>
      <c r="W16" s="288">
        <v>0.3</v>
      </c>
      <c r="X16" s="289">
        <v>0.3</v>
      </c>
      <c r="Y16" s="290" t="str">
        <f t="shared" ref="Y16:Y67" si="18">IF(X16="No hay ejecución","NA",IF(X16&gt;=90%,"De acuerdo con lo programado",IF(X16&gt;=51%,"Atraso Leve",IF(X16&lt;50%,"En riesgo en cumplimiento"))))</f>
        <v>En riesgo en cumplimiento</v>
      </c>
      <c r="Z16" s="290" t="s">
        <v>1178</v>
      </c>
      <c r="AA16" s="299"/>
      <c r="AB16" s="296" t="str">
        <f t="shared" si="10"/>
        <v>No hay ejecución</v>
      </c>
      <c r="AC16" s="297" t="str">
        <f t="shared" si="11"/>
        <v>NA</v>
      </c>
      <c r="AD16" s="297" t="s">
        <v>1171</v>
      </c>
      <c r="AE16" s="224">
        <v>0.1</v>
      </c>
      <c r="AF16" s="225" t="str">
        <f t="shared" si="16"/>
        <v>No hay Programación</v>
      </c>
      <c r="AG16" s="226" t="str">
        <f t="shared" si="12"/>
        <v>De acuerdo con lo programado</v>
      </c>
      <c r="AH16" s="226" t="s">
        <v>1179</v>
      </c>
      <c r="AI16" s="299">
        <f t="shared" si="13"/>
        <v>0.5</v>
      </c>
      <c r="AJ16" s="296">
        <f t="shared" si="14"/>
        <v>0.5</v>
      </c>
      <c r="AK16" s="297" t="str">
        <f t="shared" si="15"/>
        <v>No Cumplio</v>
      </c>
      <c r="AL16" s="297"/>
      <c r="AM16" s="154"/>
    </row>
    <row r="17" spans="1:39" ht="36.75" customHeight="1">
      <c r="A17" s="177">
        <v>1.4</v>
      </c>
      <c r="B17" s="170">
        <v>2</v>
      </c>
      <c r="C17" s="170" t="s">
        <v>37</v>
      </c>
      <c r="D17" s="170" t="s">
        <v>48</v>
      </c>
      <c r="E17" s="170" t="s">
        <v>96</v>
      </c>
      <c r="F17" s="172" t="s">
        <v>1180</v>
      </c>
      <c r="G17" s="172" t="s">
        <v>182</v>
      </c>
      <c r="H17" s="172" t="s">
        <v>856</v>
      </c>
      <c r="I17" s="178">
        <v>1</v>
      </c>
      <c r="J17" s="178"/>
      <c r="K17" s="174">
        <f t="shared" si="0"/>
        <v>1</v>
      </c>
      <c r="L17" s="178"/>
      <c r="M17" s="178"/>
      <c r="N17" s="174">
        <f t="shared" si="1"/>
        <v>0</v>
      </c>
      <c r="O17" s="175">
        <f t="shared" si="9"/>
        <v>1</v>
      </c>
      <c r="P17" s="179"/>
      <c r="Q17" s="172" t="s">
        <v>1181</v>
      </c>
      <c r="R17" s="183" t="s">
        <v>1182</v>
      </c>
      <c r="S17" s="288">
        <v>0.15</v>
      </c>
      <c r="T17" s="289">
        <f t="shared" si="2"/>
        <v>0.15</v>
      </c>
      <c r="U17" s="290" t="str">
        <f t="shared" ref="U17:U18" si="19">IF(T17="No hay ejecución","NA",IF(T17&gt;=90%,"De acuerdo con lo programado",IF(T17&gt;=51%,"Atraso Leve",IF(T17&lt;=50%,"En riesgo cumplimiento"))))</f>
        <v>En riesgo cumplimiento</v>
      </c>
      <c r="V17" s="290" t="s">
        <v>1183</v>
      </c>
      <c r="W17" s="288">
        <v>0.65</v>
      </c>
      <c r="X17" s="289">
        <v>1</v>
      </c>
      <c r="Y17" s="290" t="str">
        <f t="shared" ref="Y17:Y18" si="20">IF(X17="No hay ejecución","NA",IF(X17&gt;=90%,"De acuerdo con lo programado",IF(X17&gt;=51%,"Atraso Leve",IF(X17&lt;=50%,"En riesgo en cumplimiento"))))</f>
        <v>De acuerdo con lo programado</v>
      </c>
      <c r="Z17" s="290" t="s">
        <v>1184</v>
      </c>
      <c r="AA17" s="299"/>
      <c r="AB17" s="296" t="str">
        <f t="shared" si="10"/>
        <v>No hay ejecución</v>
      </c>
      <c r="AC17" s="297" t="str">
        <f t="shared" si="11"/>
        <v>NA</v>
      </c>
      <c r="AD17" s="297" t="s">
        <v>1171</v>
      </c>
      <c r="AE17" s="224">
        <v>0.2</v>
      </c>
      <c r="AF17" s="225" t="str">
        <f t="shared" si="16"/>
        <v>No hay Programación</v>
      </c>
      <c r="AG17" s="226" t="str">
        <f t="shared" si="12"/>
        <v>De acuerdo con lo programado</v>
      </c>
      <c r="AH17" s="226"/>
      <c r="AI17" s="299">
        <f t="shared" si="13"/>
        <v>1</v>
      </c>
      <c r="AJ17" s="296">
        <f t="shared" si="14"/>
        <v>1</v>
      </c>
      <c r="AK17" s="297" t="str">
        <f t="shared" si="15"/>
        <v>Cumplio</v>
      </c>
      <c r="AL17" s="297"/>
      <c r="AM17" s="154"/>
    </row>
    <row r="18" spans="1:39" ht="36.75" customHeight="1">
      <c r="A18" s="177">
        <v>1.5</v>
      </c>
      <c r="B18" s="170">
        <v>2</v>
      </c>
      <c r="C18" s="170" t="s">
        <v>37</v>
      </c>
      <c r="D18" s="170" t="s">
        <v>48</v>
      </c>
      <c r="E18" s="170" t="s">
        <v>96</v>
      </c>
      <c r="F18" s="172" t="s">
        <v>1185</v>
      </c>
      <c r="G18" s="172" t="s">
        <v>182</v>
      </c>
      <c r="H18" s="172" t="s">
        <v>856</v>
      </c>
      <c r="I18" s="178"/>
      <c r="J18" s="178"/>
      <c r="K18" s="174">
        <f t="shared" si="0"/>
        <v>0</v>
      </c>
      <c r="L18" s="178">
        <v>1</v>
      </c>
      <c r="M18" s="178"/>
      <c r="N18" s="174">
        <f t="shared" si="1"/>
        <v>1</v>
      </c>
      <c r="O18" s="175">
        <f t="shared" si="9"/>
        <v>1</v>
      </c>
      <c r="P18" s="179"/>
      <c r="Q18" s="172" t="s">
        <v>1186</v>
      </c>
      <c r="R18" s="183" t="s">
        <v>1187</v>
      </c>
      <c r="S18" s="288">
        <v>0.1</v>
      </c>
      <c r="T18" s="289" t="str">
        <f t="shared" si="2"/>
        <v>No hay Programación</v>
      </c>
      <c r="U18" s="290" t="str">
        <f t="shared" si="19"/>
        <v>De acuerdo con lo programado</v>
      </c>
      <c r="V18" s="290" t="s">
        <v>1188</v>
      </c>
      <c r="W18" s="288">
        <v>1</v>
      </c>
      <c r="X18" s="289">
        <v>1</v>
      </c>
      <c r="Y18" s="290" t="str">
        <f t="shared" si="20"/>
        <v>De acuerdo con lo programado</v>
      </c>
      <c r="Z18" s="290" t="s">
        <v>1189</v>
      </c>
      <c r="AA18" s="299">
        <v>0.95</v>
      </c>
      <c r="AB18" s="296">
        <f t="shared" si="10"/>
        <v>0.95</v>
      </c>
      <c r="AC18" s="297" t="str">
        <f t="shared" si="11"/>
        <v>De acuerdo con lo programado</v>
      </c>
      <c r="AD18" s="297" t="s">
        <v>1190</v>
      </c>
      <c r="AE18" s="224"/>
      <c r="AF18" s="225" t="str">
        <f t="shared" si="16"/>
        <v>No hay ejecución</v>
      </c>
      <c r="AG18" s="226" t="str">
        <f t="shared" si="12"/>
        <v>NA</v>
      </c>
      <c r="AH18" s="226" t="s">
        <v>1191</v>
      </c>
      <c r="AI18" s="299">
        <f t="shared" si="13"/>
        <v>2.0499999999999998</v>
      </c>
      <c r="AJ18" s="296">
        <f t="shared" si="14"/>
        <v>2.0499999999999998</v>
      </c>
      <c r="AK18" s="297" t="str">
        <f t="shared" si="15"/>
        <v>Cumplio</v>
      </c>
      <c r="AL18" s="297"/>
      <c r="AM18" s="154"/>
    </row>
    <row r="19" spans="1:39" ht="36.75" customHeight="1">
      <c r="A19" s="180">
        <v>2</v>
      </c>
      <c r="B19" s="181">
        <v>2</v>
      </c>
      <c r="C19" s="181" t="s">
        <v>37</v>
      </c>
      <c r="D19" s="181" t="s">
        <v>48</v>
      </c>
      <c r="E19" s="181" t="s">
        <v>96</v>
      </c>
      <c r="F19" s="171" t="s">
        <v>1054</v>
      </c>
      <c r="G19" s="182" t="s">
        <v>862</v>
      </c>
      <c r="H19" s="182" t="s">
        <v>863</v>
      </c>
      <c r="I19" s="178">
        <f>(SUM(I20:I46))/2</f>
        <v>11.5</v>
      </c>
      <c r="J19" s="178">
        <f>(SUM(J20:J46))/2</f>
        <v>1</v>
      </c>
      <c r="K19" s="174">
        <f t="shared" si="0"/>
        <v>12.5</v>
      </c>
      <c r="L19" s="178">
        <f>(SUM(L20:L46))/2</f>
        <v>4.5</v>
      </c>
      <c r="M19" s="178">
        <f>(SUM(M20:M47))/2</f>
        <v>1</v>
      </c>
      <c r="N19" s="174">
        <f t="shared" si="1"/>
        <v>5.5</v>
      </c>
      <c r="O19" s="174">
        <f t="shared" si="9"/>
        <v>18</v>
      </c>
      <c r="P19" s="176">
        <f>(SUM(P20:P38))/2</f>
        <v>0</v>
      </c>
      <c r="Q19" s="171" t="s">
        <v>1136</v>
      </c>
      <c r="R19" s="183"/>
      <c r="S19" s="288">
        <v>5</v>
      </c>
      <c r="T19" s="289">
        <f t="shared" si="2"/>
        <v>0.43478260869565216</v>
      </c>
      <c r="U19" s="290" t="str">
        <f t="shared" si="17"/>
        <v>En riesgo cumplimiento</v>
      </c>
      <c r="V19" s="290" t="s">
        <v>1192</v>
      </c>
      <c r="W19" s="288">
        <v>5</v>
      </c>
      <c r="X19" s="289">
        <v>0.51</v>
      </c>
      <c r="Y19" s="290" t="str">
        <f t="shared" si="18"/>
        <v>Atraso Leve</v>
      </c>
      <c r="Z19" s="290" t="s">
        <v>1193</v>
      </c>
      <c r="AA19" s="299">
        <v>5</v>
      </c>
      <c r="AB19" s="296">
        <f t="shared" si="10"/>
        <v>1.1111111111111112</v>
      </c>
      <c r="AC19" s="297" t="str">
        <f t="shared" si="11"/>
        <v>De acuerdo con lo programado</v>
      </c>
      <c r="AD19" s="297"/>
      <c r="AE19" s="224"/>
      <c r="AF19" s="225" t="str">
        <f t="shared" si="16"/>
        <v>No hay ejecución</v>
      </c>
      <c r="AG19" s="226" t="str">
        <f t="shared" si="12"/>
        <v>NA</v>
      </c>
      <c r="AH19" s="226"/>
      <c r="AI19" s="299">
        <f t="shared" si="13"/>
        <v>15</v>
      </c>
      <c r="AJ19" s="296">
        <f t="shared" si="14"/>
        <v>0.83333333333333337</v>
      </c>
      <c r="AK19" s="297" t="str">
        <f t="shared" si="15"/>
        <v>No Cumplio</v>
      </c>
      <c r="AL19" s="297"/>
      <c r="AM19" s="154"/>
    </row>
    <row r="20" spans="1:39" ht="36.75" customHeight="1">
      <c r="A20" s="180">
        <v>2.1</v>
      </c>
      <c r="B20" s="181">
        <v>2</v>
      </c>
      <c r="C20" s="181" t="s">
        <v>37</v>
      </c>
      <c r="D20" s="181" t="s">
        <v>48</v>
      </c>
      <c r="E20" s="181" t="s">
        <v>96</v>
      </c>
      <c r="F20" s="171" t="s">
        <v>1194</v>
      </c>
      <c r="G20" s="182" t="s">
        <v>862</v>
      </c>
      <c r="H20" s="171" t="s">
        <v>863</v>
      </c>
      <c r="I20" s="173">
        <f>SUM(I21:I24)</f>
        <v>2</v>
      </c>
      <c r="J20" s="173">
        <f>SUM(J21:J24)</f>
        <v>1</v>
      </c>
      <c r="K20" s="174">
        <f t="shared" si="0"/>
        <v>3</v>
      </c>
      <c r="L20" s="173">
        <f>SUM(L21:L24)</f>
        <v>1</v>
      </c>
      <c r="M20" s="173">
        <f>SUM(M21:M24)</f>
        <v>0</v>
      </c>
      <c r="N20" s="174">
        <f t="shared" ref="N20:N30" si="21">SUM(L20:M20)</f>
        <v>1</v>
      </c>
      <c r="O20" s="174">
        <f t="shared" si="9"/>
        <v>4</v>
      </c>
      <c r="P20" s="176">
        <f>SUM(P21:P24)</f>
        <v>0</v>
      </c>
      <c r="Q20" s="171" t="str">
        <f>+Q21&amp;"-"&amp;Q23</f>
        <v>Stephanie Quirós Campos-Javier Madriz Arrieta</v>
      </c>
      <c r="R20" s="183"/>
      <c r="S20" s="288">
        <v>0.7</v>
      </c>
      <c r="T20" s="289">
        <f t="shared" si="2"/>
        <v>0.35</v>
      </c>
      <c r="U20" s="290" t="str">
        <f>IF(T20="No hay ejecución","NA",IF(T20&gt;=90%,"De acuerdo con lo programado",IF(T20&gt;=51%,"Atraso Leve",IF(T20&lt;50%,"En riesgo cumplimiento"))))</f>
        <v>En riesgo cumplimiento</v>
      </c>
      <c r="V20" s="290" t="s">
        <v>1192</v>
      </c>
      <c r="W20" s="288">
        <v>0.67</v>
      </c>
      <c r="X20" s="289">
        <v>0.67</v>
      </c>
      <c r="Y20" s="290" t="str">
        <f t="shared" si="18"/>
        <v>Atraso Leve</v>
      </c>
      <c r="Z20" s="290" t="s">
        <v>1184</v>
      </c>
      <c r="AA20" s="299">
        <v>1</v>
      </c>
      <c r="AB20" s="296">
        <f t="shared" si="10"/>
        <v>1</v>
      </c>
      <c r="AC20" s="297" t="str">
        <f t="shared" si="11"/>
        <v>De acuerdo con lo programado</v>
      </c>
      <c r="AD20" s="297"/>
      <c r="AE20" s="224"/>
      <c r="AF20" s="225" t="str">
        <f t="shared" si="16"/>
        <v>No hay ejecución</v>
      </c>
      <c r="AG20" s="226" t="str">
        <f t="shared" si="12"/>
        <v>NA</v>
      </c>
      <c r="AH20" s="226"/>
      <c r="AI20" s="299">
        <f t="shared" si="13"/>
        <v>2.37</v>
      </c>
      <c r="AJ20" s="296">
        <f t="shared" si="14"/>
        <v>0.59250000000000003</v>
      </c>
      <c r="AK20" s="297" t="str">
        <f t="shared" si="15"/>
        <v>No Cumplio</v>
      </c>
      <c r="AL20" s="297"/>
      <c r="AM20" s="154"/>
    </row>
    <row r="21" spans="1:39" ht="36.75" customHeight="1">
      <c r="A21" s="177" t="s">
        <v>866</v>
      </c>
      <c r="B21" s="170">
        <v>2</v>
      </c>
      <c r="C21" s="170" t="s">
        <v>37</v>
      </c>
      <c r="D21" s="170" t="s">
        <v>48</v>
      </c>
      <c r="E21" s="170" t="s">
        <v>96</v>
      </c>
      <c r="F21" s="172" t="s">
        <v>1195</v>
      </c>
      <c r="G21" s="172" t="s">
        <v>862</v>
      </c>
      <c r="H21" s="172" t="s">
        <v>1017</v>
      </c>
      <c r="I21" s="178"/>
      <c r="J21" s="178">
        <v>1</v>
      </c>
      <c r="K21" s="174">
        <f t="shared" si="0"/>
        <v>1</v>
      </c>
      <c r="L21" s="178"/>
      <c r="M21" s="178"/>
      <c r="N21" s="174">
        <f t="shared" si="21"/>
        <v>0</v>
      </c>
      <c r="O21" s="174">
        <f t="shared" si="9"/>
        <v>1</v>
      </c>
      <c r="P21" s="179"/>
      <c r="Q21" s="172" t="s">
        <v>1169</v>
      </c>
      <c r="R21" s="183" t="s">
        <v>1196</v>
      </c>
      <c r="S21" s="288">
        <v>0.1</v>
      </c>
      <c r="T21" s="289" t="str">
        <f t="shared" si="2"/>
        <v>No hay Programación</v>
      </c>
      <c r="U21" s="290" t="str">
        <f t="shared" ref="U21:U23" si="22">IF(T21="No hay ejecución","NA",IF(T21&gt;=90%,"De acuerdo con lo programado",IF(T21&gt;=51%,"Atraso Leve",IF(T21&lt;=50%,"En riesgo cumplimiento"))))</f>
        <v>De acuerdo con lo programado</v>
      </c>
      <c r="V21" s="290" t="s">
        <v>1197</v>
      </c>
      <c r="W21" s="288">
        <v>0.9</v>
      </c>
      <c r="X21" s="289">
        <f t="shared" ref="X21:X67" si="23">IF(W21="","No hay ejecución",IF(AND(J21=0),"No hay Programación", W21/J21))</f>
        <v>0.9</v>
      </c>
      <c r="Y21" s="290" t="str">
        <f t="shared" ref="Y21:Y23" si="24">IF(X21="No hay ejecución","NA",IF(X21&gt;=90%,"De acuerdo con lo programado",IF(X21&gt;=51%,"Atraso Leve",IF(X21&lt;=50%,"En riesgo en cumplimiento"))))</f>
        <v>De acuerdo con lo programado</v>
      </c>
      <c r="Z21" s="290" t="s">
        <v>1198</v>
      </c>
      <c r="AA21" s="299"/>
      <c r="AB21" s="296" t="str">
        <f t="shared" si="10"/>
        <v>No hay ejecución</v>
      </c>
      <c r="AC21" s="297" t="str">
        <f t="shared" si="11"/>
        <v>NA</v>
      </c>
      <c r="AD21" s="297" t="s">
        <v>1199</v>
      </c>
      <c r="AE21" s="224">
        <v>0</v>
      </c>
      <c r="AF21" s="225" t="str">
        <f t="shared" si="16"/>
        <v>No hay Programación</v>
      </c>
      <c r="AG21" s="226" t="str">
        <f t="shared" si="12"/>
        <v>De acuerdo con lo programado</v>
      </c>
      <c r="AH21" s="226"/>
      <c r="AI21" s="299">
        <f t="shared" si="13"/>
        <v>1</v>
      </c>
      <c r="AJ21" s="296">
        <f t="shared" si="14"/>
        <v>1</v>
      </c>
      <c r="AK21" s="297" t="str">
        <f t="shared" si="15"/>
        <v>Cumplio</v>
      </c>
      <c r="AL21" s="297"/>
      <c r="AM21" s="154"/>
    </row>
    <row r="22" spans="1:39" ht="36.75" customHeight="1">
      <c r="A22" s="177" t="s">
        <v>868</v>
      </c>
      <c r="B22" s="170">
        <v>2</v>
      </c>
      <c r="C22" s="170" t="s">
        <v>37</v>
      </c>
      <c r="D22" s="170" t="s">
        <v>48</v>
      </c>
      <c r="E22" s="170" t="s">
        <v>96</v>
      </c>
      <c r="F22" s="172" t="s">
        <v>1200</v>
      </c>
      <c r="G22" s="172" t="s">
        <v>862</v>
      </c>
      <c r="H22" s="172" t="s">
        <v>1017</v>
      </c>
      <c r="I22" s="178"/>
      <c r="J22" s="178"/>
      <c r="K22" s="174">
        <f t="shared" si="0"/>
        <v>0</v>
      </c>
      <c r="L22" s="178">
        <v>1</v>
      </c>
      <c r="M22" s="178"/>
      <c r="N22" s="174">
        <f t="shared" si="21"/>
        <v>1</v>
      </c>
      <c r="O22" s="174">
        <f t="shared" si="9"/>
        <v>1</v>
      </c>
      <c r="P22" s="179"/>
      <c r="Q22" s="172" t="s">
        <v>1169</v>
      </c>
      <c r="R22" s="183" t="s">
        <v>1201</v>
      </c>
      <c r="S22" s="288">
        <v>0.25</v>
      </c>
      <c r="T22" s="289" t="str">
        <f t="shared" si="2"/>
        <v>No hay Programación</v>
      </c>
      <c r="U22" s="290" t="str">
        <f t="shared" si="22"/>
        <v>De acuerdo con lo programado</v>
      </c>
      <c r="V22" s="290" t="s">
        <v>1196</v>
      </c>
      <c r="W22" s="288">
        <v>0.75</v>
      </c>
      <c r="X22" s="289">
        <v>1</v>
      </c>
      <c r="Y22" s="290" t="str">
        <f t="shared" si="24"/>
        <v>De acuerdo con lo programado</v>
      </c>
      <c r="Z22" s="290" t="s">
        <v>1202</v>
      </c>
      <c r="AA22" s="299">
        <v>0.75</v>
      </c>
      <c r="AB22" s="296">
        <f t="shared" si="10"/>
        <v>0.75</v>
      </c>
      <c r="AC22" s="297" t="str">
        <f t="shared" si="11"/>
        <v>Atraso Leve</v>
      </c>
      <c r="AD22" s="297" t="s">
        <v>1203</v>
      </c>
      <c r="AE22" s="224">
        <v>-0.75</v>
      </c>
      <c r="AF22" s="225" t="str">
        <f t="shared" si="16"/>
        <v>No hay Programación</v>
      </c>
      <c r="AG22" s="226" t="str">
        <f t="shared" si="12"/>
        <v>De acuerdo con lo programado</v>
      </c>
      <c r="AH22" s="226" t="s">
        <v>1204</v>
      </c>
      <c r="AI22" s="299">
        <f t="shared" si="13"/>
        <v>1</v>
      </c>
      <c r="AJ22" s="296">
        <f t="shared" si="14"/>
        <v>1</v>
      </c>
      <c r="AK22" s="297" t="str">
        <f t="shared" si="15"/>
        <v>Cumplio</v>
      </c>
      <c r="AL22" s="297"/>
      <c r="AM22" s="154"/>
    </row>
    <row r="23" spans="1:39" ht="36.75" customHeight="1">
      <c r="A23" s="177" t="s">
        <v>1059</v>
      </c>
      <c r="B23" s="170">
        <v>2</v>
      </c>
      <c r="C23" s="170" t="s">
        <v>37</v>
      </c>
      <c r="D23" s="170" t="s">
        <v>48</v>
      </c>
      <c r="E23" s="170" t="s">
        <v>96</v>
      </c>
      <c r="F23" s="172" t="s">
        <v>1205</v>
      </c>
      <c r="G23" s="172" t="s">
        <v>862</v>
      </c>
      <c r="H23" s="172" t="s">
        <v>1017</v>
      </c>
      <c r="I23" s="178">
        <v>1</v>
      </c>
      <c r="J23" s="178"/>
      <c r="K23" s="174">
        <f t="shared" si="0"/>
        <v>1</v>
      </c>
      <c r="L23" s="178"/>
      <c r="M23" s="178"/>
      <c r="N23" s="174">
        <f t="shared" si="21"/>
        <v>0</v>
      </c>
      <c r="O23" s="174">
        <f t="shared" si="9"/>
        <v>1</v>
      </c>
      <c r="P23" s="179"/>
      <c r="Q23" s="172" t="s">
        <v>1175</v>
      </c>
      <c r="R23" s="183" t="s">
        <v>1206</v>
      </c>
      <c r="S23" s="288">
        <v>0.25</v>
      </c>
      <c r="T23" s="289">
        <f t="shared" si="2"/>
        <v>0.25</v>
      </c>
      <c r="U23" s="290" t="str">
        <f t="shared" si="22"/>
        <v>En riesgo cumplimiento</v>
      </c>
      <c r="V23" s="290" t="s">
        <v>1207</v>
      </c>
      <c r="W23" s="288">
        <v>0.51</v>
      </c>
      <c r="X23" s="289">
        <v>1</v>
      </c>
      <c r="Y23" s="290" t="str">
        <f t="shared" si="24"/>
        <v>De acuerdo con lo programado</v>
      </c>
      <c r="Z23" s="290" t="s">
        <v>1208</v>
      </c>
      <c r="AA23" s="299"/>
      <c r="AB23" s="296" t="str">
        <f t="shared" si="10"/>
        <v>No hay ejecución</v>
      </c>
      <c r="AC23" s="297" t="str">
        <f t="shared" si="11"/>
        <v>NA</v>
      </c>
      <c r="AD23" s="297" t="s">
        <v>1209</v>
      </c>
      <c r="AE23" s="224">
        <v>0.24</v>
      </c>
      <c r="AF23" s="225" t="str">
        <f t="shared" si="16"/>
        <v>No hay Programación</v>
      </c>
      <c r="AG23" s="226" t="str">
        <f t="shared" si="12"/>
        <v>De acuerdo con lo programado</v>
      </c>
      <c r="AH23" s="226"/>
      <c r="AI23" s="299">
        <f t="shared" si="13"/>
        <v>1</v>
      </c>
      <c r="AJ23" s="296">
        <f t="shared" si="14"/>
        <v>1</v>
      </c>
      <c r="AK23" s="297" t="str">
        <f t="shared" si="15"/>
        <v>Cumplio</v>
      </c>
      <c r="AL23" s="297"/>
      <c r="AM23" s="154"/>
    </row>
    <row r="24" spans="1:39" ht="77.25" customHeight="1">
      <c r="A24" s="177" t="s">
        <v>1061</v>
      </c>
      <c r="B24" s="170">
        <v>2</v>
      </c>
      <c r="C24" s="170" t="s">
        <v>37</v>
      </c>
      <c r="D24" s="170" t="s">
        <v>48</v>
      </c>
      <c r="E24" s="170" t="s">
        <v>96</v>
      </c>
      <c r="F24" s="172" t="s">
        <v>1210</v>
      </c>
      <c r="G24" s="172" t="s">
        <v>862</v>
      </c>
      <c r="H24" s="172" t="s">
        <v>1017</v>
      </c>
      <c r="I24" s="178">
        <v>1</v>
      </c>
      <c r="J24" s="178"/>
      <c r="K24" s="174">
        <f t="shared" si="0"/>
        <v>1</v>
      </c>
      <c r="L24" s="178">
        <v>0</v>
      </c>
      <c r="M24" s="178">
        <v>0</v>
      </c>
      <c r="N24" s="174">
        <f t="shared" si="21"/>
        <v>0</v>
      </c>
      <c r="O24" s="174">
        <f t="shared" si="9"/>
        <v>1</v>
      </c>
      <c r="P24" s="179"/>
      <c r="Q24" s="172" t="s">
        <v>1175</v>
      </c>
      <c r="R24" s="294" t="s">
        <v>1211</v>
      </c>
      <c r="S24" s="288">
        <v>0.1</v>
      </c>
      <c r="T24" s="289">
        <f t="shared" si="2"/>
        <v>0.1</v>
      </c>
      <c r="U24" s="290" t="str">
        <f t="shared" si="17"/>
        <v>En riesgo cumplimiento</v>
      </c>
      <c r="V24" s="290" t="s">
        <v>1212</v>
      </c>
      <c r="W24" s="288">
        <v>0.3</v>
      </c>
      <c r="X24" s="289">
        <v>0.3</v>
      </c>
      <c r="Y24" s="290" t="str">
        <f t="shared" si="18"/>
        <v>En riesgo en cumplimiento</v>
      </c>
      <c r="Z24" s="290" t="s">
        <v>1213</v>
      </c>
      <c r="AA24" s="299"/>
      <c r="AB24" s="296" t="str">
        <f t="shared" si="10"/>
        <v>No hay ejecución</v>
      </c>
      <c r="AC24" s="297" t="str">
        <f t="shared" si="11"/>
        <v>NA</v>
      </c>
      <c r="AD24" s="297" t="s">
        <v>1214</v>
      </c>
      <c r="AE24" s="224"/>
      <c r="AF24" s="225" t="str">
        <f t="shared" si="16"/>
        <v>No hay ejecución</v>
      </c>
      <c r="AG24" s="226" t="str">
        <f t="shared" si="12"/>
        <v>NA</v>
      </c>
      <c r="AH24" s="226" t="s">
        <v>1179</v>
      </c>
      <c r="AI24" s="299">
        <f t="shared" si="13"/>
        <v>0.4</v>
      </c>
      <c r="AJ24" s="296">
        <f t="shared" si="14"/>
        <v>0.4</v>
      </c>
      <c r="AK24" s="297" t="str">
        <f t="shared" si="15"/>
        <v>No Cumplio</v>
      </c>
      <c r="AL24" s="297"/>
      <c r="AM24" s="154"/>
    </row>
    <row r="25" spans="1:39" ht="36.75" customHeight="1">
      <c r="A25" s="177" t="s">
        <v>1063</v>
      </c>
      <c r="B25" s="170">
        <v>2</v>
      </c>
      <c r="C25" s="170" t="s">
        <v>37</v>
      </c>
      <c r="D25" s="170" t="s">
        <v>48</v>
      </c>
      <c r="E25" s="170" t="s">
        <v>96</v>
      </c>
      <c r="F25" s="172" t="s">
        <v>1215</v>
      </c>
      <c r="G25" s="172" t="s">
        <v>862</v>
      </c>
      <c r="H25" s="172" t="s">
        <v>1017</v>
      </c>
      <c r="I25" s="178"/>
      <c r="J25" s="178"/>
      <c r="K25" s="174">
        <f>SUM(I25:J25)</f>
        <v>0</v>
      </c>
      <c r="L25" s="178">
        <v>1</v>
      </c>
      <c r="M25" s="178"/>
      <c r="N25" s="174">
        <f t="shared" si="21"/>
        <v>1</v>
      </c>
      <c r="O25" s="174">
        <f t="shared" si="9"/>
        <v>1</v>
      </c>
      <c r="P25" s="179"/>
      <c r="Q25" s="172" t="s">
        <v>1175</v>
      </c>
      <c r="R25" s="183" t="s">
        <v>1216</v>
      </c>
      <c r="S25" s="288">
        <v>0</v>
      </c>
      <c r="T25" s="289" t="str">
        <f t="shared" si="2"/>
        <v>No hay Programación</v>
      </c>
      <c r="U25" s="290" t="str">
        <f t="shared" si="17"/>
        <v>De acuerdo con lo programado</v>
      </c>
      <c r="V25" s="290" t="s">
        <v>1217</v>
      </c>
      <c r="W25" s="288">
        <v>0.15</v>
      </c>
      <c r="X25" s="289">
        <v>0.15</v>
      </c>
      <c r="Y25" s="290" t="str">
        <f t="shared" si="18"/>
        <v>En riesgo en cumplimiento</v>
      </c>
      <c r="Z25" s="290" t="s">
        <v>1218</v>
      </c>
      <c r="AA25" s="299">
        <v>0.75</v>
      </c>
      <c r="AB25" s="296">
        <f t="shared" si="10"/>
        <v>0.75</v>
      </c>
      <c r="AC25" s="297" t="str">
        <f t="shared" si="11"/>
        <v>Atraso Leve</v>
      </c>
      <c r="AD25" s="297" t="s">
        <v>1219</v>
      </c>
      <c r="AE25" s="224">
        <v>0.1</v>
      </c>
      <c r="AF25" s="225" t="str">
        <f t="shared" si="16"/>
        <v>No hay Programación</v>
      </c>
      <c r="AG25" s="226" t="str">
        <f t="shared" si="12"/>
        <v>De acuerdo con lo programado</v>
      </c>
      <c r="AH25" s="226" t="s">
        <v>1220</v>
      </c>
      <c r="AI25" s="299">
        <f t="shared" si="13"/>
        <v>1</v>
      </c>
      <c r="AJ25" s="296">
        <f t="shared" si="14"/>
        <v>1</v>
      </c>
      <c r="AK25" s="297" t="str">
        <f t="shared" si="15"/>
        <v>Cumplio</v>
      </c>
      <c r="AL25" s="297"/>
      <c r="AM25" s="154"/>
    </row>
    <row r="26" spans="1:39" ht="36.75" customHeight="1">
      <c r="A26" s="180">
        <v>2.2000000000000002</v>
      </c>
      <c r="B26" s="181">
        <v>2</v>
      </c>
      <c r="C26" s="181" t="s">
        <v>37</v>
      </c>
      <c r="D26" s="181" t="s">
        <v>48</v>
      </c>
      <c r="E26" s="181" t="s">
        <v>96</v>
      </c>
      <c r="F26" s="171" t="s">
        <v>1221</v>
      </c>
      <c r="G26" s="182" t="s">
        <v>862</v>
      </c>
      <c r="H26" s="171" t="s">
        <v>863</v>
      </c>
      <c r="I26" s="173">
        <f>SUM(I27)</f>
        <v>0</v>
      </c>
      <c r="J26" s="173">
        <f>SUM(J27)</f>
        <v>0</v>
      </c>
      <c r="K26" s="174">
        <f>SUM(I26:J26)</f>
        <v>0</v>
      </c>
      <c r="L26" s="173">
        <f>SUM(L27)</f>
        <v>1</v>
      </c>
      <c r="M26" s="173">
        <f>SUM(M27)</f>
        <v>0</v>
      </c>
      <c r="N26" s="174">
        <f t="shared" si="21"/>
        <v>1</v>
      </c>
      <c r="O26" s="174">
        <f t="shared" si="9"/>
        <v>1</v>
      </c>
      <c r="P26" s="176">
        <f>SUM(P27:P28)</f>
        <v>0</v>
      </c>
      <c r="Q26" s="171" t="str">
        <f>+Q27&amp;"-"&amp;Q29</f>
        <v>Kenneth Retana Sánchez-Katherine Bonilla Mora</v>
      </c>
      <c r="R26" s="183"/>
      <c r="S26" s="288"/>
      <c r="T26" s="289" t="str">
        <f t="shared" si="2"/>
        <v>No hay ejecución</v>
      </c>
      <c r="U26" s="290" t="str">
        <f t="shared" si="17"/>
        <v>NA</v>
      </c>
      <c r="V26" s="290" t="s">
        <v>1217</v>
      </c>
      <c r="W26" s="288">
        <v>0.15</v>
      </c>
      <c r="X26" s="289">
        <v>0.15</v>
      </c>
      <c r="Y26" s="290" t="str">
        <f t="shared" si="18"/>
        <v>En riesgo en cumplimiento</v>
      </c>
      <c r="Z26" s="290"/>
      <c r="AA26" s="299">
        <v>0.75</v>
      </c>
      <c r="AB26" s="296">
        <f t="shared" si="10"/>
        <v>0.75</v>
      </c>
      <c r="AC26" s="297" t="str">
        <f t="shared" si="11"/>
        <v>Atraso Leve</v>
      </c>
      <c r="AD26" s="297"/>
      <c r="AE26" s="224">
        <v>0.1</v>
      </c>
      <c r="AF26" s="225" t="str">
        <f t="shared" si="16"/>
        <v>No hay Programación</v>
      </c>
      <c r="AG26" s="226" t="str">
        <f t="shared" si="12"/>
        <v>De acuerdo con lo programado</v>
      </c>
      <c r="AH26" s="226"/>
      <c r="AI26" s="299">
        <f t="shared" si="13"/>
        <v>1</v>
      </c>
      <c r="AJ26" s="296">
        <f t="shared" si="14"/>
        <v>1</v>
      </c>
      <c r="AK26" s="297" t="str">
        <f t="shared" si="15"/>
        <v>Cumplio</v>
      </c>
      <c r="AL26" s="297"/>
      <c r="AM26" s="154"/>
    </row>
    <row r="27" spans="1:39" ht="36.75" customHeight="1">
      <c r="A27" s="177" t="s">
        <v>871</v>
      </c>
      <c r="B27" s="170">
        <v>2</v>
      </c>
      <c r="C27" s="170" t="s">
        <v>37</v>
      </c>
      <c r="D27" s="170" t="s">
        <v>48</v>
      </c>
      <c r="E27" s="170" t="s">
        <v>96</v>
      </c>
      <c r="F27" s="172" t="s">
        <v>1222</v>
      </c>
      <c r="G27" s="172" t="s">
        <v>862</v>
      </c>
      <c r="H27" s="172" t="s">
        <v>1017</v>
      </c>
      <c r="I27" s="178"/>
      <c r="J27" s="178"/>
      <c r="K27" s="174">
        <f>SUM(I27:J27)</f>
        <v>0</v>
      </c>
      <c r="L27" s="178">
        <v>1</v>
      </c>
      <c r="M27" s="178"/>
      <c r="N27" s="174">
        <f t="shared" si="21"/>
        <v>1</v>
      </c>
      <c r="O27" s="174">
        <f t="shared" si="9"/>
        <v>1</v>
      </c>
      <c r="P27" s="179"/>
      <c r="Q27" s="172" t="s">
        <v>1181</v>
      </c>
      <c r="R27" s="183" t="s">
        <v>1223</v>
      </c>
      <c r="S27" s="288"/>
      <c r="T27" s="289" t="str">
        <f t="shared" si="2"/>
        <v>No hay ejecución</v>
      </c>
      <c r="U27" s="290" t="str">
        <f t="shared" si="17"/>
        <v>NA</v>
      </c>
      <c r="V27" s="290" t="s">
        <v>1217</v>
      </c>
      <c r="W27" s="288">
        <v>0.15</v>
      </c>
      <c r="X27" s="289">
        <v>0.15</v>
      </c>
      <c r="Y27" s="290" t="str">
        <f t="shared" si="18"/>
        <v>En riesgo en cumplimiento</v>
      </c>
      <c r="Z27" s="290" t="s">
        <v>1218</v>
      </c>
      <c r="AA27" s="299">
        <v>0.75</v>
      </c>
      <c r="AB27" s="296">
        <f t="shared" si="10"/>
        <v>0.75</v>
      </c>
      <c r="AC27" s="297" t="str">
        <f t="shared" si="11"/>
        <v>Atraso Leve</v>
      </c>
      <c r="AD27" s="297" t="s">
        <v>1224</v>
      </c>
      <c r="AE27" s="224">
        <v>0.1</v>
      </c>
      <c r="AF27" s="225" t="str">
        <f t="shared" si="16"/>
        <v>No hay Programación</v>
      </c>
      <c r="AG27" s="226" t="str">
        <f t="shared" si="12"/>
        <v>De acuerdo con lo programado</v>
      </c>
      <c r="AH27" s="226"/>
      <c r="AI27" s="299">
        <f t="shared" si="13"/>
        <v>1</v>
      </c>
      <c r="AJ27" s="296">
        <f t="shared" si="14"/>
        <v>1</v>
      </c>
      <c r="AK27" s="297" t="str">
        <f t="shared" si="15"/>
        <v>Cumplio</v>
      </c>
      <c r="AL27" s="297"/>
      <c r="AM27" s="154"/>
    </row>
    <row r="28" spans="1:39" ht="36.75" customHeight="1">
      <c r="A28" s="180">
        <v>2.2999999999999998</v>
      </c>
      <c r="B28" s="181">
        <v>2</v>
      </c>
      <c r="C28" s="181" t="s">
        <v>37</v>
      </c>
      <c r="D28" s="181" t="s">
        <v>48</v>
      </c>
      <c r="E28" s="181" t="s">
        <v>96</v>
      </c>
      <c r="F28" s="171" t="s">
        <v>1225</v>
      </c>
      <c r="G28" s="182" t="s">
        <v>862</v>
      </c>
      <c r="H28" s="171" t="s">
        <v>863</v>
      </c>
      <c r="I28" s="173">
        <f>SUM(I29:I31)</f>
        <v>1</v>
      </c>
      <c r="J28" s="173">
        <f>SUM(J29:J31)</f>
        <v>0</v>
      </c>
      <c r="K28" s="174">
        <f t="shared" ref="K28:K65" si="25">SUM(I28:J28)</f>
        <v>1</v>
      </c>
      <c r="L28" s="173">
        <f>SUM(L29:L31)</f>
        <v>1</v>
      </c>
      <c r="M28" s="173">
        <f>SUM(M29:M31)</f>
        <v>1</v>
      </c>
      <c r="N28" s="174">
        <f t="shared" si="21"/>
        <v>2</v>
      </c>
      <c r="O28" s="174">
        <f t="shared" si="9"/>
        <v>3</v>
      </c>
      <c r="P28" s="176">
        <f>SUM(P29:P30)</f>
        <v>0</v>
      </c>
      <c r="Q28" s="171" t="str">
        <f>+Q29&amp;"-"&amp;Q31</f>
        <v>Katherine Bonilla Mora-José Carlos Picado Romero</v>
      </c>
      <c r="R28" s="183"/>
      <c r="S28" s="288">
        <v>0.1</v>
      </c>
      <c r="T28" s="289">
        <f t="shared" si="2"/>
        <v>0.1</v>
      </c>
      <c r="U28" s="290" t="str">
        <f t="shared" si="17"/>
        <v>En riesgo cumplimiento</v>
      </c>
      <c r="V28" s="290" t="s">
        <v>1226</v>
      </c>
      <c r="W28" s="288">
        <v>0.38</v>
      </c>
      <c r="X28" s="289">
        <v>0.38</v>
      </c>
      <c r="Y28" s="290" t="str">
        <f t="shared" si="18"/>
        <v>En riesgo en cumplimiento</v>
      </c>
      <c r="Z28" s="290"/>
      <c r="AA28" s="299">
        <v>0.85</v>
      </c>
      <c r="AB28" s="296">
        <f t="shared" si="10"/>
        <v>0.85</v>
      </c>
      <c r="AC28" s="297" t="str">
        <f t="shared" si="11"/>
        <v>Atraso Leve</v>
      </c>
      <c r="AD28" s="297"/>
      <c r="AE28" s="224"/>
      <c r="AF28" s="225" t="str">
        <f t="shared" si="16"/>
        <v>No hay ejecución</v>
      </c>
      <c r="AG28" s="226" t="str">
        <f t="shared" si="12"/>
        <v>NA</v>
      </c>
      <c r="AH28" s="226"/>
      <c r="AI28" s="299">
        <f t="shared" si="13"/>
        <v>1.33</v>
      </c>
      <c r="AJ28" s="296">
        <f t="shared" si="14"/>
        <v>0.44333333333333336</v>
      </c>
      <c r="AK28" s="297" t="str">
        <f t="shared" si="15"/>
        <v>No Cumplio</v>
      </c>
      <c r="AL28" s="297"/>
      <c r="AM28" s="154"/>
    </row>
    <row r="29" spans="1:39" ht="36.75" customHeight="1">
      <c r="A29" s="177" t="s">
        <v>877</v>
      </c>
      <c r="B29" s="170">
        <v>2</v>
      </c>
      <c r="C29" s="170" t="s">
        <v>37</v>
      </c>
      <c r="D29" s="170" t="s">
        <v>48</v>
      </c>
      <c r="E29" s="170" t="s">
        <v>96</v>
      </c>
      <c r="F29" s="172" t="s">
        <v>1227</v>
      </c>
      <c r="G29" s="172" t="s">
        <v>862</v>
      </c>
      <c r="H29" s="172" t="s">
        <v>1017</v>
      </c>
      <c r="I29" s="178">
        <v>1</v>
      </c>
      <c r="J29" s="178"/>
      <c r="K29" s="174">
        <f t="shared" si="25"/>
        <v>1</v>
      </c>
      <c r="L29" s="178"/>
      <c r="M29" s="178"/>
      <c r="N29" s="174">
        <f t="shared" si="21"/>
        <v>0</v>
      </c>
      <c r="O29" s="174">
        <f t="shared" si="9"/>
        <v>1</v>
      </c>
      <c r="P29" s="179"/>
      <c r="Q29" s="172" t="s">
        <v>1228</v>
      </c>
      <c r="R29" s="183" t="s">
        <v>1229</v>
      </c>
      <c r="S29" s="288">
        <v>0.1</v>
      </c>
      <c r="T29" s="289">
        <f t="shared" si="2"/>
        <v>0.1</v>
      </c>
      <c r="U29" s="290" t="str">
        <f t="shared" si="17"/>
        <v>En riesgo cumplimiento</v>
      </c>
      <c r="V29" s="290" t="s">
        <v>1230</v>
      </c>
      <c r="W29" s="288">
        <v>0.5</v>
      </c>
      <c r="X29" s="289">
        <v>0.51</v>
      </c>
      <c r="Y29" s="290" t="str">
        <f t="shared" si="18"/>
        <v>Atraso Leve</v>
      </c>
      <c r="Z29" s="290" t="s">
        <v>1231</v>
      </c>
      <c r="AA29" s="299">
        <v>0.85</v>
      </c>
      <c r="AB29" s="296" t="str">
        <f t="shared" si="10"/>
        <v>No hay Programación</v>
      </c>
      <c r="AC29" s="297" t="str">
        <f t="shared" si="11"/>
        <v>De acuerdo con lo programado</v>
      </c>
      <c r="AD29" s="297" t="s">
        <v>1232</v>
      </c>
      <c r="AE29" s="224">
        <v>1</v>
      </c>
      <c r="AF29" s="225" t="str">
        <f t="shared" si="16"/>
        <v>No hay Programación</v>
      </c>
      <c r="AG29" s="226" t="str">
        <f t="shared" si="12"/>
        <v>De acuerdo con lo programado</v>
      </c>
      <c r="AH29" s="226" t="s">
        <v>1233</v>
      </c>
      <c r="AI29" s="299">
        <f t="shared" si="13"/>
        <v>2.4500000000000002</v>
      </c>
      <c r="AJ29" s="296">
        <f t="shared" si="14"/>
        <v>2.4500000000000002</v>
      </c>
      <c r="AK29" s="297" t="str">
        <f t="shared" si="15"/>
        <v>Cumplio</v>
      </c>
      <c r="AL29" s="297"/>
      <c r="AM29" s="154"/>
    </row>
    <row r="30" spans="1:39" ht="36.75" customHeight="1">
      <c r="A30" s="177" t="s">
        <v>1076</v>
      </c>
      <c r="B30" s="170">
        <v>2</v>
      </c>
      <c r="C30" s="170" t="s">
        <v>37</v>
      </c>
      <c r="D30" s="170" t="s">
        <v>48</v>
      </c>
      <c r="E30" s="170" t="s">
        <v>96</v>
      </c>
      <c r="F30" s="172" t="s">
        <v>1234</v>
      </c>
      <c r="G30" s="172" t="s">
        <v>862</v>
      </c>
      <c r="H30" s="172" t="s">
        <v>1017</v>
      </c>
      <c r="I30" s="178"/>
      <c r="J30" s="178"/>
      <c r="K30" s="174">
        <f t="shared" si="25"/>
        <v>0</v>
      </c>
      <c r="L30" s="178">
        <v>1</v>
      </c>
      <c r="M30" s="178"/>
      <c r="N30" s="174">
        <f t="shared" si="21"/>
        <v>1</v>
      </c>
      <c r="O30" s="174">
        <f t="shared" si="9"/>
        <v>1</v>
      </c>
      <c r="P30" s="179"/>
      <c r="Q30" s="172" t="s">
        <v>1228</v>
      </c>
      <c r="R30" s="183" t="s">
        <v>1235</v>
      </c>
      <c r="S30" s="288"/>
      <c r="T30" s="289" t="str">
        <f t="shared" si="2"/>
        <v>No hay ejecución</v>
      </c>
      <c r="U30" s="290" t="str">
        <f t="shared" si="17"/>
        <v>NA</v>
      </c>
      <c r="V30" s="290" t="s">
        <v>1236</v>
      </c>
      <c r="W30" s="288">
        <v>0.5</v>
      </c>
      <c r="X30" s="289">
        <v>0.51</v>
      </c>
      <c r="Y30" s="290" t="str">
        <f t="shared" si="18"/>
        <v>Atraso Leve</v>
      </c>
      <c r="Z30" s="290" t="s">
        <v>1237</v>
      </c>
      <c r="AA30" s="299">
        <v>0.95</v>
      </c>
      <c r="AB30" s="296">
        <f t="shared" si="10"/>
        <v>0.95</v>
      </c>
      <c r="AC30" s="297" t="str">
        <f t="shared" si="11"/>
        <v>De acuerdo con lo programado</v>
      </c>
      <c r="AD30" s="297" t="s">
        <v>1238</v>
      </c>
      <c r="AE30" s="224">
        <v>1</v>
      </c>
      <c r="AF30" s="225" t="str">
        <f t="shared" si="16"/>
        <v>No hay Programación</v>
      </c>
      <c r="AG30" s="226" t="str">
        <f t="shared" si="12"/>
        <v>De acuerdo con lo programado</v>
      </c>
      <c r="AH30" s="226" t="s">
        <v>1239</v>
      </c>
      <c r="AI30" s="299">
        <f t="shared" si="13"/>
        <v>2.4500000000000002</v>
      </c>
      <c r="AJ30" s="296">
        <f t="shared" si="14"/>
        <v>2.4500000000000002</v>
      </c>
      <c r="AK30" s="297" t="str">
        <f t="shared" si="15"/>
        <v>Cumplio</v>
      </c>
      <c r="AL30" s="297"/>
      <c r="AM30" s="154"/>
    </row>
    <row r="31" spans="1:39" ht="36.75" customHeight="1">
      <c r="A31" s="177" t="s">
        <v>1079</v>
      </c>
      <c r="B31" s="170">
        <v>2</v>
      </c>
      <c r="C31" s="170" t="s">
        <v>37</v>
      </c>
      <c r="D31" s="170" t="s">
        <v>48</v>
      </c>
      <c r="E31" s="170" t="s">
        <v>96</v>
      </c>
      <c r="F31" s="172" t="s">
        <v>1240</v>
      </c>
      <c r="G31" s="172" t="s">
        <v>862</v>
      </c>
      <c r="H31" s="172" t="s">
        <v>1017</v>
      </c>
      <c r="I31" s="178"/>
      <c r="J31" s="178"/>
      <c r="K31" s="174"/>
      <c r="L31" s="178"/>
      <c r="M31" s="178">
        <v>1</v>
      </c>
      <c r="N31" s="174"/>
      <c r="O31" s="174"/>
      <c r="P31" s="179"/>
      <c r="Q31" s="172" t="s">
        <v>1241</v>
      </c>
      <c r="R31" s="183" t="s">
        <v>1242</v>
      </c>
      <c r="S31" s="288">
        <v>0.1</v>
      </c>
      <c r="T31" s="289" t="str">
        <f t="shared" si="2"/>
        <v>No hay Programación</v>
      </c>
      <c r="U31" s="290" t="str">
        <f t="shared" si="17"/>
        <v>De acuerdo con lo programado</v>
      </c>
      <c r="V31" s="290" t="s">
        <v>1217</v>
      </c>
      <c r="W31" s="288">
        <v>0.15</v>
      </c>
      <c r="X31" s="289">
        <v>0.15</v>
      </c>
      <c r="Y31" s="290" t="str">
        <f t="shared" si="18"/>
        <v>En riesgo en cumplimiento</v>
      </c>
      <c r="Z31" s="290" t="s">
        <v>1243</v>
      </c>
      <c r="AA31" s="299">
        <v>0.75</v>
      </c>
      <c r="AB31" s="296" t="str">
        <f t="shared" si="10"/>
        <v>No hay Programación</v>
      </c>
      <c r="AC31" s="297" t="str">
        <f t="shared" si="11"/>
        <v>De acuerdo con lo programado</v>
      </c>
      <c r="AD31" s="297" t="s">
        <v>1244</v>
      </c>
      <c r="AE31" s="224"/>
      <c r="AF31" s="225" t="str">
        <f t="shared" si="16"/>
        <v>No hay ejecución</v>
      </c>
      <c r="AG31" s="226" t="str">
        <f t="shared" si="12"/>
        <v>NA</v>
      </c>
      <c r="AH31" s="226"/>
      <c r="AI31" s="299">
        <f t="shared" si="13"/>
        <v>1</v>
      </c>
      <c r="AJ31" s="296" t="str">
        <f t="shared" si="14"/>
        <v>No hay Programación</v>
      </c>
      <c r="AK31" s="297" t="str">
        <f t="shared" si="15"/>
        <v>Cumplio</v>
      </c>
      <c r="AL31" s="297"/>
      <c r="AM31" s="154"/>
    </row>
    <row r="32" spans="1:39" ht="36.75" customHeight="1">
      <c r="A32" s="180">
        <v>2.4</v>
      </c>
      <c r="B32" s="181">
        <v>2</v>
      </c>
      <c r="C32" s="181" t="s">
        <v>37</v>
      </c>
      <c r="D32" s="181" t="s">
        <v>48</v>
      </c>
      <c r="E32" s="181" t="s">
        <v>96</v>
      </c>
      <c r="F32" s="171" t="s">
        <v>1245</v>
      </c>
      <c r="G32" s="182" t="s">
        <v>862</v>
      </c>
      <c r="H32" s="171" t="s">
        <v>863</v>
      </c>
      <c r="I32" s="173">
        <f>SUM(I33:I35)</f>
        <v>3</v>
      </c>
      <c r="J32" s="173">
        <f>SUM(J33:J35)</f>
        <v>0</v>
      </c>
      <c r="K32" s="174">
        <f>SUM(I32:J32)</f>
        <v>3</v>
      </c>
      <c r="L32" s="173">
        <f>SUM(L33:L35)</f>
        <v>0</v>
      </c>
      <c r="M32" s="173">
        <f>SUM(M33:M35)</f>
        <v>0</v>
      </c>
      <c r="N32" s="174">
        <f t="shared" ref="N32:N53" si="26">SUM(L32:M32)</f>
        <v>0</v>
      </c>
      <c r="O32" s="174">
        <f>SUM(K32,N32)</f>
        <v>3</v>
      </c>
      <c r="P32" s="176">
        <f>SUM(P33:P35)</f>
        <v>0</v>
      </c>
      <c r="Q32" s="171" t="str">
        <f>+Q33</f>
        <v>Katherine Bonilla Mora</v>
      </c>
      <c r="R32" s="183"/>
      <c r="S32" s="288"/>
      <c r="T32" s="289" t="str">
        <f t="shared" si="2"/>
        <v>No hay ejecución</v>
      </c>
      <c r="U32" s="290" t="str">
        <f t="shared" si="17"/>
        <v>NA</v>
      </c>
      <c r="V32" s="290" t="s">
        <v>1226</v>
      </c>
      <c r="W32" s="288">
        <v>0.51</v>
      </c>
      <c r="X32" s="289">
        <v>0.51</v>
      </c>
      <c r="Y32" s="290" t="str">
        <f t="shared" si="18"/>
        <v>Atraso Leve</v>
      </c>
      <c r="Z32" s="290"/>
      <c r="AA32" s="299">
        <v>0.75</v>
      </c>
      <c r="AB32" s="296" t="str">
        <f t="shared" si="10"/>
        <v>No hay Programación</v>
      </c>
      <c r="AC32" s="297" t="str">
        <f t="shared" si="11"/>
        <v>De acuerdo con lo programado</v>
      </c>
      <c r="AD32" s="297"/>
      <c r="AE32" s="224"/>
      <c r="AF32" s="225" t="str">
        <f t="shared" si="16"/>
        <v>No hay ejecución</v>
      </c>
      <c r="AG32" s="226" t="str">
        <f t="shared" si="12"/>
        <v>NA</v>
      </c>
      <c r="AH32" s="226"/>
      <c r="AI32" s="299">
        <f t="shared" si="13"/>
        <v>1.26</v>
      </c>
      <c r="AJ32" s="296">
        <f t="shared" si="14"/>
        <v>0.42</v>
      </c>
      <c r="AK32" s="297" t="str">
        <f t="shared" si="15"/>
        <v>No Cumplio</v>
      </c>
      <c r="AL32" s="297"/>
      <c r="AM32" s="154"/>
    </row>
    <row r="33" spans="1:39" ht="36.75" customHeight="1">
      <c r="A33" s="177" t="s">
        <v>879</v>
      </c>
      <c r="B33" s="170">
        <v>2</v>
      </c>
      <c r="C33" s="170" t="s">
        <v>37</v>
      </c>
      <c r="D33" s="170" t="s">
        <v>48</v>
      </c>
      <c r="E33" s="170" t="s">
        <v>96</v>
      </c>
      <c r="F33" s="172" t="s">
        <v>1246</v>
      </c>
      <c r="G33" s="172" t="s">
        <v>862</v>
      </c>
      <c r="H33" s="172" t="s">
        <v>1017</v>
      </c>
      <c r="I33" s="178">
        <v>1</v>
      </c>
      <c r="J33" s="178"/>
      <c r="K33" s="174">
        <f>SUM(I33:J33)</f>
        <v>1</v>
      </c>
      <c r="L33" s="178"/>
      <c r="M33" s="178"/>
      <c r="N33" s="174">
        <f t="shared" si="26"/>
        <v>0</v>
      </c>
      <c r="O33" s="174">
        <f>SUM(K33,N33)</f>
        <v>1</v>
      </c>
      <c r="P33" s="179"/>
      <c r="Q33" s="172" t="s">
        <v>1228</v>
      </c>
      <c r="R33" s="183" t="s">
        <v>1247</v>
      </c>
      <c r="S33" s="288">
        <v>0.51</v>
      </c>
      <c r="T33" s="289">
        <f t="shared" si="2"/>
        <v>0.51</v>
      </c>
      <c r="U33" s="290" t="str">
        <f>IF(T33="No hay ejecución","NA",IF(T33&gt;=90%,"De acuerdo con lo programado",IF(T33&gt;=51%,"Atraso Leve",IF(T33&lt;=50%,"En riesgo cumplimiento"))))</f>
        <v>Atraso Leve</v>
      </c>
      <c r="V33" s="290" t="s">
        <v>1248</v>
      </c>
      <c r="W33" s="288">
        <v>0.65</v>
      </c>
      <c r="X33" s="289">
        <v>1</v>
      </c>
      <c r="Y33" s="290" t="str">
        <f>IF(X33="No hay ejecución","NA",IF(X33&gt;=90%,"De acuerdo con lo programado",IF(X33&gt;=51%,"Atraso Leve",IF(X33&lt;=50%,"En riesgo en cumplimiento"))))</f>
        <v>De acuerdo con lo programado</v>
      </c>
      <c r="Z33" s="290" t="s">
        <v>1231</v>
      </c>
      <c r="AA33" s="299"/>
      <c r="AB33" s="296" t="str">
        <f t="shared" si="10"/>
        <v>No hay ejecución</v>
      </c>
      <c r="AC33" s="297" t="str">
        <f t="shared" si="11"/>
        <v>NA</v>
      </c>
      <c r="AD33" s="297" t="s">
        <v>1249</v>
      </c>
      <c r="AE33" s="224"/>
      <c r="AF33" s="225" t="str">
        <f t="shared" si="16"/>
        <v>No hay ejecución</v>
      </c>
      <c r="AG33" s="226" t="str">
        <f t="shared" si="12"/>
        <v>NA</v>
      </c>
      <c r="AH33" s="226" t="s">
        <v>1250</v>
      </c>
      <c r="AI33" s="299">
        <f t="shared" si="13"/>
        <v>1.1600000000000001</v>
      </c>
      <c r="AJ33" s="296">
        <f t="shared" si="14"/>
        <v>1.1600000000000001</v>
      </c>
      <c r="AK33" s="297" t="str">
        <f t="shared" si="15"/>
        <v>Cumplio</v>
      </c>
      <c r="AL33" s="297"/>
      <c r="AM33" s="154"/>
    </row>
    <row r="34" spans="1:39" ht="36.75" customHeight="1">
      <c r="A34" s="177" t="s">
        <v>880</v>
      </c>
      <c r="B34" s="170">
        <v>2</v>
      </c>
      <c r="C34" s="170" t="s">
        <v>37</v>
      </c>
      <c r="D34" s="170" t="s">
        <v>48</v>
      </c>
      <c r="E34" s="170" t="s">
        <v>96</v>
      </c>
      <c r="F34" s="172" t="s">
        <v>1251</v>
      </c>
      <c r="G34" s="172" t="s">
        <v>862</v>
      </c>
      <c r="H34" s="172" t="s">
        <v>1017</v>
      </c>
      <c r="I34" s="178">
        <v>1</v>
      </c>
      <c r="J34" s="178"/>
      <c r="K34" s="174">
        <f>SUM(I34:J34)</f>
        <v>1</v>
      </c>
      <c r="L34" s="178"/>
      <c r="M34" s="178"/>
      <c r="N34" s="174">
        <f t="shared" si="26"/>
        <v>0</v>
      </c>
      <c r="O34" s="174">
        <f>SUM(K34,N34)</f>
        <v>1</v>
      </c>
      <c r="P34" s="179"/>
      <c r="Q34" s="172" t="s">
        <v>1252</v>
      </c>
      <c r="R34" s="183" t="s">
        <v>1253</v>
      </c>
      <c r="S34" s="288"/>
      <c r="T34" s="289" t="str">
        <f t="shared" si="2"/>
        <v>No hay ejecución</v>
      </c>
      <c r="U34" s="290" t="str">
        <f t="shared" si="17"/>
        <v>NA</v>
      </c>
      <c r="V34" s="290" t="s">
        <v>1217</v>
      </c>
      <c r="W34" s="288">
        <v>0.25</v>
      </c>
      <c r="X34" s="289">
        <v>0.51</v>
      </c>
      <c r="Y34" s="290" t="str">
        <f t="shared" si="18"/>
        <v>Atraso Leve</v>
      </c>
      <c r="Z34" s="290" t="s">
        <v>1254</v>
      </c>
      <c r="AA34" s="299">
        <v>0.75</v>
      </c>
      <c r="AB34" s="296" t="str">
        <f t="shared" si="10"/>
        <v>No hay Programación</v>
      </c>
      <c r="AC34" s="297" t="str">
        <f t="shared" si="11"/>
        <v>De acuerdo con lo programado</v>
      </c>
      <c r="AD34" s="297" t="s">
        <v>1255</v>
      </c>
      <c r="AE34" s="224"/>
      <c r="AF34" s="225" t="str">
        <f t="shared" si="16"/>
        <v>No hay ejecución</v>
      </c>
      <c r="AG34" s="226" t="str">
        <f t="shared" si="12"/>
        <v>NA</v>
      </c>
      <c r="AH34" s="226" t="s">
        <v>1255</v>
      </c>
      <c r="AI34" s="299">
        <f t="shared" si="13"/>
        <v>1</v>
      </c>
      <c r="AJ34" s="296">
        <f t="shared" si="14"/>
        <v>1</v>
      </c>
      <c r="AK34" s="297" t="str">
        <f t="shared" si="15"/>
        <v>Cumplio</v>
      </c>
      <c r="AL34" s="297"/>
      <c r="AM34" s="154"/>
    </row>
    <row r="35" spans="1:39" ht="36.75" customHeight="1">
      <c r="A35" s="177" t="s">
        <v>881</v>
      </c>
      <c r="B35" s="170">
        <v>2</v>
      </c>
      <c r="C35" s="170" t="s">
        <v>37</v>
      </c>
      <c r="D35" s="170" t="s">
        <v>48</v>
      </c>
      <c r="E35" s="170" t="s">
        <v>96</v>
      </c>
      <c r="F35" s="172" t="s">
        <v>1256</v>
      </c>
      <c r="G35" s="172" t="s">
        <v>862</v>
      </c>
      <c r="H35" s="172" t="s">
        <v>1017</v>
      </c>
      <c r="I35" s="178">
        <v>1</v>
      </c>
      <c r="J35" s="178"/>
      <c r="K35" s="174">
        <f>SUM(I35:J35)</f>
        <v>1</v>
      </c>
      <c r="L35" s="178"/>
      <c r="M35" s="178"/>
      <c r="N35" s="174"/>
      <c r="O35" s="174">
        <f>SUM(K35,N35)</f>
        <v>1</v>
      </c>
      <c r="P35" s="179"/>
      <c r="Q35" s="172" t="s">
        <v>1228</v>
      </c>
      <c r="R35" s="294" t="s">
        <v>1257</v>
      </c>
      <c r="S35" s="288"/>
      <c r="T35" s="289" t="str">
        <f t="shared" si="2"/>
        <v>No hay ejecución</v>
      </c>
      <c r="U35" s="290" t="str">
        <f t="shared" si="17"/>
        <v>NA</v>
      </c>
      <c r="V35" s="290" t="s">
        <v>1258</v>
      </c>
      <c r="W35" s="288"/>
      <c r="X35" s="289">
        <v>0</v>
      </c>
      <c r="Y35" s="290" t="str">
        <f t="shared" si="18"/>
        <v>En riesgo en cumplimiento</v>
      </c>
      <c r="Z35" s="290" t="s">
        <v>1259</v>
      </c>
      <c r="AA35" s="299"/>
      <c r="AB35" s="296" t="str">
        <f t="shared" si="10"/>
        <v>No hay ejecución</v>
      </c>
      <c r="AC35" s="297" t="str">
        <f t="shared" si="11"/>
        <v>NA</v>
      </c>
      <c r="AD35" s="297" t="s">
        <v>1260</v>
      </c>
      <c r="AE35" s="224"/>
      <c r="AF35" s="225" t="str">
        <f t="shared" si="16"/>
        <v>No hay ejecución</v>
      </c>
      <c r="AG35" s="226" t="str">
        <f t="shared" si="12"/>
        <v>NA</v>
      </c>
      <c r="AH35" s="226" t="s">
        <v>1261</v>
      </c>
      <c r="AI35" s="299">
        <f>S35+W35+AA35+AE35</f>
        <v>0</v>
      </c>
      <c r="AJ35" s="296">
        <f t="shared" si="14"/>
        <v>0</v>
      </c>
      <c r="AK35" s="297" t="str">
        <f t="shared" si="15"/>
        <v>No Cumplio</v>
      </c>
      <c r="AL35" s="297"/>
      <c r="AM35" s="154"/>
    </row>
    <row r="36" spans="1:39" ht="36.75" customHeight="1">
      <c r="A36" s="180">
        <v>2.5</v>
      </c>
      <c r="B36" s="181">
        <v>2</v>
      </c>
      <c r="C36" s="181" t="s">
        <v>37</v>
      </c>
      <c r="D36" s="181" t="s">
        <v>48</v>
      </c>
      <c r="E36" s="181" t="s">
        <v>96</v>
      </c>
      <c r="F36" s="171" t="s">
        <v>1262</v>
      </c>
      <c r="G36" s="182" t="s">
        <v>862</v>
      </c>
      <c r="H36" s="171" t="s">
        <v>863</v>
      </c>
      <c r="I36" s="173">
        <f>SUM(I37:I39)</f>
        <v>1</v>
      </c>
      <c r="J36" s="173">
        <f>SUM(J37:J39)</f>
        <v>0</v>
      </c>
      <c r="K36" s="174">
        <f t="shared" si="25"/>
        <v>1</v>
      </c>
      <c r="L36" s="173">
        <f>SUM(L37:L39)</f>
        <v>1</v>
      </c>
      <c r="M36" s="173">
        <f>SUM(M37:M39)</f>
        <v>0</v>
      </c>
      <c r="N36" s="174">
        <f t="shared" si="26"/>
        <v>1</v>
      </c>
      <c r="O36" s="174">
        <f t="shared" si="9"/>
        <v>2</v>
      </c>
      <c r="P36" s="176">
        <f>SUM(P37:P39)</f>
        <v>0</v>
      </c>
      <c r="Q36" s="171" t="str">
        <f>+Q37&amp;"-"&amp;Q39</f>
        <v>Hugo Montero González-Francisco Arguedas Acuña (Unidad Pecuaria)</v>
      </c>
      <c r="R36" s="183"/>
      <c r="S36" s="288">
        <v>0</v>
      </c>
      <c r="T36" s="289">
        <f t="shared" si="2"/>
        <v>0</v>
      </c>
      <c r="U36" s="290" t="str">
        <f t="shared" si="17"/>
        <v>En riesgo cumplimiento</v>
      </c>
      <c r="V36" s="290" t="s">
        <v>1263</v>
      </c>
      <c r="W36" s="288">
        <v>0.15</v>
      </c>
      <c r="X36" s="289">
        <v>0.15</v>
      </c>
      <c r="Y36" s="290" t="str">
        <f t="shared" si="18"/>
        <v>En riesgo en cumplimiento</v>
      </c>
      <c r="Z36" s="290"/>
      <c r="AA36" s="299">
        <v>0.75</v>
      </c>
      <c r="AB36" s="296">
        <f t="shared" si="10"/>
        <v>0.75</v>
      </c>
      <c r="AC36" s="297" t="str">
        <f t="shared" si="11"/>
        <v>Atraso Leve</v>
      </c>
      <c r="AD36" s="297"/>
      <c r="AE36" s="224"/>
      <c r="AF36" s="225" t="str">
        <f t="shared" si="16"/>
        <v>No hay ejecución</v>
      </c>
      <c r="AG36" s="226" t="str">
        <f t="shared" si="12"/>
        <v>NA</v>
      </c>
      <c r="AH36" s="226"/>
      <c r="AI36" s="299">
        <f t="shared" si="13"/>
        <v>0.9</v>
      </c>
      <c r="AJ36" s="296">
        <f t="shared" si="14"/>
        <v>0.45</v>
      </c>
      <c r="AK36" s="297" t="str">
        <f t="shared" si="15"/>
        <v>No Cumplio</v>
      </c>
      <c r="AL36" s="297"/>
      <c r="AM36" s="154"/>
    </row>
    <row r="37" spans="1:39" ht="36.75" customHeight="1">
      <c r="A37" s="177" t="s">
        <v>883</v>
      </c>
      <c r="B37" s="170">
        <v>2</v>
      </c>
      <c r="C37" s="170" t="s">
        <v>37</v>
      </c>
      <c r="D37" s="170" t="s">
        <v>48</v>
      </c>
      <c r="E37" s="170" t="s">
        <v>96</v>
      </c>
      <c r="F37" s="172" t="s">
        <v>1264</v>
      </c>
      <c r="G37" s="172" t="s">
        <v>862</v>
      </c>
      <c r="H37" s="172" t="s">
        <v>1017</v>
      </c>
      <c r="I37" s="178"/>
      <c r="J37" s="178"/>
      <c r="K37" s="174">
        <f t="shared" si="25"/>
        <v>0</v>
      </c>
      <c r="L37" s="178">
        <v>1</v>
      </c>
      <c r="M37" s="178"/>
      <c r="N37" s="174">
        <f t="shared" si="26"/>
        <v>1</v>
      </c>
      <c r="O37" s="174">
        <f t="shared" si="9"/>
        <v>1</v>
      </c>
      <c r="P37" s="179"/>
      <c r="Q37" s="172" t="s">
        <v>1186</v>
      </c>
      <c r="R37" s="183" t="s">
        <v>1265</v>
      </c>
      <c r="S37" s="288"/>
      <c r="T37" s="289" t="str">
        <f t="shared" si="2"/>
        <v>No hay ejecución</v>
      </c>
      <c r="U37" s="290" t="str">
        <f t="shared" si="17"/>
        <v>NA</v>
      </c>
      <c r="V37" s="290" t="s">
        <v>1266</v>
      </c>
      <c r="W37" s="288">
        <v>0.2</v>
      </c>
      <c r="X37" s="289">
        <v>0.2</v>
      </c>
      <c r="Y37" s="290" t="str">
        <f t="shared" si="18"/>
        <v>En riesgo en cumplimiento</v>
      </c>
      <c r="Z37" s="290" t="s">
        <v>1218</v>
      </c>
      <c r="AA37" s="299">
        <v>0.75</v>
      </c>
      <c r="AB37" s="296">
        <f t="shared" si="10"/>
        <v>0.75</v>
      </c>
      <c r="AC37" s="297" t="str">
        <f t="shared" si="11"/>
        <v>Atraso Leve</v>
      </c>
      <c r="AD37" s="297" t="s">
        <v>1267</v>
      </c>
      <c r="AE37" s="224"/>
      <c r="AF37" s="225" t="str">
        <f t="shared" si="16"/>
        <v>No hay ejecución</v>
      </c>
      <c r="AG37" s="226" t="str">
        <f t="shared" si="12"/>
        <v>NA</v>
      </c>
      <c r="AH37" s="226"/>
      <c r="AI37" s="299">
        <f t="shared" si="13"/>
        <v>0.95</v>
      </c>
      <c r="AJ37" s="296">
        <f t="shared" si="14"/>
        <v>0.95</v>
      </c>
      <c r="AK37" s="297" t="str">
        <f t="shared" si="15"/>
        <v>Cumplio</v>
      </c>
      <c r="AL37" s="297"/>
      <c r="AM37" s="154"/>
    </row>
    <row r="38" spans="1:39" ht="36.75" customHeight="1">
      <c r="A38" s="177" t="s">
        <v>884</v>
      </c>
      <c r="B38" s="170">
        <v>2</v>
      </c>
      <c r="C38" s="170" t="s">
        <v>37</v>
      </c>
      <c r="D38" s="170" t="s">
        <v>48</v>
      </c>
      <c r="E38" s="170" t="s">
        <v>96</v>
      </c>
      <c r="F38" s="172" t="s">
        <v>1268</v>
      </c>
      <c r="G38" s="172" t="s">
        <v>862</v>
      </c>
      <c r="H38" s="172" t="s">
        <v>1017</v>
      </c>
      <c r="I38" s="178"/>
      <c r="J38" s="178"/>
      <c r="K38" s="174">
        <f t="shared" si="25"/>
        <v>0</v>
      </c>
      <c r="L38" s="178">
        <v>0</v>
      </c>
      <c r="M38" s="178"/>
      <c r="N38" s="174">
        <f t="shared" si="26"/>
        <v>0</v>
      </c>
      <c r="O38" s="174">
        <f t="shared" si="9"/>
        <v>0</v>
      </c>
      <c r="P38" s="179"/>
      <c r="Q38" s="172" t="s">
        <v>1186</v>
      </c>
      <c r="R38" s="183" t="s">
        <v>1269</v>
      </c>
      <c r="S38" s="288"/>
      <c r="T38" s="289" t="str">
        <f t="shared" si="2"/>
        <v>No hay ejecución</v>
      </c>
      <c r="U38" s="290" t="str">
        <f t="shared" si="17"/>
        <v>NA</v>
      </c>
      <c r="V38" s="290" t="s">
        <v>1217</v>
      </c>
      <c r="W38" s="288">
        <v>0.1</v>
      </c>
      <c r="X38" s="289">
        <v>0.1</v>
      </c>
      <c r="Y38" s="290" t="str">
        <f t="shared" si="18"/>
        <v>En riesgo en cumplimiento</v>
      </c>
      <c r="Z38" s="290" t="s">
        <v>1218</v>
      </c>
      <c r="AA38" s="299"/>
      <c r="AB38" s="296" t="str">
        <f t="shared" si="10"/>
        <v>No hay ejecución</v>
      </c>
      <c r="AC38" s="297" t="str">
        <f t="shared" si="11"/>
        <v>NA</v>
      </c>
      <c r="AD38" s="297" t="s">
        <v>1270</v>
      </c>
      <c r="AE38" s="224"/>
      <c r="AF38" s="225" t="str">
        <f t="shared" si="16"/>
        <v>No hay ejecución</v>
      </c>
      <c r="AG38" s="226" t="str">
        <f t="shared" si="12"/>
        <v>NA</v>
      </c>
      <c r="AH38" s="226"/>
      <c r="AI38" s="299">
        <f t="shared" si="13"/>
        <v>0.1</v>
      </c>
      <c r="AJ38" s="296" t="str">
        <f t="shared" si="14"/>
        <v>No hay Programación</v>
      </c>
      <c r="AK38" s="297" t="str">
        <f t="shared" si="15"/>
        <v>Cumplio</v>
      </c>
      <c r="AL38" s="297"/>
      <c r="AM38" s="154"/>
    </row>
    <row r="39" spans="1:39" ht="36.75" customHeight="1">
      <c r="A39" s="177" t="s">
        <v>1271</v>
      </c>
      <c r="B39" s="170">
        <v>2</v>
      </c>
      <c r="C39" s="170" t="s">
        <v>37</v>
      </c>
      <c r="D39" s="170" t="s">
        <v>48</v>
      </c>
      <c r="E39" s="170" t="s">
        <v>96</v>
      </c>
      <c r="F39" s="453" t="s">
        <v>1272</v>
      </c>
      <c r="G39" s="172" t="s">
        <v>862</v>
      </c>
      <c r="H39" s="172" t="s">
        <v>1017</v>
      </c>
      <c r="I39" s="178">
        <v>1</v>
      </c>
      <c r="J39" s="178"/>
      <c r="K39" s="174">
        <f t="shared" si="25"/>
        <v>1</v>
      </c>
      <c r="L39" s="178"/>
      <c r="M39" s="178"/>
      <c r="N39" s="174">
        <f t="shared" si="26"/>
        <v>0</v>
      </c>
      <c r="O39" s="174">
        <f t="shared" si="9"/>
        <v>1</v>
      </c>
      <c r="P39" s="179"/>
      <c r="Q39" s="172" t="s">
        <v>1273</v>
      </c>
      <c r="R39" s="183" t="s">
        <v>1274</v>
      </c>
      <c r="S39" s="288">
        <v>1</v>
      </c>
      <c r="T39" s="289">
        <f t="shared" si="2"/>
        <v>1</v>
      </c>
      <c r="U39" s="290" t="str">
        <f t="shared" si="17"/>
        <v>De acuerdo con lo programado</v>
      </c>
      <c r="V39" s="290" t="s">
        <v>1275</v>
      </c>
      <c r="W39" s="288"/>
      <c r="X39" s="289" t="str">
        <f t="shared" si="23"/>
        <v>No hay ejecución</v>
      </c>
      <c r="Y39" s="290" t="str">
        <f t="shared" si="18"/>
        <v>NA</v>
      </c>
      <c r="Z39" s="290" t="s">
        <v>1275</v>
      </c>
      <c r="AA39" s="299"/>
      <c r="AB39" s="296" t="str">
        <f t="shared" si="10"/>
        <v>No hay ejecución</v>
      </c>
      <c r="AC39" s="297" t="str">
        <f t="shared" si="11"/>
        <v>NA</v>
      </c>
      <c r="AD39" s="297" t="s">
        <v>1276</v>
      </c>
      <c r="AE39" s="224"/>
      <c r="AF39" s="225" t="str">
        <f t="shared" si="16"/>
        <v>No hay ejecución</v>
      </c>
      <c r="AG39" s="226" t="str">
        <f t="shared" si="12"/>
        <v>NA</v>
      </c>
      <c r="AH39" s="226"/>
      <c r="AI39" s="299">
        <f>S39+W39+AA39+AE39</f>
        <v>1</v>
      </c>
      <c r="AJ39" s="296">
        <f t="shared" si="14"/>
        <v>1</v>
      </c>
      <c r="AK39" s="297" t="str">
        <f t="shared" si="15"/>
        <v>Cumplio</v>
      </c>
      <c r="AL39" s="297"/>
      <c r="AM39" s="154"/>
    </row>
    <row r="40" spans="1:39" ht="36.75" customHeight="1">
      <c r="A40" s="180">
        <v>2.6</v>
      </c>
      <c r="B40" s="181">
        <v>2</v>
      </c>
      <c r="C40" s="181" t="s">
        <v>37</v>
      </c>
      <c r="D40" s="181" t="s">
        <v>48</v>
      </c>
      <c r="E40" s="181" t="s">
        <v>96</v>
      </c>
      <c r="F40" s="171" t="s">
        <v>1277</v>
      </c>
      <c r="G40" s="182" t="s">
        <v>862</v>
      </c>
      <c r="H40" s="171" t="s">
        <v>863</v>
      </c>
      <c r="I40" s="173">
        <f>SUM(I41:I42)</f>
        <v>2</v>
      </c>
      <c r="J40" s="173">
        <f>SUM(J41:J42)</f>
        <v>0</v>
      </c>
      <c r="K40" s="174">
        <f t="shared" si="25"/>
        <v>2</v>
      </c>
      <c r="L40" s="173">
        <f>SUM(L41:L42)</f>
        <v>0</v>
      </c>
      <c r="M40" s="173">
        <f>SUM(M41:M42)</f>
        <v>0</v>
      </c>
      <c r="N40" s="174">
        <f t="shared" si="26"/>
        <v>0</v>
      </c>
      <c r="O40" s="174">
        <f t="shared" si="9"/>
        <v>2</v>
      </c>
      <c r="P40" s="176">
        <f>SUM(P41:P42)</f>
        <v>0</v>
      </c>
      <c r="Q40" s="171" t="str">
        <f>+Q41</f>
        <v>Kenneth Retana Sánchez</v>
      </c>
      <c r="R40" s="183"/>
      <c r="S40" s="288"/>
      <c r="T40" s="289" t="str">
        <f t="shared" si="2"/>
        <v>No hay ejecución</v>
      </c>
      <c r="U40" s="290" t="str">
        <f t="shared" ref="U40:U44" si="27">IF(T40="No hay ejecución","NA",IF(T40&gt;=90%,"De acuerdo con lo programado",IF(T40&gt;=51%,"Atraso Leve",IF(T40&lt;=50%,"En riesgo cumplimiento"))))</f>
        <v>NA</v>
      </c>
      <c r="V40" s="290" t="s">
        <v>1278</v>
      </c>
      <c r="W40" s="288">
        <v>0.55000000000000004</v>
      </c>
      <c r="X40" s="289">
        <v>1</v>
      </c>
      <c r="Y40" s="290" t="str">
        <f t="shared" ref="Y40:Y44" si="28">IF(X40="No hay ejecución","NA",IF(X40&gt;=90%,"De acuerdo con lo programado",IF(X40&gt;=51%,"Atraso Leve",IF(X40&lt;=50%,"En riesgo en cumplimiento"))))</f>
        <v>De acuerdo con lo programado</v>
      </c>
      <c r="Z40" s="290"/>
      <c r="AA40" s="299"/>
      <c r="AB40" s="296" t="str">
        <f t="shared" si="10"/>
        <v>No hay ejecución</v>
      </c>
      <c r="AC40" s="297" t="str">
        <f t="shared" si="11"/>
        <v>NA</v>
      </c>
      <c r="AD40" s="297"/>
      <c r="AE40" s="224"/>
      <c r="AF40" s="225" t="str">
        <f t="shared" si="16"/>
        <v>No hay ejecución</v>
      </c>
      <c r="AG40" s="226" t="str">
        <f t="shared" si="12"/>
        <v>NA</v>
      </c>
      <c r="AH40" s="226" t="s">
        <v>1279</v>
      </c>
      <c r="AI40" s="299">
        <f t="shared" si="13"/>
        <v>0.55000000000000004</v>
      </c>
      <c r="AJ40" s="296">
        <f t="shared" si="14"/>
        <v>0.27500000000000002</v>
      </c>
      <c r="AK40" s="297" t="str">
        <f t="shared" si="15"/>
        <v>No Cumplio</v>
      </c>
      <c r="AL40" s="297"/>
      <c r="AM40" s="154"/>
    </row>
    <row r="41" spans="1:39" ht="36.75" customHeight="1">
      <c r="A41" s="177" t="s">
        <v>888</v>
      </c>
      <c r="B41" s="170">
        <v>2</v>
      </c>
      <c r="C41" s="170" t="s">
        <v>37</v>
      </c>
      <c r="D41" s="170" t="s">
        <v>48</v>
      </c>
      <c r="E41" s="170" t="s">
        <v>96</v>
      </c>
      <c r="F41" s="172" t="s">
        <v>1280</v>
      </c>
      <c r="G41" s="172" t="s">
        <v>862</v>
      </c>
      <c r="H41" s="172" t="s">
        <v>1017</v>
      </c>
      <c r="I41" s="178">
        <v>1</v>
      </c>
      <c r="J41" s="178"/>
      <c r="K41" s="174">
        <f t="shared" si="25"/>
        <v>1</v>
      </c>
      <c r="L41" s="178"/>
      <c r="M41" s="178"/>
      <c r="N41" s="174">
        <f t="shared" si="26"/>
        <v>0</v>
      </c>
      <c r="O41" s="174">
        <f t="shared" si="9"/>
        <v>1</v>
      </c>
      <c r="P41" s="179"/>
      <c r="Q41" s="172" t="s">
        <v>1181</v>
      </c>
      <c r="R41" s="341" t="s">
        <v>1281</v>
      </c>
      <c r="S41" s="288">
        <v>0.33</v>
      </c>
      <c r="T41" s="289">
        <f t="shared" si="2"/>
        <v>0.33</v>
      </c>
      <c r="U41" s="290" t="str">
        <f t="shared" si="27"/>
        <v>En riesgo cumplimiento</v>
      </c>
      <c r="V41" s="290" t="s">
        <v>1282</v>
      </c>
      <c r="W41" s="288">
        <v>0.5</v>
      </c>
      <c r="X41" s="289">
        <v>1</v>
      </c>
      <c r="Y41" s="290" t="str">
        <f t="shared" si="28"/>
        <v>De acuerdo con lo programado</v>
      </c>
      <c r="Z41" s="290" t="s">
        <v>1283</v>
      </c>
      <c r="AA41" s="299"/>
      <c r="AB41" s="296" t="str">
        <f t="shared" si="10"/>
        <v>No hay ejecución</v>
      </c>
      <c r="AC41" s="297" t="str">
        <f t="shared" si="11"/>
        <v>NA</v>
      </c>
      <c r="AD41" s="297" t="s">
        <v>1284</v>
      </c>
      <c r="AE41" s="224"/>
      <c r="AF41" s="225" t="str">
        <f t="shared" si="16"/>
        <v>No hay ejecución</v>
      </c>
      <c r="AG41" s="226" t="str">
        <f t="shared" si="12"/>
        <v>NA</v>
      </c>
      <c r="AH41" s="226" t="s">
        <v>1285</v>
      </c>
      <c r="AI41" s="299">
        <f t="shared" si="13"/>
        <v>0.83000000000000007</v>
      </c>
      <c r="AJ41" s="296">
        <f t="shared" si="14"/>
        <v>0.83000000000000007</v>
      </c>
      <c r="AK41" s="297" t="str">
        <f t="shared" si="15"/>
        <v>No Cumplio</v>
      </c>
      <c r="AL41" s="297"/>
      <c r="AM41" s="154"/>
    </row>
    <row r="42" spans="1:39" ht="36.75" customHeight="1">
      <c r="A42" s="177" t="s">
        <v>890</v>
      </c>
      <c r="B42" s="170">
        <v>2</v>
      </c>
      <c r="C42" s="170" t="s">
        <v>37</v>
      </c>
      <c r="D42" s="170" t="s">
        <v>48</v>
      </c>
      <c r="E42" s="170" t="s">
        <v>96</v>
      </c>
      <c r="F42" s="172" t="s">
        <v>1286</v>
      </c>
      <c r="G42" s="172" t="s">
        <v>862</v>
      </c>
      <c r="H42" s="172" t="s">
        <v>1017</v>
      </c>
      <c r="I42" s="178">
        <v>1</v>
      </c>
      <c r="J42" s="178"/>
      <c r="K42" s="174">
        <f t="shared" si="25"/>
        <v>1</v>
      </c>
      <c r="L42" s="178"/>
      <c r="M42" s="178"/>
      <c r="N42" s="174">
        <f t="shared" si="26"/>
        <v>0</v>
      </c>
      <c r="O42" s="174">
        <f t="shared" si="9"/>
        <v>1</v>
      </c>
      <c r="P42" s="179"/>
      <c r="Q42" s="172" t="s">
        <v>1181</v>
      </c>
      <c r="R42" s="341" t="s">
        <v>1182</v>
      </c>
      <c r="S42" s="288">
        <v>0.15</v>
      </c>
      <c r="T42" s="289">
        <f t="shared" si="2"/>
        <v>0.15</v>
      </c>
      <c r="U42" s="290" t="str">
        <f t="shared" si="27"/>
        <v>En riesgo cumplimiento</v>
      </c>
      <c r="V42" s="290" t="s">
        <v>1287</v>
      </c>
      <c r="W42" s="288">
        <v>0.65</v>
      </c>
      <c r="X42" s="289">
        <v>1</v>
      </c>
      <c r="Y42" s="290" t="str">
        <f t="shared" si="28"/>
        <v>De acuerdo con lo programado</v>
      </c>
      <c r="Z42" s="290" t="s">
        <v>1288</v>
      </c>
      <c r="AA42" s="299"/>
      <c r="AB42" s="296" t="str">
        <f t="shared" si="10"/>
        <v>No hay ejecución</v>
      </c>
      <c r="AC42" s="297" t="str">
        <f t="shared" si="11"/>
        <v>NA</v>
      </c>
      <c r="AD42" s="297" t="s">
        <v>1289</v>
      </c>
      <c r="AE42" s="224"/>
      <c r="AF42" s="225" t="str">
        <f t="shared" si="16"/>
        <v>No hay ejecución</v>
      </c>
      <c r="AG42" s="226" t="str">
        <f t="shared" si="12"/>
        <v>NA</v>
      </c>
      <c r="AH42" s="226" t="s">
        <v>1279</v>
      </c>
      <c r="AI42" s="299">
        <f t="shared" ref="AI42:AI72" si="29">S42+W42+AA42+AE42</f>
        <v>0.8</v>
      </c>
      <c r="AJ42" s="296">
        <f t="shared" ref="AJ42:AJ72" si="30">IF(AI42="","No hay ejecución",IF(AND(O42=0),"No hay Programación", AI42/O42))</f>
        <v>0.8</v>
      </c>
      <c r="AK42" s="297" t="str">
        <f t="shared" si="15"/>
        <v>No Cumplio</v>
      </c>
      <c r="AL42" s="297"/>
      <c r="AM42" s="154"/>
    </row>
    <row r="43" spans="1:39" ht="36.75" customHeight="1">
      <c r="A43" s="180">
        <v>2.7</v>
      </c>
      <c r="B43" s="181">
        <v>2</v>
      </c>
      <c r="C43" s="181" t="s">
        <v>37</v>
      </c>
      <c r="D43" s="181" t="s">
        <v>48</v>
      </c>
      <c r="E43" s="181" t="s">
        <v>96</v>
      </c>
      <c r="F43" s="171" t="s">
        <v>865</v>
      </c>
      <c r="G43" s="182" t="s">
        <v>862</v>
      </c>
      <c r="H43" s="171" t="s">
        <v>863</v>
      </c>
      <c r="I43" s="173">
        <f>SUM(I44:I45)</f>
        <v>2</v>
      </c>
      <c r="J43" s="173">
        <f>SUM(J44:J45)</f>
        <v>0</v>
      </c>
      <c r="K43" s="174">
        <f t="shared" si="25"/>
        <v>2</v>
      </c>
      <c r="L43" s="173">
        <f>SUM(L44:L45)</f>
        <v>0</v>
      </c>
      <c r="M43" s="173">
        <f>SUM(M44:M45)</f>
        <v>0</v>
      </c>
      <c r="N43" s="174">
        <f t="shared" si="26"/>
        <v>0</v>
      </c>
      <c r="O43" s="174">
        <f t="shared" si="9"/>
        <v>2</v>
      </c>
      <c r="P43" s="176">
        <f>SUM(P44:P45)</f>
        <v>0</v>
      </c>
      <c r="Q43" s="171" t="str">
        <f>+Q44&amp;"-"&amp;Q45</f>
        <v>Kenneth Retana Sánchez-Francisco Arguedas Acuña (Unidad Pecuaria)</v>
      </c>
      <c r="R43" s="183"/>
      <c r="S43" s="288"/>
      <c r="T43" s="289" t="str">
        <f t="shared" si="2"/>
        <v>No hay ejecución</v>
      </c>
      <c r="U43" s="290" t="str">
        <f t="shared" si="27"/>
        <v>NA</v>
      </c>
      <c r="V43" s="290" t="s">
        <v>1278</v>
      </c>
      <c r="W43" s="288">
        <v>0.6</v>
      </c>
      <c r="X43" s="289">
        <v>1</v>
      </c>
      <c r="Y43" s="290" t="str">
        <f t="shared" si="28"/>
        <v>De acuerdo con lo programado</v>
      </c>
      <c r="Z43" s="290"/>
      <c r="AA43" s="299"/>
      <c r="AB43" s="296" t="str">
        <f t="shared" si="10"/>
        <v>No hay ejecución</v>
      </c>
      <c r="AC43" s="297" t="str">
        <f t="shared" si="11"/>
        <v>NA</v>
      </c>
      <c r="AD43" s="297"/>
      <c r="AE43" s="224">
        <v>1.4</v>
      </c>
      <c r="AF43" s="225" t="str">
        <f t="shared" si="16"/>
        <v>No hay Programación</v>
      </c>
      <c r="AG43" s="226" t="str">
        <f t="shared" si="12"/>
        <v>De acuerdo con lo programado</v>
      </c>
      <c r="AH43" s="226"/>
      <c r="AI43" s="299">
        <f t="shared" si="29"/>
        <v>2</v>
      </c>
      <c r="AJ43" s="296">
        <f t="shared" si="30"/>
        <v>1</v>
      </c>
      <c r="AK43" s="297" t="str">
        <f t="shared" si="15"/>
        <v>Cumplio</v>
      </c>
      <c r="AL43" s="297"/>
      <c r="AM43" s="154"/>
    </row>
    <row r="44" spans="1:39" ht="36.75" customHeight="1">
      <c r="A44" s="177" t="s">
        <v>1290</v>
      </c>
      <c r="B44" s="170">
        <v>2</v>
      </c>
      <c r="C44" s="170" t="s">
        <v>37</v>
      </c>
      <c r="D44" s="170" t="s">
        <v>48</v>
      </c>
      <c r="E44" s="170" t="s">
        <v>96</v>
      </c>
      <c r="F44" s="172" t="s">
        <v>1291</v>
      </c>
      <c r="G44" s="172" t="s">
        <v>862</v>
      </c>
      <c r="H44" s="172" t="s">
        <v>1017</v>
      </c>
      <c r="I44" s="178">
        <v>1</v>
      </c>
      <c r="J44" s="178"/>
      <c r="K44" s="174">
        <f t="shared" si="25"/>
        <v>1</v>
      </c>
      <c r="L44" s="178"/>
      <c r="M44" s="178"/>
      <c r="N44" s="174">
        <f t="shared" si="26"/>
        <v>0</v>
      </c>
      <c r="O44" s="174">
        <f t="shared" si="9"/>
        <v>1</v>
      </c>
      <c r="P44" s="179"/>
      <c r="Q44" s="172" t="s">
        <v>1181</v>
      </c>
      <c r="R44" s="341" t="s">
        <v>1182</v>
      </c>
      <c r="S44" s="288">
        <v>0.2</v>
      </c>
      <c r="T44" s="289">
        <f t="shared" si="2"/>
        <v>0.2</v>
      </c>
      <c r="U44" s="290" t="str">
        <f t="shared" si="27"/>
        <v>En riesgo cumplimiento</v>
      </c>
      <c r="V44" s="290" t="s">
        <v>1292</v>
      </c>
      <c r="W44" s="288">
        <v>0.6</v>
      </c>
      <c r="X44" s="289">
        <v>1</v>
      </c>
      <c r="Y44" s="290" t="str">
        <f t="shared" si="28"/>
        <v>De acuerdo con lo programado</v>
      </c>
      <c r="Z44" s="290" t="s">
        <v>1283</v>
      </c>
      <c r="AA44" s="299"/>
      <c r="AB44" s="296" t="str">
        <f t="shared" si="10"/>
        <v>No hay ejecución</v>
      </c>
      <c r="AC44" s="297" t="str">
        <f t="shared" si="11"/>
        <v>NA</v>
      </c>
      <c r="AD44" s="297" t="s">
        <v>1289</v>
      </c>
      <c r="AE44" s="224">
        <v>0.2</v>
      </c>
      <c r="AF44" s="225" t="str">
        <f t="shared" si="16"/>
        <v>No hay Programación</v>
      </c>
      <c r="AG44" s="226" t="str">
        <f t="shared" si="12"/>
        <v>De acuerdo con lo programado</v>
      </c>
      <c r="AH44" s="226"/>
      <c r="AI44" s="299">
        <f t="shared" si="29"/>
        <v>1</v>
      </c>
      <c r="AJ44" s="296">
        <f t="shared" si="30"/>
        <v>1</v>
      </c>
      <c r="AK44" s="297" t="str">
        <f t="shared" si="15"/>
        <v>Cumplio</v>
      </c>
      <c r="AL44" s="297"/>
      <c r="AM44" s="154"/>
    </row>
    <row r="45" spans="1:39" ht="36.75" customHeight="1">
      <c r="A45" s="177" t="s">
        <v>1293</v>
      </c>
      <c r="B45" s="170">
        <v>2</v>
      </c>
      <c r="C45" s="170" t="s">
        <v>37</v>
      </c>
      <c r="D45" s="170" t="s">
        <v>48</v>
      </c>
      <c r="E45" s="170" t="s">
        <v>96</v>
      </c>
      <c r="F45" s="453" t="s">
        <v>1294</v>
      </c>
      <c r="G45" s="172" t="s">
        <v>862</v>
      </c>
      <c r="H45" s="172" t="s">
        <v>1017</v>
      </c>
      <c r="I45" s="178">
        <v>1</v>
      </c>
      <c r="J45" s="178"/>
      <c r="K45" s="174">
        <f t="shared" si="25"/>
        <v>1</v>
      </c>
      <c r="L45" s="178"/>
      <c r="M45" s="178"/>
      <c r="N45" s="174">
        <f t="shared" si="26"/>
        <v>0</v>
      </c>
      <c r="O45" s="174">
        <f t="shared" si="9"/>
        <v>1</v>
      </c>
      <c r="P45" s="179"/>
      <c r="Q45" s="172" t="s">
        <v>1273</v>
      </c>
      <c r="R45" s="183" t="s">
        <v>1274</v>
      </c>
      <c r="S45" s="288">
        <v>1</v>
      </c>
      <c r="T45" s="289">
        <f t="shared" si="2"/>
        <v>1</v>
      </c>
      <c r="U45" s="290" t="str">
        <f t="shared" si="17"/>
        <v>De acuerdo con lo programado</v>
      </c>
      <c r="V45" s="290" t="s">
        <v>1275</v>
      </c>
      <c r="W45" s="288"/>
      <c r="X45" s="289" t="str">
        <f t="shared" si="23"/>
        <v>No hay ejecución</v>
      </c>
      <c r="Y45" s="290" t="str">
        <f t="shared" si="18"/>
        <v>NA</v>
      </c>
      <c r="Z45" s="290" t="s">
        <v>1275</v>
      </c>
      <c r="AA45" s="299"/>
      <c r="AB45" s="296" t="str">
        <f t="shared" si="10"/>
        <v>No hay ejecución</v>
      </c>
      <c r="AC45" s="297" t="str">
        <f t="shared" si="11"/>
        <v>NA</v>
      </c>
      <c r="AD45" s="297" t="s">
        <v>1276</v>
      </c>
      <c r="AE45" s="224"/>
      <c r="AF45" s="225" t="str">
        <f t="shared" si="16"/>
        <v>No hay ejecución</v>
      </c>
      <c r="AG45" s="226" t="str">
        <f t="shared" si="12"/>
        <v>NA</v>
      </c>
      <c r="AH45" s="226"/>
      <c r="AI45" s="299">
        <f t="shared" si="29"/>
        <v>1</v>
      </c>
      <c r="AJ45" s="296">
        <f t="shared" si="30"/>
        <v>1</v>
      </c>
      <c r="AK45" s="297" t="str">
        <f t="shared" si="15"/>
        <v>Cumplio</v>
      </c>
      <c r="AL45" s="297"/>
      <c r="AM45" s="154"/>
    </row>
    <row r="46" spans="1:39" ht="36.75" customHeight="1">
      <c r="A46" s="180">
        <v>2.8</v>
      </c>
      <c r="B46" s="181">
        <v>2</v>
      </c>
      <c r="C46" s="181" t="s">
        <v>37</v>
      </c>
      <c r="D46" s="181" t="s">
        <v>48</v>
      </c>
      <c r="E46" s="181" t="s">
        <v>96</v>
      </c>
      <c r="F46" s="171" t="s">
        <v>875</v>
      </c>
      <c r="G46" s="182" t="s">
        <v>862</v>
      </c>
      <c r="H46" s="171" t="s">
        <v>863</v>
      </c>
      <c r="I46" s="173">
        <f>SUM(I47)</f>
        <v>1</v>
      </c>
      <c r="J46" s="173">
        <f>SUM(J47)</f>
        <v>0</v>
      </c>
      <c r="K46" s="174">
        <f>SUM(I46:J46)</f>
        <v>1</v>
      </c>
      <c r="L46" s="173">
        <f>SUM(L47)</f>
        <v>0</v>
      </c>
      <c r="M46" s="173">
        <f>SUM(M47)</f>
        <v>0</v>
      </c>
      <c r="N46" s="174">
        <f t="shared" si="26"/>
        <v>0</v>
      </c>
      <c r="O46" s="174">
        <f t="shared" si="9"/>
        <v>1</v>
      </c>
      <c r="P46" s="176">
        <f>SUM(P47)</f>
        <v>0</v>
      </c>
      <c r="Q46" s="171" t="str">
        <f>+Q47</f>
        <v>Francisco Arguedas Acuña (Unidad Pecuaria)</v>
      </c>
      <c r="R46" s="183"/>
      <c r="S46" s="288"/>
      <c r="T46" s="289" t="str">
        <f t="shared" si="2"/>
        <v>No hay ejecución</v>
      </c>
      <c r="U46" s="290" t="str">
        <f t="shared" si="17"/>
        <v>NA</v>
      </c>
      <c r="V46" s="290" t="s">
        <v>1275</v>
      </c>
      <c r="W46" s="288"/>
      <c r="X46" s="289" t="str">
        <f t="shared" si="23"/>
        <v>No hay ejecución</v>
      </c>
      <c r="Y46" s="290" t="str">
        <f t="shared" si="18"/>
        <v>NA</v>
      </c>
      <c r="Z46" s="290" t="s">
        <v>1275</v>
      </c>
      <c r="AA46" s="299"/>
      <c r="AB46" s="296" t="str">
        <f t="shared" si="10"/>
        <v>No hay ejecución</v>
      </c>
      <c r="AC46" s="297" t="str">
        <f t="shared" si="11"/>
        <v>NA</v>
      </c>
      <c r="AD46" s="297" t="s">
        <v>1276</v>
      </c>
      <c r="AE46" s="224"/>
      <c r="AF46" s="225" t="str">
        <f t="shared" si="16"/>
        <v>No hay ejecución</v>
      </c>
      <c r="AG46" s="226" t="str">
        <f t="shared" si="12"/>
        <v>NA</v>
      </c>
      <c r="AH46" s="560" t="s">
        <v>1276</v>
      </c>
      <c r="AI46" s="299">
        <f t="shared" si="29"/>
        <v>0</v>
      </c>
      <c r="AJ46" s="296">
        <f t="shared" si="30"/>
        <v>0</v>
      </c>
      <c r="AK46" s="297" t="str">
        <f t="shared" si="15"/>
        <v>No Cumplio</v>
      </c>
      <c r="AL46" s="297"/>
      <c r="AM46" s="154"/>
    </row>
    <row r="47" spans="1:39" ht="36.75" customHeight="1">
      <c r="A47" s="177" t="s">
        <v>1295</v>
      </c>
      <c r="B47" s="170">
        <v>2</v>
      </c>
      <c r="C47" s="170" t="s">
        <v>37</v>
      </c>
      <c r="D47" s="170" t="s">
        <v>48</v>
      </c>
      <c r="E47" s="170" t="s">
        <v>96</v>
      </c>
      <c r="F47" s="172" t="s">
        <v>1296</v>
      </c>
      <c r="G47" s="172" t="s">
        <v>862</v>
      </c>
      <c r="H47" s="172" t="s">
        <v>1017</v>
      </c>
      <c r="I47" s="178">
        <v>1</v>
      </c>
      <c r="J47" s="178"/>
      <c r="K47" s="174">
        <f>SUM(I47:J47)</f>
        <v>1</v>
      </c>
      <c r="L47" s="178"/>
      <c r="M47" s="178"/>
      <c r="N47" s="174">
        <f t="shared" si="26"/>
        <v>0</v>
      </c>
      <c r="O47" s="174">
        <f t="shared" si="9"/>
        <v>1</v>
      </c>
      <c r="P47" s="179"/>
      <c r="Q47" s="172" t="s">
        <v>1273</v>
      </c>
      <c r="R47" s="183" t="s">
        <v>1274</v>
      </c>
      <c r="S47" s="288">
        <v>1</v>
      </c>
      <c r="T47" s="289">
        <f t="shared" si="2"/>
        <v>1</v>
      </c>
      <c r="U47" s="290" t="str">
        <f t="shared" si="17"/>
        <v>De acuerdo con lo programado</v>
      </c>
      <c r="V47" s="290" t="s">
        <v>1275</v>
      </c>
      <c r="W47" s="288"/>
      <c r="X47" s="289" t="str">
        <f t="shared" si="23"/>
        <v>No hay ejecución</v>
      </c>
      <c r="Y47" s="290" t="str">
        <f t="shared" si="18"/>
        <v>NA</v>
      </c>
      <c r="Z47" s="290" t="s">
        <v>1275</v>
      </c>
      <c r="AA47" s="299"/>
      <c r="AB47" s="296" t="str">
        <f t="shared" si="10"/>
        <v>No hay ejecución</v>
      </c>
      <c r="AC47" s="297" t="str">
        <f t="shared" si="11"/>
        <v>NA</v>
      </c>
      <c r="AD47" s="297" t="s">
        <v>1276</v>
      </c>
      <c r="AE47" s="224"/>
      <c r="AF47" s="225" t="str">
        <f t="shared" si="16"/>
        <v>No hay ejecución</v>
      </c>
      <c r="AG47" s="226" t="str">
        <f t="shared" si="12"/>
        <v>NA</v>
      </c>
      <c r="AH47" s="226"/>
      <c r="AI47" s="299">
        <f t="shared" si="29"/>
        <v>1</v>
      </c>
      <c r="AJ47" s="296">
        <f t="shared" si="30"/>
        <v>1</v>
      </c>
      <c r="AK47" s="297" t="str">
        <f t="shared" si="15"/>
        <v>Cumplio</v>
      </c>
      <c r="AL47" s="297"/>
      <c r="AM47" s="154"/>
    </row>
    <row r="48" spans="1:39" ht="36.75" customHeight="1">
      <c r="A48" s="180">
        <v>5</v>
      </c>
      <c r="B48" s="181">
        <v>2</v>
      </c>
      <c r="C48" s="181" t="s">
        <v>35</v>
      </c>
      <c r="D48" s="181" t="s">
        <v>71</v>
      </c>
      <c r="E48" s="181">
        <v>0</v>
      </c>
      <c r="F48" s="171" t="s">
        <v>965</v>
      </c>
      <c r="G48" s="182" t="s">
        <v>897</v>
      </c>
      <c r="H48" s="182" t="s">
        <v>492</v>
      </c>
      <c r="I48" s="178">
        <f>SUM(I49:I53)</f>
        <v>0</v>
      </c>
      <c r="J48" s="178">
        <f>SUM(J49:J53)</f>
        <v>1</v>
      </c>
      <c r="K48" s="174">
        <f t="shared" si="25"/>
        <v>1</v>
      </c>
      <c r="L48" s="178">
        <f>SUM(L49:L53)</f>
        <v>0</v>
      </c>
      <c r="M48" s="178">
        <f>SUM(M49:M53)</f>
        <v>3</v>
      </c>
      <c r="N48" s="174">
        <f t="shared" si="26"/>
        <v>3</v>
      </c>
      <c r="O48" s="174">
        <f>SUM(K48,N48)</f>
        <v>4</v>
      </c>
      <c r="P48" s="176">
        <f>SUM(P49:P53)</f>
        <v>0</v>
      </c>
      <c r="Q48" s="171" t="s">
        <v>1146</v>
      </c>
      <c r="R48" s="183"/>
      <c r="S48" s="288"/>
      <c r="T48" s="289" t="str">
        <f t="shared" si="2"/>
        <v>No hay ejecución</v>
      </c>
      <c r="U48" s="290" t="str">
        <f>IF(T48="No hay ejecución","NA",IF(T48&gt;=90%,"De acuerdo con lo programado",IF(T48&gt;=51%,"Atraso Leve",IF(T48&lt;=50%,"En riesgo cumplimiento"))))</f>
        <v>NA</v>
      </c>
      <c r="V48" s="290" t="s">
        <v>1278</v>
      </c>
      <c r="W48" s="288">
        <v>0.9</v>
      </c>
      <c r="X48" s="289">
        <f t="shared" si="23"/>
        <v>0.9</v>
      </c>
      <c r="Y48" s="290" t="str">
        <f>IF(X48="No hay ejecución","NA",IF(X48&gt;=90%,"De acuerdo con lo programado",IF(X48&gt;=51%,"Atraso Leve",IF(X48&lt;=50%,"En riesgo en cumplimiento"))))</f>
        <v>De acuerdo con lo programado</v>
      </c>
      <c r="Z48" s="290"/>
      <c r="AA48" s="299">
        <v>0.5</v>
      </c>
      <c r="AB48" s="296" t="str">
        <f t="shared" si="10"/>
        <v>No hay Programación</v>
      </c>
      <c r="AC48" s="297" t="str">
        <f t="shared" si="11"/>
        <v>De acuerdo con lo programado</v>
      </c>
      <c r="AD48" s="297"/>
      <c r="AE48" s="224">
        <v>2.6</v>
      </c>
      <c r="AF48" s="225">
        <f t="shared" si="16"/>
        <v>0.8666666666666667</v>
      </c>
      <c r="AG48" s="226" t="str">
        <f t="shared" si="12"/>
        <v>Atraso Leve</v>
      </c>
      <c r="AH48" s="226"/>
      <c r="AI48" s="299">
        <f t="shared" si="29"/>
        <v>4</v>
      </c>
      <c r="AJ48" s="296">
        <f t="shared" si="30"/>
        <v>1</v>
      </c>
      <c r="AK48" s="297" t="str">
        <f t="shared" si="15"/>
        <v>Cumplio</v>
      </c>
      <c r="AL48" s="297"/>
      <c r="AM48" s="154"/>
    </row>
    <row r="49" spans="1:39" ht="36.75" customHeight="1">
      <c r="A49" s="177">
        <v>5.0999999999999996</v>
      </c>
      <c r="B49" s="170">
        <v>2</v>
      </c>
      <c r="C49" s="170" t="s">
        <v>35</v>
      </c>
      <c r="D49" s="170" t="s">
        <v>71</v>
      </c>
      <c r="E49" s="170">
        <v>0</v>
      </c>
      <c r="F49" s="172" t="s">
        <v>1297</v>
      </c>
      <c r="G49" s="172" t="s">
        <v>906</v>
      </c>
      <c r="H49" s="172" t="s">
        <v>907</v>
      </c>
      <c r="I49" s="178"/>
      <c r="J49" s="178"/>
      <c r="K49" s="174">
        <f>SUM(I49:J49)</f>
        <v>0</v>
      </c>
      <c r="L49" s="178"/>
      <c r="M49" s="178">
        <v>1</v>
      </c>
      <c r="N49" s="174">
        <f t="shared" si="26"/>
        <v>1</v>
      </c>
      <c r="O49" s="175">
        <f t="shared" si="9"/>
        <v>1</v>
      </c>
      <c r="P49" s="179"/>
      <c r="Q49" s="172" t="s">
        <v>1186</v>
      </c>
      <c r="R49" s="183"/>
      <c r="S49" s="288"/>
      <c r="T49" s="289" t="str">
        <f t="shared" si="2"/>
        <v>No hay ejecución</v>
      </c>
      <c r="U49" s="290" t="str">
        <f t="shared" si="17"/>
        <v>NA</v>
      </c>
      <c r="V49" s="290" t="s">
        <v>1298</v>
      </c>
      <c r="W49" s="288">
        <v>0.2</v>
      </c>
      <c r="X49" s="289">
        <v>0.2</v>
      </c>
      <c r="Y49" s="290" t="str">
        <f t="shared" si="18"/>
        <v>En riesgo en cumplimiento</v>
      </c>
      <c r="Z49" s="290" t="s">
        <v>1299</v>
      </c>
      <c r="AA49" s="299"/>
      <c r="AB49" s="296" t="str">
        <f t="shared" si="10"/>
        <v>No hay ejecución</v>
      </c>
      <c r="AC49" s="297" t="str">
        <f t="shared" si="11"/>
        <v>NA</v>
      </c>
      <c r="AD49" s="297" t="s">
        <v>1300</v>
      </c>
      <c r="AE49" s="224">
        <v>0.3</v>
      </c>
      <c r="AF49" s="225">
        <f t="shared" si="16"/>
        <v>0.3</v>
      </c>
      <c r="AG49" s="226" t="str">
        <f t="shared" si="12"/>
        <v>En riesgo en cumplimiento</v>
      </c>
      <c r="AH49" s="226" t="s">
        <v>1301</v>
      </c>
      <c r="AI49" s="299">
        <f t="shared" si="29"/>
        <v>0.5</v>
      </c>
      <c r="AJ49" s="296">
        <f t="shared" si="30"/>
        <v>0.5</v>
      </c>
      <c r="AK49" s="297" t="str">
        <f t="shared" si="15"/>
        <v>No Cumplio</v>
      </c>
      <c r="AL49" s="297"/>
      <c r="AM49" s="154"/>
    </row>
    <row r="50" spans="1:39" ht="36.75" customHeight="1">
      <c r="A50" s="177">
        <v>5.2</v>
      </c>
      <c r="B50" s="170">
        <v>2</v>
      </c>
      <c r="C50" s="170" t="s">
        <v>35</v>
      </c>
      <c r="D50" s="170" t="s">
        <v>71</v>
      </c>
      <c r="E50" s="170">
        <v>0</v>
      </c>
      <c r="F50" s="172" t="s">
        <v>1302</v>
      </c>
      <c r="G50" s="172" t="s">
        <v>1032</v>
      </c>
      <c r="H50" s="172" t="s">
        <v>907</v>
      </c>
      <c r="I50" s="178"/>
      <c r="J50" s="178"/>
      <c r="K50" s="174">
        <f>SUM(I50:J50)</f>
        <v>0</v>
      </c>
      <c r="L50" s="178"/>
      <c r="M50" s="178">
        <v>0</v>
      </c>
      <c r="N50" s="174">
        <f t="shared" si="26"/>
        <v>0</v>
      </c>
      <c r="O50" s="175">
        <f t="shared" si="9"/>
        <v>0</v>
      </c>
      <c r="P50" s="179"/>
      <c r="Q50" s="172" t="s">
        <v>1186</v>
      </c>
      <c r="R50" s="183" t="s">
        <v>1303</v>
      </c>
      <c r="S50" s="288"/>
      <c r="T50" s="289" t="str">
        <f t="shared" si="2"/>
        <v>No hay ejecución</v>
      </c>
      <c r="U50" s="290" t="str">
        <f>IF(T50="No hay ejecución","NA",IF(T50&gt;=90%,"De acuerdo con lo programado",IF(T50&gt;=51%,"Atraso Leve",IF(T50&lt;=50%,"En riesgo cumplimiento"))))</f>
        <v>NA</v>
      </c>
      <c r="V50" s="290" t="s">
        <v>1304</v>
      </c>
      <c r="W50" s="288">
        <v>1</v>
      </c>
      <c r="X50" s="289">
        <v>1</v>
      </c>
      <c r="Y50" s="290" t="str">
        <f>IF(X50="No hay ejecución","NA",IF(X50&gt;=90%,"De acuerdo con lo programado",IF(X50&gt;=51%,"Atraso Leve",IF(X50&lt;=50%,"En riesgo en cumplimiento"))))</f>
        <v>De acuerdo con lo programado</v>
      </c>
      <c r="Z50" s="290" t="s">
        <v>1305</v>
      </c>
      <c r="AA50" s="299"/>
      <c r="AB50" s="296" t="str">
        <f t="shared" si="10"/>
        <v>No hay ejecución</v>
      </c>
      <c r="AC50" s="297" t="str">
        <f t="shared" si="11"/>
        <v>NA</v>
      </c>
      <c r="AD50" s="297" t="s">
        <v>1306</v>
      </c>
      <c r="AE50" s="224"/>
      <c r="AF50" s="225" t="str">
        <f t="shared" si="16"/>
        <v>No hay ejecución</v>
      </c>
      <c r="AG50" s="226" t="str">
        <f t="shared" si="12"/>
        <v>NA</v>
      </c>
      <c r="AH50" s="226"/>
      <c r="AI50" s="299">
        <f t="shared" si="29"/>
        <v>1</v>
      </c>
      <c r="AJ50" s="296" t="str">
        <f t="shared" si="30"/>
        <v>No hay Programación</v>
      </c>
      <c r="AK50" s="297" t="str">
        <f t="shared" si="15"/>
        <v>Cumplio</v>
      </c>
      <c r="AL50" s="297"/>
      <c r="AM50" s="154"/>
    </row>
    <row r="51" spans="1:39" ht="36.75" customHeight="1">
      <c r="A51" s="177">
        <v>5.3</v>
      </c>
      <c r="B51" s="170">
        <v>2</v>
      </c>
      <c r="C51" s="170" t="s">
        <v>35</v>
      </c>
      <c r="D51" s="170" t="s">
        <v>71</v>
      </c>
      <c r="E51" s="170">
        <v>0</v>
      </c>
      <c r="F51" s="172" t="s">
        <v>1307</v>
      </c>
      <c r="G51" s="172" t="s">
        <v>899</v>
      </c>
      <c r="H51" s="172" t="s">
        <v>900</v>
      </c>
      <c r="I51" s="178"/>
      <c r="J51" s="178"/>
      <c r="K51" s="174">
        <f>SUM(I51:J51)</f>
        <v>0</v>
      </c>
      <c r="L51" s="178"/>
      <c r="M51" s="178">
        <v>1</v>
      </c>
      <c r="N51" s="174">
        <f t="shared" si="26"/>
        <v>1</v>
      </c>
      <c r="O51" s="175">
        <f t="shared" si="9"/>
        <v>1</v>
      </c>
      <c r="P51" s="179"/>
      <c r="Q51" s="172" t="s">
        <v>1169</v>
      </c>
      <c r="R51" s="183" t="s">
        <v>1308</v>
      </c>
      <c r="S51" s="288">
        <v>0.75</v>
      </c>
      <c r="T51" s="289" t="str">
        <f t="shared" si="2"/>
        <v>No hay Programación</v>
      </c>
      <c r="U51" s="290" t="str">
        <f t="shared" si="17"/>
        <v>De acuerdo con lo programado</v>
      </c>
      <c r="V51" s="290" t="s">
        <v>1309</v>
      </c>
      <c r="W51" s="288">
        <v>0.75</v>
      </c>
      <c r="X51" s="289">
        <v>0.75</v>
      </c>
      <c r="Y51" s="290" t="str">
        <f t="shared" si="18"/>
        <v>Atraso Leve</v>
      </c>
      <c r="Z51" s="290" t="s">
        <v>1310</v>
      </c>
      <c r="AA51" s="299"/>
      <c r="AB51" s="296" t="str">
        <f t="shared" si="10"/>
        <v>No hay ejecución</v>
      </c>
      <c r="AC51" s="297" t="str">
        <f t="shared" si="11"/>
        <v>NA</v>
      </c>
      <c r="AD51" s="297" t="s">
        <v>1244</v>
      </c>
      <c r="AE51" s="224">
        <v>-0.5</v>
      </c>
      <c r="AF51" s="225">
        <f t="shared" si="16"/>
        <v>-0.5</v>
      </c>
      <c r="AG51" s="226" t="str">
        <f t="shared" si="12"/>
        <v>En riesgo en cumplimiento</v>
      </c>
      <c r="AH51" s="226" t="s">
        <v>1204</v>
      </c>
      <c r="AI51" s="299">
        <f t="shared" si="29"/>
        <v>1</v>
      </c>
      <c r="AJ51" s="296">
        <f t="shared" si="30"/>
        <v>1</v>
      </c>
      <c r="AK51" s="297" t="str">
        <f t="shared" si="15"/>
        <v>Cumplio</v>
      </c>
      <c r="AL51" s="297"/>
      <c r="AM51" s="154"/>
    </row>
    <row r="52" spans="1:39" ht="36.75" customHeight="1">
      <c r="A52" s="177">
        <v>5.4</v>
      </c>
      <c r="B52" s="170">
        <v>2</v>
      </c>
      <c r="C52" s="170" t="s">
        <v>35</v>
      </c>
      <c r="D52" s="170" t="s">
        <v>71</v>
      </c>
      <c r="E52" s="170">
        <v>0</v>
      </c>
      <c r="F52" s="172" t="s">
        <v>1311</v>
      </c>
      <c r="G52" s="172" t="s">
        <v>1032</v>
      </c>
      <c r="H52" s="172" t="s">
        <v>907</v>
      </c>
      <c r="I52" s="178"/>
      <c r="J52" s="178"/>
      <c r="K52" s="174">
        <f>SUM(I52:J52)</f>
        <v>0</v>
      </c>
      <c r="L52" s="178"/>
      <c r="M52" s="178">
        <v>1</v>
      </c>
      <c r="N52" s="174">
        <f t="shared" si="26"/>
        <v>1</v>
      </c>
      <c r="O52" s="175">
        <f t="shared" si="9"/>
        <v>1</v>
      </c>
      <c r="P52" s="179"/>
      <c r="Q52" s="172" t="s">
        <v>1169</v>
      </c>
      <c r="R52" s="183" t="s">
        <v>1312</v>
      </c>
      <c r="S52" s="288">
        <v>0.9</v>
      </c>
      <c r="T52" s="289" t="str">
        <f t="shared" si="2"/>
        <v>No hay Programación</v>
      </c>
      <c r="U52" s="290" t="str">
        <f>IF(T52="No hay ejecución","NA",IF(T52&gt;=90%,"De acuerdo con lo programado",IF(T52&gt;=51%,"Atraso Leve",IF(T52&lt;=50%,"En riesgo cumplimiento"))))</f>
        <v>De acuerdo con lo programado</v>
      </c>
      <c r="V52" s="290" t="s">
        <v>1313</v>
      </c>
      <c r="W52" s="288">
        <v>1</v>
      </c>
      <c r="X52" s="289">
        <v>1</v>
      </c>
      <c r="Y52" s="290" t="str">
        <f>IF(X52="No hay ejecución","NA",IF(X52&gt;=90%,"De acuerdo con lo programado",IF(X52&gt;=51%,"Atraso Leve",IF(X52&lt;=50%,"En riesgo en cumplimiento"))))</f>
        <v>De acuerdo con lo programado</v>
      </c>
      <c r="Z52" s="290" t="s">
        <v>1314</v>
      </c>
      <c r="AA52" s="299"/>
      <c r="AB52" s="296" t="str">
        <f t="shared" si="10"/>
        <v>No hay ejecución</v>
      </c>
      <c r="AC52" s="297" t="str">
        <f t="shared" si="11"/>
        <v>NA</v>
      </c>
      <c r="AD52" s="297" t="s">
        <v>1244</v>
      </c>
      <c r="AE52" s="224">
        <v>-0.9</v>
      </c>
      <c r="AF52" s="225">
        <f t="shared" si="16"/>
        <v>-0.9</v>
      </c>
      <c r="AG52" s="226" t="str">
        <f t="shared" si="12"/>
        <v>En riesgo en cumplimiento</v>
      </c>
      <c r="AH52" s="226" t="s">
        <v>1204</v>
      </c>
      <c r="AI52" s="299">
        <f t="shared" si="29"/>
        <v>0.99999999999999989</v>
      </c>
      <c r="AJ52" s="296">
        <f t="shared" si="30"/>
        <v>0.99999999999999989</v>
      </c>
      <c r="AK52" s="297" t="str">
        <f t="shared" si="15"/>
        <v>Cumplio</v>
      </c>
      <c r="AL52" s="297"/>
      <c r="AM52" s="154"/>
    </row>
    <row r="53" spans="1:39" ht="36.75" customHeight="1">
      <c r="A53" s="177">
        <v>5.5</v>
      </c>
      <c r="B53" s="170">
        <v>2</v>
      </c>
      <c r="C53" s="170" t="s">
        <v>35</v>
      </c>
      <c r="D53" s="170" t="s">
        <v>71</v>
      </c>
      <c r="E53" s="170">
        <v>0</v>
      </c>
      <c r="F53" s="172" t="s">
        <v>1315</v>
      </c>
      <c r="G53" s="172" t="s">
        <v>899</v>
      </c>
      <c r="H53" s="172" t="s">
        <v>900</v>
      </c>
      <c r="I53" s="178"/>
      <c r="J53" s="178">
        <v>1</v>
      </c>
      <c r="K53" s="174">
        <f>SUM(I53:J53)</f>
        <v>1</v>
      </c>
      <c r="L53" s="178"/>
      <c r="M53" s="178"/>
      <c r="N53" s="174">
        <f t="shared" si="26"/>
        <v>0</v>
      </c>
      <c r="O53" s="175">
        <f t="shared" si="9"/>
        <v>1</v>
      </c>
      <c r="P53" s="179"/>
      <c r="Q53" s="172" t="s">
        <v>1181</v>
      </c>
      <c r="R53" s="341" t="s">
        <v>1316</v>
      </c>
      <c r="S53" s="288">
        <v>0.5</v>
      </c>
      <c r="T53" s="289" t="str">
        <f t="shared" si="2"/>
        <v>No hay Programación</v>
      </c>
      <c r="U53" s="290" t="str">
        <f t="shared" si="17"/>
        <v>De acuerdo con lo programado</v>
      </c>
      <c r="V53" s="290" t="s">
        <v>1309</v>
      </c>
      <c r="W53" s="288">
        <v>0.75</v>
      </c>
      <c r="X53" s="289">
        <v>0.75</v>
      </c>
      <c r="Y53" s="290" t="str">
        <f t="shared" si="18"/>
        <v>Atraso Leve</v>
      </c>
      <c r="Z53" s="290" t="s">
        <v>1317</v>
      </c>
      <c r="AA53" s="299">
        <v>0.5</v>
      </c>
      <c r="AB53" s="296" t="str">
        <f t="shared" si="10"/>
        <v>No hay Programación</v>
      </c>
      <c r="AC53" s="297" t="str">
        <f t="shared" si="11"/>
        <v>De acuerdo con lo programado</v>
      </c>
      <c r="AD53" s="297" t="s">
        <v>1318</v>
      </c>
      <c r="AE53" s="224">
        <v>-0.75</v>
      </c>
      <c r="AF53" s="225" t="str">
        <f t="shared" si="16"/>
        <v>No hay Programación</v>
      </c>
      <c r="AG53" s="226" t="str">
        <f t="shared" si="12"/>
        <v>De acuerdo con lo programado</v>
      </c>
      <c r="AH53" s="226" t="s">
        <v>1319</v>
      </c>
      <c r="AI53" s="299">
        <f t="shared" si="29"/>
        <v>1</v>
      </c>
      <c r="AJ53" s="296">
        <f t="shared" si="30"/>
        <v>1</v>
      </c>
      <c r="AK53" s="297" t="str">
        <f t="shared" si="15"/>
        <v>Cumplio</v>
      </c>
      <c r="AL53" s="297"/>
      <c r="AM53" s="154"/>
    </row>
    <row r="54" spans="1:39" ht="36.75" customHeight="1">
      <c r="A54" s="180">
        <v>6</v>
      </c>
      <c r="B54" s="181">
        <v>2</v>
      </c>
      <c r="C54" s="181" t="s">
        <v>37</v>
      </c>
      <c r="D54" s="181" t="s">
        <v>48</v>
      </c>
      <c r="E54" s="181" t="s">
        <v>96</v>
      </c>
      <c r="F54" s="171" t="s">
        <v>982</v>
      </c>
      <c r="G54" s="182" t="s">
        <v>910</v>
      </c>
      <c r="H54" s="182" t="s">
        <v>492</v>
      </c>
      <c r="I54" s="178">
        <f t="shared" ref="I54:N54" si="31">SUM(I55:I59)</f>
        <v>5</v>
      </c>
      <c r="J54" s="178">
        <f t="shared" si="31"/>
        <v>5</v>
      </c>
      <c r="K54" s="174">
        <f t="shared" si="31"/>
        <v>10</v>
      </c>
      <c r="L54" s="178">
        <f t="shared" si="31"/>
        <v>5</v>
      </c>
      <c r="M54" s="178">
        <f t="shared" si="31"/>
        <v>8</v>
      </c>
      <c r="N54" s="174">
        <f t="shared" si="31"/>
        <v>13</v>
      </c>
      <c r="O54" s="174">
        <f>SUM(K54,N54)</f>
        <v>23</v>
      </c>
      <c r="P54" s="176">
        <f>SUM(P55:P56)</f>
        <v>0</v>
      </c>
      <c r="Q54" s="171" t="s">
        <v>1320</v>
      </c>
      <c r="R54" s="183"/>
      <c r="S54" s="288"/>
      <c r="T54" s="289" t="str">
        <f t="shared" si="2"/>
        <v>No hay ejecución</v>
      </c>
      <c r="U54" s="290" t="str">
        <f t="shared" si="17"/>
        <v>NA</v>
      </c>
      <c r="V54" s="290"/>
      <c r="W54" s="288">
        <v>0.57999999999999996</v>
      </c>
      <c r="X54" s="289">
        <v>0.57999999999999996</v>
      </c>
      <c r="Y54" s="290" t="str">
        <f t="shared" si="18"/>
        <v>Atraso Leve</v>
      </c>
      <c r="Z54" s="290"/>
      <c r="AA54" s="299">
        <v>5</v>
      </c>
      <c r="AB54" s="296">
        <f t="shared" si="10"/>
        <v>1</v>
      </c>
      <c r="AC54" s="297" t="str">
        <f t="shared" si="11"/>
        <v>De acuerdo con lo programado</v>
      </c>
      <c r="AD54" s="297"/>
      <c r="AE54" s="224">
        <v>3.75</v>
      </c>
      <c r="AF54" s="225">
        <f t="shared" si="16"/>
        <v>0.46875</v>
      </c>
      <c r="AG54" s="226" t="str">
        <f t="shared" si="12"/>
        <v>En riesgo en cumplimiento</v>
      </c>
      <c r="AH54" s="226" t="s">
        <v>1321</v>
      </c>
      <c r="AI54" s="299">
        <f t="shared" si="29"/>
        <v>9.33</v>
      </c>
      <c r="AJ54" s="296">
        <f t="shared" si="30"/>
        <v>0.40565217391304348</v>
      </c>
      <c r="AK54" s="297" t="str">
        <f t="shared" si="15"/>
        <v>No Cumplio</v>
      </c>
      <c r="AL54" s="297"/>
      <c r="AM54" s="154"/>
    </row>
    <row r="55" spans="1:39" ht="36.75" customHeight="1">
      <c r="A55" s="177">
        <v>6.1</v>
      </c>
      <c r="B55" s="170">
        <v>2</v>
      </c>
      <c r="C55" s="170" t="s">
        <v>37</v>
      </c>
      <c r="D55" s="170" t="s">
        <v>48</v>
      </c>
      <c r="E55" s="170" t="s">
        <v>96</v>
      </c>
      <c r="F55" s="172" t="s">
        <v>1322</v>
      </c>
      <c r="G55" s="172" t="s">
        <v>912</v>
      </c>
      <c r="H55" s="172" t="s">
        <v>913</v>
      </c>
      <c r="I55" s="178"/>
      <c r="J55" s="178"/>
      <c r="K55" s="174">
        <f>SUM(I55:J55)</f>
        <v>0</v>
      </c>
      <c r="L55" s="178"/>
      <c r="M55" s="178">
        <v>1</v>
      </c>
      <c r="N55" s="174">
        <f t="shared" ref="N55:N67" si="32">SUM(L55:M55)</f>
        <v>1</v>
      </c>
      <c r="O55" s="175">
        <f t="shared" si="9"/>
        <v>1</v>
      </c>
      <c r="P55" s="179"/>
      <c r="Q55" s="172" t="s">
        <v>1175</v>
      </c>
      <c r="R55" s="183" t="s">
        <v>1323</v>
      </c>
      <c r="S55" s="288"/>
      <c r="T55" s="289" t="str">
        <f t="shared" si="2"/>
        <v>No hay ejecución</v>
      </c>
      <c r="U55" s="290" t="str">
        <f t="shared" si="17"/>
        <v>NA</v>
      </c>
      <c r="V55" s="290" t="s">
        <v>1324</v>
      </c>
      <c r="W55" s="288">
        <v>0.25</v>
      </c>
      <c r="X55" s="289">
        <v>0.25</v>
      </c>
      <c r="Y55" s="290" t="str">
        <f t="shared" si="18"/>
        <v>En riesgo en cumplimiento</v>
      </c>
      <c r="Z55" s="290" t="s">
        <v>1325</v>
      </c>
      <c r="AA55" s="299"/>
      <c r="AB55" s="296" t="str">
        <f t="shared" si="10"/>
        <v>No hay ejecución</v>
      </c>
      <c r="AC55" s="297" t="str">
        <f t="shared" si="11"/>
        <v>NA</v>
      </c>
      <c r="AD55" s="297" t="s">
        <v>1326</v>
      </c>
      <c r="AE55" s="224">
        <v>0.75</v>
      </c>
      <c r="AF55" s="225">
        <f t="shared" si="16"/>
        <v>0.75</v>
      </c>
      <c r="AG55" s="226" t="str">
        <f t="shared" si="12"/>
        <v>Atraso Leve</v>
      </c>
      <c r="AH55" s="226" t="s">
        <v>1327</v>
      </c>
      <c r="AI55" s="299">
        <f t="shared" si="29"/>
        <v>1</v>
      </c>
      <c r="AJ55" s="296">
        <f t="shared" si="30"/>
        <v>1</v>
      </c>
      <c r="AK55" s="297" t="str">
        <f t="shared" si="15"/>
        <v>Cumplio</v>
      </c>
      <c r="AL55" s="297"/>
      <c r="AM55" s="154"/>
    </row>
    <row r="56" spans="1:39" ht="36.75" customHeight="1">
      <c r="A56" s="177">
        <v>6.2</v>
      </c>
      <c r="B56" s="170">
        <v>2</v>
      </c>
      <c r="C56" s="170" t="s">
        <v>37</v>
      </c>
      <c r="D56" s="170" t="s">
        <v>48</v>
      </c>
      <c r="E56" s="170" t="s">
        <v>96</v>
      </c>
      <c r="F56" s="172" t="s">
        <v>1328</v>
      </c>
      <c r="G56" s="172" t="s">
        <v>912</v>
      </c>
      <c r="H56" s="172" t="s">
        <v>913</v>
      </c>
      <c r="I56" s="178"/>
      <c r="J56" s="178"/>
      <c r="K56" s="174">
        <f>SUM(I56:J56)</f>
        <v>0</v>
      </c>
      <c r="L56" s="178"/>
      <c r="M56" s="178">
        <v>1</v>
      </c>
      <c r="N56" s="174">
        <f t="shared" si="32"/>
        <v>1</v>
      </c>
      <c r="O56" s="175">
        <f t="shared" si="9"/>
        <v>1</v>
      </c>
      <c r="P56" s="179"/>
      <c r="Q56" s="172" t="s">
        <v>1228</v>
      </c>
      <c r="R56" s="183" t="s">
        <v>1329</v>
      </c>
      <c r="S56" s="288"/>
      <c r="T56" s="289" t="str">
        <f t="shared" si="2"/>
        <v>No hay ejecución</v>
      </c>
      <c r="U56" s="290" t="str">
        <f t="shared" si="17"/>
        <v>NA</v>
      </c>
      <c r="V56" s="290" t="s">
        <v>1324</v>
      </c>
      <c r="W56" s="288">
        <v>0.1</v>
      </c>
      <c r="X56" s="289">
        <v>0.1</v>
      </c>
      <c r="Y56" s="290" t="str">
        <f t="shared" si="18"/>
        <v>En riesgo en cumplimiento</v>
      </c>
      <c r="Z56" s="290" t="s">
        <v>1321</v>
      </c>
      <c r="AA56" s="299"/>
      <c r="AB56" s="296" t="str">
        <f t="shared" si="10"/>
        <v>No hay ejecución</v>
      </c>
      <c r="AC56" s="297" t="str">
        <f t="shared" si="11"/>
        <v>NA</v>
      </c>
      <c r="AD56" s="297" t="s">
        <v>1326</v>
      </c>
      <c r="AE56" s="224"/>
      <c r="AF56" s="225" t="str">
        <f t="shared" si="16"/>
        <v>No hay ejecución</v>
      </c>
      <c r="AG56" s="226" t="str">
        <f t="shared" si="12"/>
        <v>NA</v>
      </c>
      <c r="AH56" s="226" t="s">
        <v>1321</v>
      </c>
      <c r="AI56" s="299">
        <f t="shared" si="29"/>
        <v>0.1</v>
      </c>
      <c r="AJ56" s="296">
        <f t="shared" si="30"/>
        <v>0.1</v>
      </c>
      <c r="AK56" s="297" t="str">
        <f t="shared" si="15"/>
        <v>No Cumplio</v>
      </c>
      <c r="AL56" s="297"/>
      <c r="AM56" s="154"/>
    </row>
    <row r="57" spans="1:39" ht="36.75" customHeight="1">
      <c r="A57" s="177">
        <v>6.3</v>
      </c>
      <c r="B57" s="170">
        <v>2</v>
      </c>
      <c r="C57" s="170" t="s">
        <v>37</v>
      </c>
      <c r="D57" s="170" t="s">
        <v>48</v>
      </c>
      <c r="E57" s="170" t="s">
        <v>96</v>
      </c>
      <c r="F57" s="172" t="s">
        <v>1330</v>
      </c>
      <c r="G57" s="172" t="s">
        <v>912</v>
      </c>
      <c r="H57" s="172" t="s">
        <v>913</v>
      </c>
      <c r="I57" s="178"/>
      <c r="J57" s="178"/>
      <c r="K57" s="174">
        <f>SUM(I57:J57)</f>
        <v>0</v>
      </c>
      <c r="L57" s="178"/>
      <c r="M57" s="178">
        <v>1</v>
      </c>
      <c r="N57" s="174">
        <f t="shared" si="32"/>
        <v>1</v>
      </c>
      <c r="O57" s="175">
        <f t="shared" si="9"/>
        <v>1</v>
      </c>
      <c r="P57" s="179"/>
      <c r="Q57" s="172" t="s">
        <v>1241</v>
      </c>
      <c r="R57" s="183" t="s">
        <v>1323</v>
      </c>
      <c r="S57" s="288"/>
      <c r="T57" s="289" t="str">
        <f t="shared" si="2"/>
        <v>No hay ejecución</v>
      </c>
      <c r="U57" s="290" t="str">
        <f>IF(T57="No hay ejecución","NA",IF(T57&gt;=90%,"De acuerdo con lo programado",IF(T57&gt;=51%,"Atraso Leve",IF(T57&lt;=50%,"En riesgo cumplimiento"))))</f>
        <v>NA</v>
      </c>
      <c r="V57" s="290" t="s">
        <v>1331</v>
      </c>
      <c r="W57" s="288">
        <v>1</v>
      </c>
      <c r="X57" s="289">
        <v>1</v>
      </c>
      <c r="Y57" s="290" t="str">
        <f>IF(X57="No hay ejecución","NA",IF(X57&gt;=90%,"De acuerdo con lo programado",IF(X57&gt;=51%,"Atraso Leve",IF(X57&lt;=50%,"En riesgo en cumplimiento"))))</f>
        <v>De acuerdo con lo programado</v>
      </c>
      <c r="Z57" s="290" t="s">
        <v>1332</v>
      </c>
      <c r="AA57" s="299"/>
      <c r="AB57" s="296" t="str">
        <f t="shared" si="10"/>
        <v>No hay ejecución</v>
      </c>
      <c r="AC57" s="297" t="str">
        <f t="shared" si="11"/>
        <v>NA</v>
      </c>
      <c r="AD57" s="297" t="s">
        <v>1326</v>
      </c>
      <c r="AE57" s="224"/>
      <c r="AF57" s="225" t="str">
        <f t="shared" si="16"/>
        <v>No hay ejecución</v>
      </c>
      <c r="AG57" s="226" t="str">
        <f t="shared" si="12"/>
        <v>NA</v>
      </c>
      <c r="AH57" s="226"/>
      <c r="AI57" s="299">
        <f t="shared" si="29"/>
        <v>1</v>
      </c>
      <c r="AJ57" s="296">
        <f t="shared" si="30"/>
        <v>1</v>
      </c>
      <c r="AK57" s="297" t="str">
        <f t="shared" si="15"/>
        <v>Cumplio</v>
      </c>
      <c r="AL57" s="297"/>
      <c r="AM57" s="154"/>
    </row>
    <row r="58" spans="1:39" ht="36.75" customHeight="1">
      <c r="A58" s="177">
        <v>6.4</v>
      </c>
      <c r="B58" s="170">
        <v>2</v>
      </c>
      <c r="C58" s="170" t="s">
        <v>37</v>
      </c>
      <c r="D58" s="170" t="s">
        <v>48</v>
      </c>
      <c r="E58" s="170" t="s">
        <v>96</v>
      </c>
      <c r="F58" s="172" t="s">
        <v>1333</v>
      </c>
      <c r="G58" s="172" t="s">
        <v>912</v>
      </c>
      <c r="H58" s="172" t="s">
        <v>913</v>
      </c>
      <c r="I58" s="178"/>
      <c r="J58" s="178"/>
      <c r="K58" s="174">
        <f>SUM(I58:J58)</f>
        <v>0</v>
      </c>
      <c r="L58" s="178"/>
      <c r="M58" s="178"/>
      <c r="N58" s="174">
        <f t="shared" si="32"/>
        <v>0</v>
      </c>
      <c r="O58" s="175">
        <f t="shared" si="9"/>
        <v>0</v>
      </c>
      <c r="P58" s="179"/>
      <c r="Q58" s="172" t="s">
        <v>1334</v>
      </c>
      <c r="R58" s="183" t="s">
        <v>1335</v>
      </c>
      <c r="S58" s="288"/>
      <c r="T58" s="289" t="str">
        <f t="shared" si="2"/>
        <v>No hay ejecución</v>
      </c>
      <c r="U58" s="290" t="str">
        <f t="shared" si="17"/>
        <v>NA</v>
      </c>
      <c r="V58" s="290" t="s">
        <v>1336</v>
      </c>
      <c r="W58" s="288"/>
      <c r="X58" s="289" t="str">
        <f t="shared" si="23"/>
        <v>No hay ejecución</v>
      </c>
      <c r="Y58" s="290" t="str">
        <f t="shared" si="18"/>
        <v>NA</v>
      </c>
      <c r="Z58" s="290" t="s">
        <v>1335</v>
      </c>
      <c r="AA58" s="299"/>
      <c r="AB58" s="296" t="str">
        <f t="shared" si="10"/>
        <v>No hay ejecución</v>
      </c>
      <c r="AC58" s="297" t="str">
        <f t="shared" si="11"/>
        <v>NA</v>
      </c>
      <c r="AD58" s="297" t="s">
        <v>1337</v>
      </c>
      <c r="AE58" s="224"/>
      <c r="AF58" s="225" t="str">
        <f t="shared" si="16"/>
        <v>No hay ejecución</v>
      </c>
      <c r="AG58" s="226" t="str">
        <f t="shared" si="12"/>
        <v>NA</v>
      </c>
      <c r="AH58" s="226"/>
      <c r="AI58" s="299">
        <f t="shared" si="29"/>
        <v>0</v>
      </c>
      <c r="AJ58" s="296" t="str">
        <f t="shared" si="30"/>
        <v>No hay Programación</v>
      </c>
      <c r="AK58" s="297" t="str">
        <f t="shared" si="15"/>
        <v>Cumplio</v>
      </c>
      <c r="AL58" s="297"/>
      <c r="AM58" s="154"/>
    </row>
    <row r="59" spans="1:39" ht="36.75" customHeight="1">
      <c r="A59" s="177">
        <v>6.5</v>
      </c>
      <c r="B59" s="170">
        <v>2</v>
      </c>
      <c r="C59" s="170" t="s">
        <v>37</v>
      </c>
      <c r="D59" s="170" t="s">
        <v>48</v>
      </c>
      <c r="E59" s="170" t="s">
        <v>96</v>
      </c>
      <c r="F59" s="172" t="s">
        <v>1338</v>
      </c>
      <c r="G59" s="172" t="s">
        <v>912</v>
      </c>
      <c r="H59" s="172" t="s">
        <v>978</v>
      </c>
      <c r="I59" s="178">
        <v>5</v>
      </c>
      <c r="J59" s="178">
        <v>5</v>
      </c>
      <c r="K59" s="174">
        <f>SUM(I59:J59)</f>
        <v>10</v>
      </c>
      <c r="L59" s="178">
        <v>5</v>
      </c>
      <c r="M59" s="178">
        <v>5</v>
      </c>
      <c r="N59" s="174">
        <f t="shared" si="32"/>
        <v>10</v>
      </c>
      <c r="O59" s="175">
        <f t="shared" si="9"/>
        <v>20</v>
      </c>
      <c r="P59" s="179"/>
      <c r="Q59" s="172" t="s">
        <v>1339</v>
      </c>
      <c r="R59" s="183"/>
      <c r="S59" s="288">
        <v>2</v>
      </c>
      <c r="T59" s="289">
        <f>IF(S59="","No hay ejecución",IF(AND(I59=0),"No hay Programación", S59/I59))</f>
        <v>0.4</v>
      </c>
      <c r="U59" s="290" t="str">
        <f t="shared" si="17"/>
        <v>En riesgo cumplimiento</v>
      </c>
      <c r="V59" s="290" t="s">
        <v>1340</v>
      </c>
      <c r="W59" s="288">
        <v>4</v>
      </c>
      <c r="X59" s="289">
        <f t="shared" si="23"/>
        <v>0.8</v>
      </c>
      <c r="Y59" s="290" t="str">
        <f t="shared" si="18"/>
        <v>Atraso Leve</v>
      </c>
      <c r="Z59" s="290" t="s">
        <v>1341</v>
      </c>
      <c r="AA59" s="299">
        <v>5</v>
      </c>
      <c r="AB59" s="296">
        <f t="shared" si="10"/>
        <v>1</v>
      </c>
      <c r="AC59" s="297" t="str">
        <f t="shared" si="11"/>
        <v>De acuerdo con lo programado</v>
      </c>
      <c r="AD59" s="297"/>
      <c r="AE59" s="224">
        <v>3</v>
      </c>
      <c r="AF59" s="225">
        <f t="shared" si="16"/>
        <v>0.6</v>
      </c>
      <c r="AG59" s="226" t="str">
        <f t="shared" si="12"/>
        <v>Atraso Leve</v>
      </c>
      <c r="AH59" s="226" t="s">
        <v>1342</v>
      </c>
      <c r="AI59" s="299">
        <f t="shared" si="29"/>
        <v>14</v>
      </c>
      <c r="AJ59" s="296">
        <f t="shared" si="30"/>
        <v>0.7</v>
      </c>
      <c r="AK59" s="297" t="str">
        <f t="shared" si="15"/>
        <v>No Cumplio</v>
      </c>
      <c r="AL59" s="297"/>
      <c r="AM59" s="154"/>
    </row>
    <row r="60" spans="1:39" ht="36.75" customHeight="1">
      <c r="A60" s="180">
        <v>8</v>
      </c>
      <c r="B60" s="181" t="s">
        <v>1088</v>
      </c>
      <c r="C60" s="181" t="s">
        <v>1088</v>
      </c>
      <c r="D60" s="181" t="s">
        <v>1088</v>
      </c>
      <c r="E60" s="181" t="s">
        <v>1088</v>
      </c>
      <c r="F60" s="171" t="s">
        <v>917</v>
      </c>
      <c r="G60" s="182" t="s">
        <v>491</v>
      </c>
      <c r="H60" s="182" t="s">
        <v>492</v>
      </c>
      <c r="I60" s="178">
        <f>SUM(I61:I67)</f>
        <v>15</v>
      </c>
      <c r="J60" s="178">
        <f>SUM(J61:J67)</f>
        <v>18</v>
      </c>
      <c r="K60" s="174">
        <f t="shared" si="25"/>
        <v>33</v>
      </c>
      <c r="L60" s="178">
        <v>3</v>
      </c>
      <c r="M60" s="178">
        <f>SUM(M61:M67)</f>
        <v>18</v>
      </c>
      <c r="N60" s="174">
        <f t="shared" si="32"/>
        <v>21</v>
      </c>
      <c r="O60" s="174">
        <f t="shared" si="9"/>
        <v>54</v>
      </c>
      <c r="P60" s="176">
        <f>SUM(P61:P66)</f>
        <v>0</v>
      </c>
      <c r="Q60" s="171" t="s">
        <v>1320</v>
      </c>
      <c r="R60" s="183"/>
      <c r="S60" s="288">
        <v>2</v>
      </c>
      <c r="T60" s="289">
        <f t="shared" si="2"/>
        <v>0.13333333333333333</v>
      </c>
      <c r="U60" s="290" t="str">
        <f t="shared" si="17"/>
        <v>En riesgo cumplimiento</v>
      </c>
      <c r="V60" s="290"/>
      <c r="W60" s="288">
        <v>0.51</v>
      </c>
      <c r="X60" s="289">
        <v>0.84</v>
      </c>
      <c r="Y60" s="290" t="str">
        <f t="shared" si="18"/>
        <v>Atraso Leve</v>
      </c>
      <c r="Z60" s="290"/>
      <c r="AA60" s="299">
        <v>3</v>
      </c>
      <c r="AB60" s="296">
        <f t="shared" si="10"/>
        <v>1</v>
      </c>
      <c r="AC60" s="297" t="str">
        <f t="shared" si="11"/>
        <v>De acuerdo con lo programado</v>
      </c>
      <c r="AD60" s="297" t="s">
        <v>1343</v>
      </c>
      <c r="AE60" s="224">
        <v>3</v>
      </c>
      <c r="AF60" s="225">
        <f t="shared" si="16"/>
        <v>0.16666666666666666</v>
      </c>
      <c r="AG60" s="226" t="str">
        <f t="shared" si="12"/>
        <v>En riesgo en cumplimiento</v>
      </c>
      <c r="AH60" s="226" t="s">
        <v>1344</v>
      </c>
      <c r="AI60" s="299">
        <f t="shared" si="29"/>
        <v>8.51</v>
      </c>
      <c r="AJ60" s="296">
        <f t="shared" si="30"/>
        <v>0.15759259259259259</v>
      </c>
      <c r="AK60" s="297" t="str">
        <f t="shared" si="15"/>
        <v>No Cumplio</v>
      </c>
      <c r="AL60" s="297"/>
      <c r="AM60" s="154"/>
    </row>
    <row r="61" spans="1:39" ht="36.75" customHeight="1">
      <c r="A61" s="177">
        <v>8.1</v>
      </c>
      <c r="B61" s="170">
        <v>2</v>
      </c>
      <c r="C61" s="170" t="s">
        <v>37</v>
      </c>
      <c r="D61" s="170">
        <v>0</v>
      </c>
      <c r="E61" s="170">
        <v>0</v>
      </c>
      <c r="F61" s="172" t="s">
        <v>1345</v>
      </c>
      <c r="G61" s="172" t="s">
        <v>590</v>
      </c>
      <c r="H61" s="172" t="s">
        <v>517</v>
      </c>
      <c r="I61" s="178"/>
      <c r="J61" s="178">
        <v>1</v>
      </c>
      <c r="K61" s="174">
        <f t="shared" si="25"/>
        <v>1</v>
      </c>
      <c r="L61" s="178"/>
      <c r="M61" s="178">
        <v>1</v>
      </c>
      <c r="N61" s="174">
        <f t="shared" si="32"/>
        <v>1</v>
      </c>
      <c r="O61" s="174"/>
      <c r="P61" s="176"/>
      <c r="Q61" s="172" t="s">
        <v>1186</v>
      </c>
      <c r="R61" s="183"/>
      <c r="S61" s="288">
        <v>0.25</v>
      </c>
      <c r="T61" s="289" t="str">
        <f>IF(S61="","No hay ejecución",IF(AND(I61=0),"No hay Programación", S61/I61))</f>
        <v>No hay Programación</v>
      </c>
      <c r="U61" s="290" t="str">
        <f t="shared" ref="U61:U64" si="33">IF(T61="No hay ejecución","NA",IF(T61&gt;=90%,"De acuerdo con lo programado",IF(T61&gt;=51%,"Atraso Leve",IF(T61&lt;=50%,"En riesgo cumplimiento"))))</f>
        <v>De acuerdo con lo programado</v>
      </c>
      <c r="V61" s="290" t="s">
        <v>1346</v>
      </c>
      <c r="W61" s="288">
        <v>0.5</v>
      </c>
      <c r="X61" s="289">
        <v>1</v>
      </c>
      <c r="Y61" s="290" t="str">
        <f t="shared" ref="Y61:Y64" si="34">IF(X61="No hay ejecución","NA",IF(X61&gt;=90%,"De acuerdo con lo programado",IF(X61&gt;=51%,"Atraso Leve",IF(X61&lt;=50%,"En riesgo en cumplimiento"))))</f>
        <v>De acuerdo con lo programado</v>
      </c>
      <c r="Z61" s="290" t="s">
        <v>1346</v>
      </c>
      <c r="AA61" s="299"/>
      <c r="AB61" s="296" t="str">
        <f t="shared" si="10"/>
        <v>No hay ejecución</v>
      </c>
      <c r="AC61" s="297" t="str">
        <f t="shared" si="11"/>
        <v>NA</v>
      </c>
      <c r="AD61" s="297"/>
      <c r="AE61" s="224"/>
      <c r="AF61" s="225" t="str">
        <f t="shared" si="16"/>
        <v>No hay ejecución</v>
      </c>
      <c r="AG61" s="226" t="str">
        <f t="shared" si="12"/>
        <v>NA</v>
      </c>
      <c r="AH61" s="226"/>
      <c r="AI61" s="299">
        <f t="shared" si="29"/>
        <v>0.75</v>
      </c>
      <c r="AJ61" s="296" t="str">
        <f t="shared" si="30"/>
        <v>No hay Programación</v>
      </c>
      <c r="AK61" s="297" t="str">
        <f t="shared" si="15"/>
        <v>Cumplio</v>
      </c>
      <c r="AL61" s="297"/>
      <c r="AM61" s="154"/>
    </row>
    <row r="62" spans="1:39" ht="36.75" customHeight="1">
      <c r="A62" s="177">
        <v>8.1999999999999993</v>
      </c>
      <c r="B62" s="170">
        <v>2</v>
      </c>
      <c r="C62" s="170" t="s">
        <v>37</v>
      </c>
      <c r="D62" s="170">
        <v>0</v>
      </c>
      <c r="E62" s="170">
        <v>0</v>
      </c>
      <c r="F62" s="172" t="s">
        <v>1347</v>
      </c>
      <c r="G62" s="172" t="s">
        <v>590</v>
      </c>
      <c r="H62" s="172" t="s">
        <v>517</v>
      </c>
      <c r="I62" s="178"/>
      <c r="J62" s="178">
        <v>1</v>
      </c>
      <c r="K62" s="174">
        <f t="shared" si="25"/>
        <v>1</v>
      </c>
      <c r="L62" s="178"/>
      <c r="M62" s="178">
        <v>1</v>
      </c>
      <c r="N62" s="174">
        <f t="shared" si="32"/>
        <v>1</v>
      </c>
      <c r="O62" s="174"/>
      <c r="P62" s="176"/>
      <c r="Q62" s="172" t="s">
        <v>1186</v>
      </c>
      <c r="R62" s="183"/>
      <c r="S62" s="288">
        <v>0.25</v>
      </c>
      <c r="T62" s="289" t="str">
        <f>IF(S62="","No hay ejecución",IF(AND(I62=0),"No hay Programación", S62/I62))</f>
        <v>No hay Programación</v>
      </c>
      <c r="U62" s="290" t="str">
        <f t="shared" si="33"/>
        <v>De acuerdo con lo programado</v>
      </c>
      <c r="V62" s="290" t="s">
        <v>1348</v>
      </c>
      <c r="W62" s="288">
        <v>0.5</v>
      </c>
      <c r="X62" s="289">
        <v>1</v>
      </c>
      <c r="Y62" s="290" t="str">
        <f t="shared" si="34"/>
        <v>De acuerdo con lo programado</v>
      </c>
      <c r="Z62" s="290" t="s">
        <v>1349</v>
      </c>
      <c r="AA62" s="299"/>
      <c r="AB62" s="296" t="str">
        <f t="shared" si="10"/>
        <v>No hay ejecución</v>
      </c>
      <c r="AC62" s="297" t="str">
        <f t="shared" si="11"/>
        <v>NA</v>
      </c>
      <c r="AD62" s="297"/>
      <c r="AE62" s="224"/>
      <c r="AF62" s="225" t="str">
        <f t="shared" si="16"/>
        <v>No hay ejecución</v>
      </c>
      <c r="AG62" s="226" t="str">
        <f t="shared" si="12"/>
        <v>NA</v>
      </c>
      <c r="AH62" s="226"/>
      <c r="AI62" s="299">
        <f t="shared" si="29"/>
        <v>0.75</v>
      </c>
      <c r="AJ62" s="296" t="str">
        <f t="shared" si="30"/>
        <v>No hay Programación</v>
      </c>
      <c r="AK62" s="297" t="str">
        <f t="shared" si="15"/>
        <v>Cumplio</v>
      </c>
      <c r="AL62" s="297"/>
      <c r="AM62" s="154"/>
    </row>
    <row r="63" spans="1:39" ht="36.75" customHeight="1">
      <c r="A63" s="177">
        <v>8.3000000000000007</v>
      </c>
      <c r="B63" s="170">
        <v>2</v>
      </c>
      <c r="C63" s="170" t="s">
        <v>37</v>
      </c>
      <c r="D63" s="170">
        <v>0</v>
      </c>
      <c r="E63" s="170">
        <v>0</v>
      </c>
      <c r="F63" s="172" t="s">
        <v>1350</v>
      </c>
      <c r="G63" s="172" t="s">
        <v>590</v>
      </c>
      <c r="H63" s="172" t="s">
        <v>517</v>
      </c>
      <c r="I63" s="178"/>
      <c r="J63" s="178">
        <v>1</v>
      </c>
      <c r="K63" s="174">
        <f t="shared" si="25"/>
        <v>1</v>
      </c>
      <c r="L63" s="178"/>
      <c r="M63" s="178">
        <v>1</v>
      </c>
      <c r="N63" s="174">
        <f t="shared" si="32"/>
        <v>1</v>
      </c>
      <c r="O63" s="174"/>
      <c r="P63" s="176"/>
      <c r="Q63" s="172" t="s">
        <v>1186</v>
      </c>
      <c r="R63" s="183"/>
      <c r="S63" s="288">
        <v>0.25</v>
      </c>
      <c r="T63" s="289" t="str">
        <f>IF(S63="","No hay ejecución",IF(AND(I63=0),"No hay Programación", S63/I63))</f>
        <v>No hay Programación</v>
      </c>
      <c r="U63" s="290" t="str">
        <f t="shared" si="33"/>
        <v>De acuerdo con lo programado</v>
      </c>
      <c r="V63" s="290" t="s">
        <v>1346</v>
      </c>
      <c r="W63" s="288">
        <v>0.51</v>
      </c>
      <c r="X63" s="289">
        <v>1</v>
      </c>
      <c r="Y63" s="290" t="str">
        <f t="shared" si="34"/>
        <v>De acuerdo con lo programado</v>
      </c>
      <c r="Z63" s="290" t="s">
        <v>1346</v>
      </c>
      <c r="AA63" s="299"/>
      <c r="AB63" s="296" t="str">
        <f t="shared" si="10"/>
        <v>No hay ejecución</v>
      </c>
      <c r="AC63" s="297" t="str">
        <f t="shared" si="11"/>
        <v>NA</v>
      </c>
      <c r="AD63" s="297"/>
      <c r="AE63" s="224"/>
      <c r="AF63" s="225" t="str">
        <f t="shared" si="16"/>
        <v>No hay ejecución</v>
      </c>
      <c r="AG63" s="226" t="str">
        <f t="shared" si="12"/>
        <v>NA</v>
      </c>
      <c r="AH63" s="226"/>
      <c r="AI63" s="299">
        <f t="shared" si="29"/>
        <v>0.76</v>
      </c>
      <c r="AJ63" s="296" t="str">
        <f t="shared" si="30"/>
        <v>No hay Programación</v>
      </c>
      <c r="AK63" s="297" t="str">
        <f t="shared" si="15"/>
        <v>Cumplio</v>
      </c>
      <c r="AL63" s="297"/>
      <c r="AM63" s="154"/>
    </row>
    <row r="64" spans="1:39" ht="36.75" customHeight="1">
      <c r="A64" s="177">
        <v>8.4</v>
      </c>
      <c r="B64" s="170">
        <v>2</v>
      </c>
      <c r="C64" s="170" t="s">
        <v>37</v>
      </c>
      <c r="D64" s="170">
        <v>0</v>
      </c>
      <c r="E64" s="170">
        <v>0</v>
      </c>
      <c r="F64" s="172" t="s">
        <v>1351</v>
      </c>
      <c r="G64" s="172" t="s">
        <v>1162</v>
      </c>
      <c r="H64" s="172" t="s">
        <v>517</v>
      </c>
      <c r="I64" s="178"/>
      <c r="J64" s="178">
        <v>1</v>
      </c>
      <c r="K64" s="174">
        <f t="shared" si="25"/>
        <v>1</v>
      </c>
      <c r="L64" s="178"/>
      <c r="M64" s="178">
        <v>1</v>
      </c>
      <c r="N64" s="174">
        <f t="shared" si="32"/>
        <v>1</v>
      </c>
      <c r="O64" s="174"/>
      <c r="P64" s="176"/>
      <c r="Q64" s="172" t="s">
        <v>1186</v>
      </c>
      <c r="R64" s="183"/>
      <c r="S64" s="288">
        <v>0.25</v>
      </c>
      <c r="T64" s="289" t="str">
        <f t="shared" si="2"/>
        <v>No hay Programación</v>
      </c>
      <c r="U64" s="290" t="str">
        <f t="shared" si="33"/>
        <v>De acuerdo con lo programado</v>
      </c>
      <c r="V64" s="290" t="s">
        <v>1346</v>
      </c>
      <c r="W64" s="288">
        <v>0.51</v>
      </c>
      <c r="X64" s="289">
        <v>1</v>
      </c>
      <c r="Y64" s="290" t="str">
        <f t="shared" si="34"/>
        <v>De acuerdo con lo programado</v>
      </c>
      <c r="Z64" s="290" t="s">
        <v>1346</v>
      </c>
      <c r="AA64" s="299"/>
      <c r="AB64" s="296" t="str">
        <f t="shared" si="10"/>
        <v>No hay ejecución</v>
      </c>
      <c r="AC64" s="297" t="str">
        <f t="shared" si="11"/>
        <v>NA</v>
      </c>
      <c r="AD64" s="297"/>
      <c r="AE64" s="224"/>
      <c r="AF64" s="225" t="str">
        <f t="shared" si="16"/>
        <v>No hay ejecución</v>
      </c>
      <c r="AG64" s="226" t="str">
        <f t="shared" si="12"/>
        <v>NA</v>
      </c>
      <c r="AH64" s="226"/>
      <c r="AI64" s="299">
        <f t="shared" si="29"/>
        <v>0.76</v>
      </c>
      <c r="AJ64" s="296" t="str">
        <f t="shared" si="30"/>
        <v>No hay Programación</v>
      </c>
      <c r="AK64" s="297" t="str">
        <f t="shared" si="15"/>
        <v>Cumplio</v>
      </c>
      <c r="AL64" s="297"/>
      <c r="AM64" s="154"/>
    </row>
    <row r="65" spans="1:39" ht="36.75" customHeight="1">
      <c r="A65" s="177">
        <v>8.5</v>
      </c>
      <c r="B65" s="170">
        <v>2</v>
      </c>
      <c r="C65" s="170" t="s">
        <v>37</v>
      </c>
      <c r="D65" s="170" t="s">
        <v>48</v>
      </c>
      <c r="E65" s="170" t="s">
        <v>96</v>
      </c>
      <c r="F65" s="172" t="s">
        <v>1352</v>
      </c>
      <c r="G65" s="172" t="s">
        <v>590</v>
      </c>
      <c r="H65" s="172" t="s">
        <v>481</v>
      </c>
      <c r="I65" s="178">
        <v>3</v>
      </c>
      <c r="J65" s="178">
        <v>2</v>
      </c>
      <c r="K65" s="174">
        <f t="shared" si="25"/>
        <v>5</v>
      </c>
      <c r="L65" s="178">
        <v>2</v>
      </c>
      <c r="M65" s="178">
        <v>2</v>
      </c>
      <c r="N65" s="174">
        <f t="shared" si="32"/>
        <v>4</v>
      </c>
      <c r="O65" s="175">
        <f>SUM(K65,N65)</f>
        <v>9</v>
      </c>
      <c r="P65" s="179"/>
      <c r="Q65" s="172" t="s">
        <v>1320</v>
      </c>
      <c r="R65" s="183" t="s">
        <v>1353</v>
      </c>
      <c r="S65" s="288">
        <v>2</v>
      </c>
      <c r="T65" s="289">
        <f>IF(S65="","No hay ejecución",IF(AND(I65=0),"No hay Programación", S65/I65))</f>
        <v>0.66666666666666663</v>
      </c>
      <c r="U65" s="290" t="str">
        <f t="shared" si="17"/>
        <v>Atraso Leve</v>
      </c>
      <c r="V65" s="290" t="s">
        <v>1354</v>
      </c>
      <c r="W65" s="288">
        <v>0.51</v>
      </c>
      <c r="X65" s="289">
        <v>0.51</v>
      </c>
      <c r="Y65" s="290" t="str">
        <f t="shared" si="18"/>
        <v>Atraso Leve</v>
      </c>
      <c r="Z65" s="290" t="s">
        <v>1355</v>
      </c>
      <c r="AA65" s="299">
        <v>2</v>
      </c>
      <c r="AB65" s="296">
        <f t="shared" si="10"/>
        <v>1</v>
      </c>
      <c r="AC65" s="297" t="str">
        <f t="shared" si="11"/>
        <v>De acuerdo con lo programado</v>
      </c>
      <c r="AD65" s="297"/>
      <c r="AE65" s="224">
        <v>2</v>
      </c>
      <c r="AF65" s="225">
        <f t="shared" si="16"/>
        <v>1</v>
      </c>
      <c r="AG65" s="226" t="str">
        <f t="shared" si="12"/>
        <v>De acuerdo con lo programado</v>
      </c>
      <c r="AH65" s="226" t="s">
        <v>1356</v>
      </c>
      <c r="AI65" s="299">
        <f t="shared" si="29"/>
        <v>6.51</v>
      </c>
      <c r="AJ65" s="296">
        <f t="shared" si="30"/>
        <v>0.72333333333333327</v>
      </c>
      <c r="AK65" s="297" t="str">
        <f t="shared" si="15"/>
        <v>No Cumplio</v>
      </c>
      <c r="AL65" s="297"/>
      <c r="AM65" s="154"/>
    </row>
    <row r="66" spans="1:39" ht="36.75" customHeight="1">
      <c r="A66" s="177">
        <v>8.6</v>
      </c>
      <c r="B66" s="170">
        <v>2</v>
      </c>
      <c r="C66" s="170" t="s">
        <v>37</v>
      </c>
      <c r="D66" s="170" t="s">
        <v>1357</v>
      </c>
      <c r="E66" s="170" t="s">
        <v>98</v>
      </c>
      <c r="F66" s="172" t="s">
        <v>1358</v>
      </c>
      <c r="G66" s="172" t="s">
        <v>920</v>
      </c>
      <c r="H66" s="172" t="s">
        <v>986</v>
      </c>
      <c r="I66" s="178"/>
      <c r="J66" s="178"/>
      <c r="K66" s="174">
        <f>SUM(I66:J66)</f>
        <v>0</v>
      </c>
      <c r="L66" s="178">
        <v>1</v>
      </c>
      <c r="M66" s="178"/>
      <c r="N66" s="174">
        <f t="shared" si="32"/>
        <v>1</v>
      </c>
      <c r="O66" s="175">
        <f>SUM(K66,N66)</f>
        <v>1</v>
      </c>
      <c r="P66" s="179"/>
      <c r="Q66" s="172" t="s">
        <v>1320</v>
      </c>
      <c r="R66" s="183"/>
      <c r="S66" s="288"/>
      <c r="T66" s="289" t="str">
        <f t="shared" si="2"/>
        <v>No hay ejecución</v>
      </c>
      <c r="U66" s="290" t="str">
        <f>IF(T66="No hay ejecución","NA",IF(T66&gt;=90%,"De acuerdo con lo programado",IF(T66&gt;=51%,"Atraso Leve",IF(T66&lt;=50%,"En riesgo cumplimiento"))))</f>
        <v>NA</v>
      </c>
      <c r="V66" s="290" t="s">
        <v>1359</v>
      </c>
      <c r="W66" s="288">
        <v>0</v>
      </c>
      <c r="X66" s="289" t="str">
        <f t="shared" si="23"/>
        <v>No hay Programación</v>
      </c>
      <c r="Y66" s="290" t="str">
        <f>IF(X66="No hay ejecución","NA",IF(X66&gt;=90%,"De acuerdo con lo programado",IF(X66&gt;=51%,"Atraso Leve",IF(X66&lt;=50%,"En riesgo en cumplimiento"))))</f>
        <v>De acuerdo con lo programado</v>
      </c>
      <c r="Z66" s="290" t="s">
        <v>1360</v>
      </c>
      <c r="AA66" s="299">
        <v>1</v>
      </c>
      <c r="AB66" s="296">
        <f t="shared" si="10"/>
        <v>1</v>
      </c>
      <c r="AC66" s="297" t="str">
        <f t="shared" si="11"/>
        <v>De acuerdo con lo programado</v>
      </c>
      <c r="AD66" s="297"/>
      <c r="AE66" s="224"/>
      <c r="AF66" s="225" t="str">
        <f t="shared" si="16"/>
        <v>No hay ejecución</v>
      </c>
      <c r="AG66" s="226" t="str">
        <f t="shared" si="12"/>
        <v>NA</v>
      </c>
      <c r="AH66" s="226"/>
      <c r="AI66" s="299">
        <f t="shared" si="29"/>
        <v>1</v>
      </c>
      <c r="AJ66" s="296">
        <f t="shared" si="30"/>
        <v>1</v>
      </c>
      <c r="AK66" s="297" t="str">
        <f t="shared" si="15"/>
        <v>Cumplio</v>
      </c>
      <c r="AL66" s="297"/>
      <c r="AM66" s="154"/>
    </row>
    <row r="67" spans="1:39" ht="36.75" customHeight="1">
      <c r="A67" s="177">
        <v>8.6999999999999993</v>
      </c>
      <c r="B67" s="170">
        <v>2</v>
      </c>
      <c r="C67" s="170" t="s">
        <v>37</v>
      </c>
      <c r="D67" s="170" t="s">
        <v>48</v>
      </c>
      <c r="E67" s="170" t="s">
        <v>96</v>
      </c>
      <c r="F67" s="172" t="s">
        <v>1361</v>
      </c>
      <c r="G67" s="172" t="s">
        <v>920</v>
      </c>
      <c r="H67" s="172" t="s">
        <v>517</v>
      </c>
      <c r="I67" s="178">
        <v>12</v>
      </c>
      <c r="J67" s="178">
        <v>12</v>
      </c>
      <c r="K67" s="174">
        <f>SUM(I67:J67)</f>
        <v>24</v>
      </c>
      <c r="L67" s="178">
        <v>12</v>
      </c>
      <c r="M67" s="178">
        <v>12</v>
      </c>
      <c r="N67" s="174">
        <f t="shared" si="32"/>
        <v>24</v>
      </c>
      <c r="O67" s="175">
        <f>SUM(K67,N67)</f>
        <v>48</v>
      </c>
      <c r="P67" s="179"/>
      <c r="Q67" s="172" t="s">
        <v>1362</v>
      </c>
      <c r="R67" s="183" t="s">
        <v>1363</v>
      </c>
      <c r="S67" s="288"/>
      <c r="T67" s="289" t="str">
        <f t="shared" si="2"/>
        <v>No hay ejecución</v>
      </c>
      <c r="U67" s="290" t="str">
        <f t="shared" si="17"/>
        <v>NA</v>
      </c>
      <c r="V67" s="290" t="s">
        <v>1275</v>
      </c>
      <c r="W67" s="288"/>
      <c r="X67" s="289" t="str">
        <f t="shared" si="23"/>
        <v>No hay ejecución</v>
      </c>
      <c r="Y67" s="290" t="str">
        <f t="shared" si="18"/>
        <v>NA</v>
      </c>
      <c r="Z67" s="290" t="s">
        <v>1275</v>
      </c>
      <c r="AA67" s="299"/>
      <c r="AB67" s="296" t="str">
        <f t="shared" si="10"/>
        <v>No hay ejecución</v>
      </c>
      <c r="AC67" s="297" t="str">
        <f t="shared" si="11"/>
        <v>NA</v>
      </c>
      <c r="AD67" s="297" t="s">
        <v>1276</v>
      </c>
      <c r="AE67" s="224"/>
      <c r="AF67" s="225" t="str">
        <f t="shared" si="16"/>
        <v>No hay ejecución</v>
      </c>
      <c r="AG67" s="226" t="str">
        <f t="shared" si="12"/>
        <v>NA</v>
      </c>
      <c r="AH67" s="560" t="s">
        <v>1276</v>
      </c>
      <c r="AI67" s="299">
        <f t="shared" si="29"/>
        <v>0</v>
      </c>
      <c r="AJ67" s="296">
        <f t="shared" si="30"/>
        <v>0</v>
      </c>
      <c r="AK67" s="297" t="str">
        <f t="shared" si="15"/>
        <v>No Cumplio</v>
      </c>
      <c r="AL67" s="297"/>
      <c r="AM67" s="154"/>
    </row>
    <row r="68" spans="1:39" ht="36.75" customHeight="1">
      <c r="A68" s="177" t="s">
        <v>1290</v>
      </c>
      <c r="B68" s="170">
        <v>2</v>
      </c>
      <c r="C68" s="170" t="s">
        <v>37</v>
      </c>
      <c r="D68" s="170" t="s">
        <v>48</v>
      </c>
      <c r="E68" s="170" t="s">
        <v>96</v>
      </c>
      <c r="F68" s="172" t="s">
        <v>1364</v>
      </c>
      <c r="G68" s="172" t="s">
        <v>862</v>
      </c>
      <c r="H68" s="172" t="s">
        <v>1365</v>
      </c>
      <c r="I68" s="178"/>
      <c r="J68" s="178">
        <v>1</v>
      </c>
      <c r="K68" s="174">
        <v>1</v>
      </c>
      <c r="L68" s="178"/>
      <c r="M68" s="178"/>
      <c r="N68" s="174"/>
      <c r="O68" s="175">
        <v>1</v>
      </c>
      <c r="P68" s="179"/>
      <c r="Q68" s="172" t="s">
        <v>1366</v>
      </c>
      <c r="R68" s="183" t="s">
        <v>1367</v>
      </c>
      <c r="S68" s="288"/>
      <c r="T68" s="289"/>
      <c r="U68" s="290" t="str">
        <f>IF(T68="No hay ejecución","NA",IF(T68&gt;=90%,"De acuerdo con lo programado",IF(T68&gt;=51%,"Atraso Leve",IF(T68&lt;=50%,"En riesgo cumplimiento"))))</f>
        <v>En riesgo cumplimiento</v>
      </c>
      <c r="V68" s="290"/>
      <c r="W68" s="288">
        <v>0.51</v>
      </c>
      <c r="X68" s="289">
        <v>0.9</v>
      </c>
      <c r="Y68" s="290" t="str">
        <f>IF(X68="No hay ejecución","NA",IF(X68&gt;=90%,"De acuerdo con lo programado",IF(X68&gt;=51%,"Atraso Leve",IF(X68&lt;=50%,"En riesgo en cumplimiento"))))</f>
        <v>De acuerdo con lo programado</v>
      </c>
      <c r="Z68" s="290" t="s">
        <v>1368</v>
      </c>
      <c r="AA68" s="299">
        <v>0.85</v>
      </c>
      <c r="AB68" s="296" t="str">
        <f t="shared" si="10"/>
        <v>No hay Programación</v>
      </c>
      <c r="AC68" s="297" t="str">
        <f t="shared" si="11"/>
        <v>De acuerdo con lo programado</v>
      </c>
      <c r="AD68" s="297" t="s">
        <v>1369</v>
      </c>
      <c r="AE68" s="224"/>
      <c r="AF68" s="225" t="str">
        <f t="shared" si="16"/>
        <v>No hay ejecución</v>
      </c>
      <c r="AG68" s="226" t="str">
        <f t="shared" si="12"/>
        <v>NA</v>
      </c>
      <c r="AH68" s="226"/>
      <c r="AI68" s="299">
        <f t="shared" si="29"/>
        <v>1.3599999999999999</v>
      </c>
      <c r="AJ68" s="296">
        <f t="shared" si="30"/>
        <v>1.3599999999999999</v>
      </c>
      <c r="AK68" s="297" t="str">
        <f t="shared" si="15"/>
        <v>Cumplio</v>
      </c>
      <c r="AL68" s="297"/>
      <c r="AM68" s="154"/>
    </row>
    <row r="69" spans="1:39" ht="36.75" customHeight="1">
      <c r="A69" s="177"/>
      <c r="B69" s="170">
        <v>2</v>
      </c>
      <c r="C69" s="170" t="s">
        <v>37</v>
      </c>
      <c r="D69" s="170" t="s">
        <v>48</v>
      </c>
      <c r="E69" s="170" t="s">
        <v>96</v>
      </c>
      <c r="F69" s="172" t="s">
        <v>1370</v>
      </c>
      <c r="G69" s="172" t="s">
        <v>862</v>
      </c>
      <c r="H69" s="172" t="s">
        <v>1365</v>
      </c>
      <c r="I69" s="178"/>
      <c r="J69" s="178"/>
      <c r="K69" s="174">
        <v>1</v>
      </c>
      <c r="L69" s="178"/>
      <c r="M69" s="178">
        <v>1</v>
      </c>
      <c r="N69" s="174"/>
      <c r="O69" s="175">
        <v>1</v>
      </c>
      <c r="P69" s="179"/>
      <c r="Q69" s="172" t="s">
        <v>1366</v>
      </c>
      <c r="R69" s="183" t="s">
        <v>1371</v>
      </c>
      <c r="S69" s="288"/>
      <c r="T69" s="289"/>
      <c r="U69" s="290"/>
      <c r="V69" s="290"/>
      <c r="W69" s="288"/>
      <c r="X69" s="289"/>
      <c r="Y69" s="290"/>
      <c r="Z69" s="290"/>
      <c r="AA69" s="299">
        <v>0.5</v>
      </c>
      <c r="AB69" s="296" t="str">
        <f t="shared" si="10"/>
        <v>No hay Programación</v>
      </c>
      <c r="AC69" s="297" t="str">
        <f t="shared" si="11"/>
        <v>De acuerdo con lo programado</v>
      </c>
      <c r="AD69" s="297" t="s">
        <v>1372</v>
      </c>
      <c r="AE69" s="224">
        <v>0.5</v>
      </c>
      <c r="AF69" s="225">
        <f t="shared" si="16"/>
        <v>0.5</v>
      </c>
      <c r="AG69" s="226" t="str">
        <f t="shared" si="12"/>
        <v>Atraso Leve</v>
      </c>
      <c r="AH69" s="226" t="s">
        <v>1373</v>
      </c>
      <c r="AI69" s="299">
        <f t="shared" si="29"/>
        <v>1</v>
      </c>
      <c r="AJ69" s="296">
        <f t="shared" si="30"/>
        <v>1</v>
      </c>
      <c r="AK69" s="297" t="str">
        <f t="shared" si="15"/>
        <v>Cumplio</v>
      </c>
      <c r="AL69" s="297"/>
      <c r="AM69" s="154"/>
    </row>
    <row r="70" spans="1:39" ht="36.75" customHeight="1">
      <c r="A70" s="177"/>
      <c r="B70" s="170">
        <v>2</v>
      </c>
      <c r="C70" s="170" t="s">
        <v>37</v>
      </c>
      <c r="D70" s="170" t="s">
        <v>48</v>
      </c>
      <c r="E70" s="170" t="s">
        <v>96</v>
      </c>
      <c r="F70" s="172" t="s">
        <v>1280</v>
      </c>
      <c r="G70" s="172" t="s">
        <v>862</v>
      </c>
      <c r="H70" s="172" t="s">
        <v>1017</v>
      </c>
      <c r="I70" s="178"/>
      <c r="J70" s="178"/>
      <c r="K70" s="174">
        <f t="shared" ref="K70" si="35">SUM(I70:J70)</f>
        <v>0</v>
      </c>
      <c r="L70" s="178"/>
      <c r="M70" s="178">
        <v>1</v>
      </c>
      <c r="N70" s="174">
        <f t="shared" ref="N70" si="36">SUM(L70:M70)</f>
        <v>1</v>
      </c>
      <c r="O70" s="175">
        <f t="shared" ref="O70" si="37">SUM(K70,N70)</f>
        <v>1</v>
      </c>
      <c r="P70" s="179"/>
      <c r="Q70" s="172" t="s">
        <v>1374</v>
      </c>
      <c r="R70" s="183" t="s">
        <v>1375</v>
      </c>
      <c r="S70" s="288"/>
      <c r="T70" s="289"/>
      <c r="U70" s="290"/>
      <c r="V70" s="290"/>
      <c r="W70" s="288"/>
      <c r="X70" s="289"/>
      <c r="Y70" s="290"/>
      <c r="Z70" s="290"/>
      <c r="AA70" s="299">
        <v>1</v>
      </c>
      <c r="AB70" s="296" t="str">
        <f t="shared" si="10"/>
        <v>No hay Programación</v>
      </c>
      <c r="AC70" s="297" t="str">
        <f t="shared" si="11"/>
        <v>De acuerdo con lo programado</v>
      </c>
      <c r="AD70" s="297" t="s">
        <v>1376</v>
      </c>
      <c r="AE70" s="224"/>
      <c r="AF70" s="225" t="str">
        <f t="shared" si="16"/>
        <v>No hay ejecución</v>
      </c>
      <c r="AG70" s="226" t="str">
        <f t="shared" si="12"/>
        <v>NA</v>
      </c>
      <c r="AH70" s="226"/>
      <c r="AI70" s="299">
        <f t="shared" si="29"/>
        <v>1</v>
      </c>
      <c r="AJ70" s="296">
        <f t="shared" si="30"/>
        <v>1</v>
      </c>
      <c r="AK70" s="297" t="str">
        <f t="shared" si="15"/>
        <v>Cumplio</v>
      </c>
      <c r="AL70" s="297"/>
      <c r="AM70" s="154"/>
    </row>
    <row r="71" spans="1:39" ht="36.75" customHeight="1">
      <c r="A71" s="177"/>
      <c r="B71" s="170">
        <v>2</v>
      </c>
      <c r="C71" s="170" t="s">
        <v>37</v>
      </c>
      <c r="D71" s="170" t="s">
        <v>48</v>
      </c>
      <c r="E71" s="170" t="s">
        <v>96</v>
      </c>
      <c r="F71" s="172" t="s">
        <v>1377</v>
      </c>
      <c r="G71" s="172" t="s">
        <v>862</v>
      </c>
      <c r="H71" s="172" t="s">
        <v>1017</v>
      </c>
      <c r="I71" s="178"/>
      <c r="J71" s="178"/>
      <c r="K71" s="174">
        <f t="shared" ref="K71" si="38">SUM(I71:J71)</f>
        <v>0</v>
      </c>
      <c r="L71" s="178"/>
      <c r="M71" s="178">
        <v>1</v>
      </c>
      <c r="N71" s="174">
        <f t="shared" ref="N71" si="39">SUM(L71:M71)</f>
        <v>1</v>
      </c>
      <c r="O71" s="175">
        <f t="shared" ref="O71" si="40">SUM(K71,N71)</f>
        <v>1</v>
      </c>
      <c r="P71" s="179"/>
      <c r="Q71" s="172" t="s">
        <v>1374</v>
      </c>
      <c r="R71" s="183" t="s">
        <v>1375</v>
      </c>
      <c r="S71" s="288"/>
      <c r="T71" s="289"/>
      <c r="U71" s="290"/>
      <c r="V71" s="290"/>
      <c r="W71" s="288"/>
      <c r="X71" s="289"/>
      <c r="Y71" s="290"/>
      <c r="Z71" s="290"/>
      <c r="AA71" s="299">
        <v>1</v>
      </c>
      <c r="AB71" s="296" t="str">
        <f t="shared" si="10"/>
        <v>No hay Programación</v>
      </c>
      <c r="AC71" s="297" t="str">
        <f t="shared" si="11"/>
        <v>De acuerdo con lo programado</v>
      </c>
      <c r="AD71" s="297" t="s">
        <v>1376</v>
      </c>
      <c r="AE71" s="224"/>
      <c r="AF71" s="225" t="str">
        <f t="shared" si="16"/>
        <v>No hay ejecución</v>
      </c>
      <c r="AG71" s="226" t="str">
        <f t="shared" si="12"/>
        <v>NA</v>
      </c>
      <c r="AH71" s="226"/>
      <c r="AI71" s="299">
        <f t="shared" si="29"/>
        <v>1</v>
      </c>
      <c r="AJ71" s="296">
        <f t="shared" si="30"/>
        <v>1</v>
      </c>
      <c r="AK71" s="297" t="str">
        <f t="shared" si="15"/>
        <v>Cumplio</v>
      </c>
      <c r="AL71" s="297"/>
      <c r="AM71" s="154"/>
    </row>
    <row r="72" spans="1:39" ht="36.75" customHeight="1">
      <c r="A72" s="177"/>
      <c r="B72" s="170">
        <v>2</v>
      </c>
      <c r="C72" s="170" t="s">
        <v>37</v>
      </c>
      <c r="D72" s="170" t="s">
        <v>48</v>
      </c>
      <c r="E72" s="170" t="s">
        <v>96</v>
      </c>
      <c r="F72" s="172" t="s">
        <v>1378</v>
      </c>
      <c r="G72" s="172" t="s">
        <v>862</v>
      </c>
      <c r="H72" s="172" t="s">
        <v>1017</v>
      </c>
      <c r="I72" s="178"/>
      <c r="J72" s="178"/>
      <c r="K72" s="174">
        <f t="shared" ref="K72:K73" si="41">SUM(I72:J72)</f>
        <v>0</v>
      </c>
      <c r="L72" s="178"/>
      <c r="M72" s="178">
        <v>1</v>
      </c>
      <c r="N72" s="174">
        <f t="shared" ref="N72" si="42">SUM(L72:M72)</f>
        <v>1</v>
      </c>
      <c r="O72" s="175">
        <f t="shared" ref="O72" si="43">SUM(K72,N72)</f>
        <v>1</v>
      </c>
      <c r="P72" s="179"/>
      <c r="Q72" s="172" t="s">
        <v>1241</v>
      </c>
      <c r="R72" s="183" t="s">
        <v>1379</v>
      </c>
      <c r="S72" s="288"/>
      <c r="T72" s="289"/>
      <c r="U72" s="290"/>
      <c r="V72" s="290"/>
      <c r="W72" s="288"/>
      <c r="X72" s="289"/>
      <c r="Y72" s="290"/>
      <c r="Z72" s="290"/>
      <c r="AA72" s="299">
        <v>0.75</v>
      </c>
      <c r="AB72" s="296" t="str">
        <f t="shared" si="10"/>
        <v>No hay Programación</v>
      </c>
      <c r="AC72" s="297" t="str">
        <f t="shared" si="11"/>
        <v>De acuerdo con lo programado</v>
      </c>
      <c r="AD72" s="297" t="s">
        <v>1380</v>
      </c>
      <c r="AE72" s="224">
        <v>0.25</v>
      </c>
      <c r="AF72" s="225">
        <f t="shared" si="16"/>
        <v>0.25</v>
      </c>
      <c r="AG72" s="226" t="str">
        <f t="shared" si="12"/>
        <v>En riesgo en cumplimiento</v>
      </c>
      <c r="AH72" s="226"/>
      <c r="AI72" s="299">
        <f t="shared" si="29"/>
        <v>1</v>
      </c>
      <c r="AJ72" s="296">
        <f t="shared" si="30"/>
        <v>1</v>
      </c>
      <c r="AK72" s="297" t="str">
        <f t="shared" si="15"/>
        <v>Cumplio</v>
      </c>
      <c r="AL72" s="297"/>
      <c r="AM72" s="154"/>
    </row>
    <row r="73" spans="1:39" ht="36.75" customHeight="1">
      <c r="A73" s="177"/>
      <c r="B73" s="170">
        <v>2</v>
      </c>
      <c r="C73" s="170" t="s">
        <v>37</v>
      </c>
      <c r="D73" s="170" t="s">
        <v>48</v>
      </c>
      <c r="E73" s="170" t="s">
        <v>96</v>
      </c>
      <c r="F73" s="172" t="s">
        <v>1381</v>
      </c>
      <c r="G73" s="172" t="s">
        <v>912</v>
      </c>
      <c r="H73" s="172" t="s">
        <v>913</v>
      </c>
      <c r="I73" s="178"/>
      <c r="J73" s="178"/>
      <c r="K73" s="174">
        <f t="shared" si="41"/>
        <v>0</v>
      </c>
      <c r="L73" s="178">
        <v>1</v>
      </c>
      <c r="M73" s="178"/>
      <c r="N73" s="174">
        <f t="shared" ref="N73:N74" si="44">SUM(L73:M73)</f>
        <v>1</v>
      </c>
      <c r="O73" s="175">
        <f t="shared" ref="O73:O74" si="45">SUM(K73,N73)</f>
        <v>1</v>
      </c>
      <c r="P73" s="179"/>
      <c r="Q73" s="172" t="s">
        <v>1175</v>
      </c>
      <c r="R73" s="183"/>
      <c r="S73" s="288"/>
      <c r="T73" s="289"/>
      <c r="U73" s="290"/>
      <c r="V73" s="290"/>
      <c r="W73" s="288"/>
      <c r="X73" s="289"/>
      <c r="Y73" s="290"/>
      <c r="Z73" s="290"/>
      <c r="AA73" s="299">
        <v>1</v>
      </c>
      <c r="AB73" s="296">
        <f t="shared" ref="AB73:AB74" si="46">IF(AA73="","No hay ejecución",IF(AND(L73=0),"No hay Programación", AA73/L73))</f>
        <v>1</v>
      </c>
      <c r="AC73" s="297" t="str">
        <f t="shared" ref="AC73:AC74" si="47">IF(AB73="No hay ejecución","NA",IF(AB73&gt;=90%,"De acuerdo con lo programado",IF(AB73&gt;=50%,"Atraso Leve",IF(AB73&lt;=49.9%,"En riesgo en cumplimiento"))))</f>
        <v>De acuerdo con lo programado</v>
      </c>
      <c r="AD73" s="297"/>
      <c r="AE73" s="224"/>
      <c r="AF73" s="225" t="str">
        <f t="shared" ref="AF73:AF74" si="48">IF(AE73="","No hay ejecución",IF(AND(M73=0),"No hay Programación", AE73/M73))</f>
        <v>No hay ejecución</v>
      </c>
      <c r="AG73" s="226" t="str">
        <f t="shared" ref="AG73:AG74" si="49">IF(AF73="No hay ejecución","NA",IF(AF73&gt;=90%,"De acuerdo con lo programado",IF(AF73&gt;=50%,"Atraso Leve",IF(AF73&lt;=49.99%,"En riesgo en cumplimiento"))))</f>
        <v>NA</v>
      </c>
      <c r="AH73" s="226"/>
      <c r="AI73" s="299">
        <f t="shared" ref="AI73:AI74" si="50">S73+W73+AA73+AE73</f>
        <v>1</v>
      </c>
      <c r="AJ73" s="296">
        <f t="shared" ref="AJ73:AJ74" si="51">IF(AI73="","No hay ejecución",IF(AND(O73=0),"No hay Programación", AI73/O73))</f>
        <v>1</v>
      </c>
      <c r="AK73" s="297" t="str">
        <f t="shared" si="15"/>
        <v>Cumplio</v>
      </c>
      <c r="AL73" s="297"/>
      <c r="AM73" s="154"/>
    </row>
    <row r="74" spans="1:39" ht="36.75" customHeight="1">
      <c r="A74" s="177"/>
      <c r="B74" s="170">
        <v>2</v>
      </c>
      <c r="C74" s="170" t="s">
        <v>35</v>
      </c>
      <c r="D74" s="170" t="s">
        <v>71</v>
      </c>
      <c r="E74" s="170">
        <v>0</v>
      </c>
      <c r="F74" s="172" t="s">
        <v>1382</v>
      </c>
      <c r="G74" s="172" t="s">
        <v>899</v>
      </c>
      <c r="H74" s="172" t="s">
        <v>900</v>
      </c>
      <c r="I74" s="178"/>
      <c r="J74" s="178"/>
      <c r="K74" s="174">
        <f>SUM(I74:J74)</f>
        <v>0</v>
      </c>
      <c r="L74" s="178"/>
      <c r="M74" s="178">
        <v>1</v>
      </c>
      <c r="N74" s="174">
        <f t="shared" si="44"/>
        <v>1</v>
      </c>
      <c r="O74" s="175">
        <f t="shared" si="45"/>
        <v>1</v>
      </c>
      <c r="P74" s="179"/>
      <c r="Q74" s="172" t="s">
        <v>1175</v>
      </c>
      <c r="R74" s="183"/>
      <c r="S74" s="288"/>
      <c r="T74" s="289"/>
      <c r="U74" s="290"/>
      <c r="V74" s="290"/>
      <c r="W74" s="288"/>
      <c r="X74" s="289"/>
      <c r="Y74" s="290"/>
      <c r="Z74" s="290"/>
      <c r="AA74" s="299">
        <v>0.8</v>
      </c>
      <c r="AB74" s="296" t="str">
        <f t="shared" si="46"/>
        <v>No hay Programación</v>
      </c>
      <c r="AC74" s="297" t="str">
        <f t="shared" si="47"/>
        <v>De acuerdo con lo programado</v>
      </c>
      <c r="AD74" s="297" t="s">
        <v>1383</v>
      </c>
      <c r="AE74" s="224">
        <v>0.2</v>
      </c>
      <c r="AF74" s="225">
        <f t="shared" si="48"/>
        <v>0.2</v>
      </c>
      <c r="AG74" s="226" t="str">
        <f t="shared" si="49"/>
        <v>En riesgo en cumplimiento</v>
      </c>
      <c r="AH74" s="226"/>
      <c r="AI74" s="299">
        <f t="shared" si="50"/>
        <v>1</v>
      </c>
      <c r="AJ74" s="296">
        <f t="shared" si="51"/>
        <v>1</v>
      </c>
      <c r="AK74" s="297" t="str">
        <f t="shared" si="15"/>
        <v>Cumplio</v>
      </c>
      <c r="AL74" s="297"/>
      <c r="AM74" s="154"/>
    </row>
    <row r="75" spans="1:39" ht="36.75" customHeight="1">
      <c r="A75" s="316" t="s">
        <v>603</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192"/>
      <c r="AF75" s="192"/>
      <c r="AG75" s="192"/>
      <c r="AH75" s="192"/>
      <c r="AI75" s="316"/>
      <c r="AJ75" s="316"/>
      <c r="AK75" s="316"/>
      <c r="AL75" s="316"/>
    </row>
    <row r="76" spans="1:39" ht="36.75" customHeight="1">
      <c r="A76" s="180">
        <v>9</v>
      </c>
      <c r="B76" s="181" t="s">
        <v>1088</v>
      </c>
      <c r="C76" s="181" t="s">
        <v>1088</v>
      </c>
      <c r="D76" s="181" t="s">
        <v>1088</v>
      </c>
      <c r="E76" s="181" t="s">
        <v>1088</v>
      </c>
      <c r="F76" s="171" t="s">
        <v>917</v>
      </c>
      <c r="G76" s="182" t="s">
        <v>491</v>
      </c>
      <c r="H76" s="182" t="s">
        <v>492</v>
      </c>
      <c r="I76" s="178">
        <f>SUM(I77:I77)</f>
        <v>0</v>
      </c>
      <c r="J76" s="178">
        <f>SUM(J77:J77)</f>
        <v>0</v>
      </c>
      <c r="K76" s="174">
        <f>SUM(I76:J76)</f>
        <v>0</v>
      </c>
      <c r="L76" s="178">
        <f>SUM(L77:L77)</f>
        <v>0</v>
      </c>
      <c r="M76" s="178">
        <f>SUM(M77:M77)</f>
        <v>0</v>
      </c>
      <c r="N76" s="174">
        <f t="shared" ref="N76:N81" si="52">SUM(L76:M76)</f>
        <v>0</v>
      </c>
      <c r="O76" s="174">
        <f t="shared" ref="O76:O81" si="53">SUM(K76,N76)</f>
        <v>0</v>
      </c>
      <c r="P76" s="176">
        <f>SUM(P77:P77)</f>
        <v>0</v>
      </c>
      <c r="Q76" s="171" t="str">
        <f>+Q77&amp;"-"&amp;Q78&amp;"-"&amp;Q80</f>
        <v>Katherine Bonilla Mora-Stephanie Quirós Campos
Javier Madriz Arrieta
Hugo Montero González-Francisco Arguedas Acuña</v>
      </c>
      <c r="R76" s="183"/>
      <c r="S76" s="288"/>
      <c r="T76" s="289" t="str">
        <f t="shared" ref="T76:T81" si="54">IF(S76="","No hay ejecución",IF(AND(I76=0),"No hay Programación", S76/I76))</f>
        <v>No hay ejecución</v>
      </c>
      <c r="U76" s="290" t="str">
        <f t="shared" si="17"/>
        <v>NA</v>
      </c>
      <c r="V76" s="290"/>
      <c r="W76" s="288"/>
      <c r="X76" s="289"/>
      <c r="Y76" s="290"/>
      <c r="Z76" s="290"/>
      <c r="AA76" s="299"/>
      <c r="AB76" s="296" t="str">
        <f t="shared" ref="AB76" si="55">IF(AA76="","No hay ejecución",IF(AND(L76=0),"No hay Programación", AA76/L76))</f>
        <v>No hay ejecución</v>
      </c>
      <c r="AC76" s="297" t="str">
        <f t="shared" ref="AC76" si="56">IF(AB76="No hay ejecución","NA",IF(AB76&gt;=90%,"De acuerdo con lo programado",IF(AB76&gt;=50%,"Atraso Leve",IF(AB76&lt;=49.9%,"En riesgo en cumplimiento"))))</f>
        <v>NA</v>
      </c>
      <c r="AD76" s="297"/>
      <c r="AE76" s="224"/>
      <c r="AF76" s="225" t="str">
        <f t="shared" ref="AF76" si="57">IF(AE76="","No hay ejecución",IF(AND(M76=0),"No hay Programación", AE76/M76))</f>
        <v>No hay ejecución</v>
      </c>
      <c r="AG76" s="226" t="str">
        <f t="shared" ref="AG76" si="58">IF(AF76="No hay ejecución","NA",IF(AF76&gt;=90%,"De acuerdo con lo programado",IF(AF76&gt;=50%,"Atraso Leve",IF(AF76&lt;=49.99%,"En riesgo en cumplimiento"))))</f>
        <v>NA</v>
      </c>
      <c r="AH76" s="226"/>
      <c r="AI76" s="299">
        <f t="shared" ref="AI76" si="59">S76+W76+AA76+AE76</f>
        <v>0</v>
      </c>
      <c r="AJ76" s="296" t="str">
        <f t="shared" ref="AJ76" si="60">IF(AI76="","No hay ejecución",IF(AND(O76=0),"No hay Programación", AI76/O76))</f>
        <v>No hay Programación</v>
      </c>
      <c r="AK76" s="297" t="str">
        <f t="shared" si="15"/>
        <v>Cumplio</v>
      </c>
      <c r="AL76" s="297"/>
      <c r="AM76" s="154"/>
    </row>
    <row r="77" spans="1:39" ht="36.75" customHeight="1">
      <c r="A77" s="177">
        <v>9.1</v>
      </c>
      <c r="B77" s="170">
        <v>2</v>
      </c>
      <c r="C77" s="170">
        <v>0</v>
      </c>
      <c r="D77" s="170">
        <v>0</v>
      </c>
      <c r="E77" s="170">
        <v>0</v>
      </c>
      <c r="F77" s="172" t="s">
        <v>1384</v>
      </c>
      <c r="G77" s="172" t="s">
        <v>920</v>
      </c>
      <c r="H77" s="172" t="s">
        <v>517</v>
      </c>
      <c r="I77" s="178"/>
      <c r="J77" s="178"/>
      <c r="K77" s="174">
        <f>SUM(I77:J77)</f>
        <v>0</v>
      </c>
      <c r="L77" s="178"/>
      <c r="M77" s="178"/>
      <c r="N77" s="174">
        <f t="shared" si="52"/>
        <v>0</v>
      </c>
      <c r="O77" s="175">
        <f t="shared" si="53"/>
        <v>0</v>
      </c>
      <c r="P77" s="179"/>
      <c r="Q77" s="172" t="s">
        <v>1228</v>
      </c>
      <c r="R77" s="183" t="s">
        <v>1385</v>
      </c>
      <c r="S77" s="288"/>
      <c r="T77" s="289" t="str">
        <f t="shared" si="54"/>
        <v>No hay ejecución</v>
      </c>
      <c r="U77" s="290" t="str">
        <f t="shared" si="17"/>
        <v>NA</v>
      </c>
      <c r="V77" s="290" t="s">
        <v>1386</v>
      </c>
      <c r="W77" s="288"/>
      <c r="X77" s="289"/>
      <c r="Y77" s="290"/>
      <c r="Z77" s="290"/>
      <c r="AA77" s="299"/>
      <c r="AB77" s="296" t="str">
        <f t="shared" ref="AB77:AB81" si="61">IF(AA77="","No hay ejecución",IF(AND(L77=0),"No hay Programación", AA77/L77))</f>
        <v>No hay ejecución</v>
      </c>
      <c r="AC77" s="297" t="str">
        <f t="shared" ref="AC77:AC81" si="62">IF(AB77="No hay ejecución","NA",IF(AB77&gt;=90%,"De acuerdo con lo programado",IF(AB77&gt;=50%,"Atraso Leve",IF(AB77&lt;=49.9%,"En riesgo en cumplimiento"))))</f>
        <v>NA</v>
      </c>
      <c r="AD77" s="297"/>
      <c r="AE77" s="224"/>
      <c r="AF77" s="225" t="str">
        <f t="shared" ref="AF77:AF81" si="63">IF(AE77="","No hay ejecución",IF(AND(M77=0),"No hay Programación", AE77/M77))</f>
        <v>No hay ejecución</v>
      </c>
      <c r="AG77" s="226" t="str">
        <f t="shared" ref="AG77:AG81" si="64">IF(AF77="No hay ejecución","NA",IF(AF77&gt;=90%,"De acuerdo con lo programado",IF(AF77&gt;=50%,"Atraso Leve",IF(AF77&lt;=49.99%,"En riesgo en cumplimiento"))))</f>
        <v>NA</v>
      </c>
      <c r="AH77" s="226"/>
      <c r="AI77" s="299">
        <f t="shared" ref="AI77:AI81" si="65">S77+W77+AA77+AE77</f>
        <v>0</v>
      </c>
      <c r="AJ77" s="296" t="str">
        <f t="shared" ref="AJ77:AJ81" si="66">IF(AI77="","No hay ejecución",IF(AND(O77=0),"No hay Programación", AI77/O77))</f>
        <v>No hay Programación</v>
      </c>
      <c r="AK77" s="297" t="str">
        <f t="shared" si="15"/>
        <v>Cumplio</v>
      </c>
      <c r="AL77" s="297"/>
      <c r="AM77" s="154"/>
    </row>
    <row r="78" spans="1:39" ht="36.75" customHeight="1">
      <c r="A78" s="177">
        <v>9.1999999999999993</v>
      </c>
      <c r="B78" s="170">
        <v>2</v>
      </c>
      <c r="C78" s="170" t="s">
        <v>37</v>
      </c>
      <c r="D78" s="170" t="s">
        <v>48</v>
      </c>
      <c r="E78" s="170" t="s">
        <v>96</v>
      </c>
      <c r="F78" s="172" t="s">
        <v>1387</v>
      </c>
      <c r="G78" s="172" t="s">
        <v>920</v>
      </c>
      <c r="H78" s="172" t="s">
        <v>517</v>
      </c>
      <c r="I78" s="178"/>
      <c r="J78" s="178"/>
      <c r="K78" s="174">
        <f>SUM(I78:J78)</f>
        <v>0</v>
      </c>
      <c r="L78" s="178"/>
      <c r="M78" s="178"/>
      <c r="N78" s="174">
        <f t="shared" si="52"/>
        <v>0</v>
      </c>
      <c r="O78" s="175">
        <f t="shared" si="53"/>
        <v>0</v>
      </c>
      <c r="P78" s="179"/>
      <c r="Q78" s="172" t="s">
        <v>1388</v>
      </c>
      <c r="R78" s="183" t="s">
        <v>1389</v>
      </c>
      <c r="S78" s="288"/>
      <c r="T78" s="289" t="str">
        <f t="shared" si="54"/>
        <v>No hay ejecución</v>
      </c>
      <c r="U78" s="290" t="str">
        <f t="shared" si="17"/>
        <v>NA</v>
      </c>
      <c r="V78" s="290" t="s">
        <v>1390</v>
      </c>
      <c r="W78" s="288"/>
      <c r="X78" s="289"/>
      <c r="Y78" s="290"/>
      <c r="Z78" s="290"/>
      <c r="AA78" s="299"/>
      <c r="AB78" s="296" t="str">
        <f t="shared" si="61"/>
        <v>No hay ejecución</v>
      </c>
      <c r="AC78" s="297" t="str">
        <f t="shared" si="62"/>
        <v>NA</v>
      </c>
      <c r="AD78" s="297"/>
      <c r="AE78" s="224">
        <v>27</v>
      </c>
      <c r="AF78" s="225" t="str">
        <f t="shared" si="63"/>
        <v>No hay Programación</v>
      </c>
      <c r="AG78" s="226" t="str">
        <f t="shared" si="64"/>
        <v>De acuerdo con lo programado</v>
      </c>
      <c r="AH78" s="226" t="s">
        <v>1391</v>
      </c>
      <c r="AI78" s="299">
        <f t="shared" si="65"/>
        <v>27</v>
      </c>
      <c r="AJ78" s="296" t="str">
        <f t="shared" si="66"/>
        <v>No hay Programación</v>
      </c>
      <c r="AK78" s="297" t="str">
        <f t="shared" ref="AK78:AK81" si="67">IF(AJ78="No hay ejecución","NA",IF(AJ78&gt;=90%,"Cumplio",IF(AJ78&lt;=89.9%,"No Cumplio")))</f>
        <v>Cumplio</v>
      </c>
      <c r="AL78" s="297"/>
      <c r="AM78" s="154"/>
    </row>
    <row r="79" spans="1:39" ht="36.75" customHeight="1">
      <c r="A79" s="177">
        <v>9.3000000000000007</v>
      </c>
      <c r="B79" s="170">
        <v>2</v>
      </c>
      <c r="C79" s="170" t="s">
        <v>37</v>
      </c>
      <c r="D79" s="170" t="s">
        <v>48</v>
      </c>
      <c r="E79" s="170" t="s">
        <v>96</v>
      </c>
      <c r="F79" s="172" t="s">
        <v>1392</v>
      </c>
      <c r="G79" s="172" t="s">
        <v>495</v>
      </c>
      <c r="H79" s="172" t="s">
        <v>517</v>
      </c>
      <c r="I79" s="178"/>
      <c r="J79" s="178"/>
      <c r="K79" s="174">
        <v>0</v>
      </c>
      <c r="L79" s="178"/>
      <c r="M79" s="178"/>
      <c r="N79" s="174">
        <f t="shared" si="52"/>
        <v>0</v>
      </c>
      <c r="O79" s="175">
        <f t="shared" si="53"/>
        <v>0</v>
      </c>
      <c r="P79" s="179"/>
      <c r="Q79" s="172" t="s">
        <v>1175</v>
      </c>
      <c r="R79" s="183" t="s">
        <v>1393</v>
      </c>
      <c r="S79" s="288"/>
      <c r="T79" s="289" t="str">
        <f t="shared" si="54"/>
        <v>No hay ejecución</v>
      </c>
      <c r="U79" s="290" t="str">
        <f t="shared" si="17"/>
        <v>NA</v>
      </c>
      <c r="V79" s="290" t="s">
        <v>1394</v>
      </c>
      <c r="W79" s="288"/>
      <c r="X79" s="289"/>
      <c r="Y79" s="290"/>
      <c r="Z79" s="290"/>
      <c r="AA79" s="299"/>
      <c r="AB79" s="296" t="str">
        <f t="shared" si="61"/>
        <v>No hay ejecución</v>
      </c>
      <c r="AC79" s="297" t="str">
        <f t="shared" si="62"/>
        <v>NA</v>
      </c>
      <c r="AD79" s="297"/>
      <c r="AE79" s="224">
        <v>5</v>
      </c>
      <c r="AF79" s="225" t="str">
        <f t="shared" si="63"/>
        <v>No hay Programación</v>
      </c>
      <c r="AG79" s="226" t="str">
        <f t="shared" si="64"/>
        <v>De acuerdo con lo programado</v>
      </c>
      <c r="AH79" s="226" t="s">
        <v>1395</v>
      </c>
      <c r="AI79" s="299">
        <f t="shared" si="65"/>
        <v>5</v>
      </c>
      <c r="AJ79" s="296" t="str">
        <f t="shared" si="66"/>
        <v>No hay Programación</v>
      </c>
      <c r="AK79" s="297" t="str">
        <f t="shared" si="67"/>
        <v>Cumplio</v>
      </c>
      <c r="AL79" s="297"/>
      <c r="AM79" s="154"/>
    </row>
    <row r="80" spans="1:39" ht="36.75" customHeight="1">
      <c r="A80" s="177">
        <v>9.4</v>
      </c>
      <c r="B80" s="170">
        <v>2</v>
      </c>
      <c r="C80" s="170">
        <v>0</v>
      </c>
      <c r="D80" s="170">
        <v>0</v>
      </c>
      <c r="E80" s="170">
        <v>0</v>
      </c>
      <c r="F80" s="453" t="s">
        <v>1396</v>
      </c>
      <c r="G80" s="172" t="s">
        <v>1397</v>
      </c>
      <c r="H80" s="172" t="s">
        <v>517</v>
      </c>
      <c r="I80" s="178"/>
      <c r="J80" s="178"/>
      <c r="K80" s="174">
        <v>0</v>
      </c>
      <c r="L80" s="178"/>
      <c r="M80" s="178"/>
      <c r="N80" s="174">
        <f t="shared" si="52"/>
        <v>0</v>
      </c>
      <c r="O80" s="175">
        <f t="shared" si="53"/>
        <v>0</v>
      </c>
      <c r="P80" s="179"/>
      <c r="Q80" s="172" t="s">
        <v>1398</v>
      </c>
      <c r="R80" s="183"/>
      <c r="S80" s="288"/>
      <c r="T80" s="289" t="str">
        <f t="shared" si="54"/>
        <v>No hay ejecución</v>
      </c>
      <c r="U80" s="290" t="str">
        <f t="shared" si="17"/>
        <v>NA</v>
      </c>
      <c r="V80" s="290" t="s">
        <v>1275</v>
      </c>
      <c r="W80" s="288"/>
      <c r="X80" s="289"/>
      <c r="Y80" s="290"/>
      <c r="Z80" s="290"/>
      <c r="AA80" s="299"/>
      <c r="AB80" s="296" t="str">
        <f t="shared" si="61"/>
        <v>No hay ejecución</v>
      </c>
      <c r="AC80" s="297" t="str">
        <f t="shared" si="62"/>
        <v>NA</v>
      </c>
      <c r="AD80" s="297" t="s">
        <v>1276</v>
      </c>
      <c r="AE80" s="224"/>
      <c r="AF80" s="225" t="str">
        <f t="shared" si="63"/>
        <v>No hay ejecución</v>
      </c>
      <c r="AG80" s="226" t="str">
        <f t="shared" si="64"/>
        <v>NA</v>
      </c>
      <c r="AH80" s="226"/>
      <c r="AI80" s="299">
        <f t="shared" si="65"/>
        <v>0</v>
      </c>
      <c r="AJ80" s="296" t="str">
        <f t="shared" si="66"/>
        <v>No hay Programación</v>
      </c>
      <c r="AK80" s="297" t="str">
        <f t="shared" si="67"/>
        <v>Cumplio</v>
      </c>
      <c r="AL80" s="297"/>
      <c r="AM80" s="154"/>
    </row>
    <row r="81" spans="1:39" ht="36.75" customHeight="1">
      <c r="A81" s="177">
        <v>8.6999999999999993</v>
      </c>
      <c r="B81" s="170">
        <v>2</v>
      </c>
      <c r="C81" s="170" t="s">
        <v>37</v>
      </c>
      <c r="D81" s="170" t="s">
        <v>48</v>
      </c>
      <c r="E81" s="170" t="s">
        <v>96</v>
      </c>
      <c r="F81" s="172" t="s">
        <v>1399</v>
      </c>
      <c r="G81" s="172" t="s">
        <v>920</v>
      </c>
      <c r="H81" s="172" t="s">
        <v>517</v>
      </c>
      <c r="I81" s="178"/>
      <c r="J81" s="178"/>
      <c r="K81" s="174">
        <f>SUM(I81:J81)</f>
        <v>0</v>
      </c>
      <c r="L81" s="178"/>
      <c r="M81" s="178"/>
      <c r="N81" s="174">
        <f t="shared" si="52"/>
        <v>0</v>
      </c>
      <c r="O81" s="175">
        <f t="shared" si="53"/>
        <v>0</v>
      </c>
      <c r="P81" s="179"/>
      <c r="Q81" s="172" t="s">
        <v>1186</v>
      </c>
      <c r="R81" s="183"/>
      <c r="S81" s="288"/>
      <c r="T81" s="289" t="str">
        <f t="shared" si="54"/>
        <v>No hay ejecución</v>
      </c>
      <c r="U81" s="290" t="str">
        <f t="shared" si="17"/>
        <v>NA</v>
      </c>
      <c r="V81" s="290" t="s">
        <v>1400</v>
      </c>
      <c r="W81" s="288"/>
      <c r="X81" s="289"/>
      <c r="Y81" s="290"/>
      <c r="Z81" s="290"/>
      <c r="AA81" s="299"/>
      <c r="AB81" s="296" t="str">
        <f t="shared" si="61"/>
        <v>No hay ejecución</v>
      </c>
      <c r="AC81" s="297" t="str">
        <f t="shared" si="62"/>
        <v>NA</v>
      </c>
      <c r="AD81" s="297"/>
      <c r="AE81" s="224"/>
      <c r="AF81" s="225" t="str">
        <f t="shared" si="63"/>
        <v>No hay ejecución</v>
      </c>
      <c r="AG81" s="226" t="str">
        <f t="shared" si="64"/>
        <v>NA</v>
      </c>
      <c r="AH81" s="226"/>
      <c r="AI81" s="299">
        <f t="shared" si="65"/>
        <v>0</v>
      </c>
      <c r="AJ81" s="296" t="str">
        <f t="shared" si="66"/>
        <v>No hay Programación</v>
      </c>
      <c r="AK81" s="297" t="str">
        <f t="shared" si="67"/>
        <v>Cumplio</v>
      </c>
      <c r="AL81" s="297"/>
      <c r="AM81" s="154"/>
    </row>
    <row r="82" spans="1:39" ht="36.75" customHeight="1" thickBot="1">
      <c r="A82" s="2"/>
      <c r="B82" s="2"/>
      <c r="C82" s="2"/>
      <c r="D82" s="2"/>
      <c r="E82" s="2"/>
      <c r="F82" s="314"/>
      <c r="G82" s="137"/>
      <c r="H82" s="137"/>
      <c r="I82" s="137"/>
      <c r="J82" s="137"/>
      <c r="K82" s="137"/>
      <c r="L82" s="137"/>
      <c r="M82" s="137"/>
      <c r="N82" s="137"/>
      <c r="O82" s="137"/>
      <c r="P82" s="138"/>
      <c r="Q82" s="137"/>
      <c r="R82" s="137"/>
      <c r="AA82" s="3"/>
      <c r="AB82" s="3"/>
      <c r="AC82" s="3"/>
      <c r="AD82" s="433"/>
      <c r="AE82" s="154"/>
      <c r="AF82" s="154"/>
      <c r="AG82" s="154"/>
      <c r="AH82" s="154"/>
      <c r="AI82" s="3"/>
      <c r="AJ82" s="3"/>
      <c r="AK82" s="3"/>
      <c r="AL82" s="3"/>
      <c r="AM82" s="154"/>
    </row>
    <row r="83" spans="1:39" ht="36.75" customHeight="1" thickTop="1" thickBot="1">
      <c r="A83" s="2"/>
      <c r="B83" s="2"/>
      <c r="C83" s="2"/>
      <c r="D83" s="2"/>
      <c r="E83" s="2"/>
      <c r="F83" s="314"/>
      <c r="G83" s="139"/>
      <c r="H83" s="139"/>
      <c r="I83" s="137"/>
      <c r="J83" s="137"/>
      <c r="K83" s="137"/>
      <c r="L83" s="137"/>
      <c r="M83" s="137"/>
      <c r="N83" s="137"/>
      <c r="O83" s="137"/>
      <c r="P83" s="138"/>
      <c r="Q83" s="137"/>
      <c r="R83" s="137"/>
      <c r="AA83" s="3"/>
      <c r="AB83" s="3"/>
      <c r="AC83" s="3"/>
      <c r="AD83" s="433"/>
      <c r="AE83" s="154"/>
      <c r="AF83" s="154"/>
      <c r="AG83" s="154"/>
      <c r="AH83" s="154"/>
      <c r="AI83" s="3"/>
      <c r="AJ83" s="3"/>
      <c r="AK83" s="3"/>
      <c r="AL83" s="3"/>
      <c r="AM83" s="154"/>
    </row>
    <row r="84" spans="1:39" ht="36.75" customHeight="1" thickTop="1" thickBot="1">
      <c r="A84" s="2"/>
      <c r="B84" s="2"/>
      <c r="C84" s="2"/>
      <c r="D84" s="2"/>
      <c r="E84" s="2"/>
      <c r="F84" s="314"/>
      <c r="G84" s="139"/>
      <c r="H84" s="139"/>
      <c r="I84" s="137"/>
      <c r="J84" s="137"/>
      <c r="K84" s="137"/>
      <c r="L84" s="137"/>
      <c r="M84" s="137"/>
      <c r="N84" s="137"/>
      <c r="O84" s="137"/>
      <c r="P84" s="138"/>
      <c r="Q84" s="137"/>
      <c r="R84" s="137"/>
      <c r="AA84" s="3"/>
      <c r="AB84" s="3"/>
      <c r="AC84" s="3"/>
      <c r="AD84" s="433"/>
      <c r="AE84" s="154"/>
      <c r="AF84" s="154"/>
      <c r="AG84" s="154"/>
      <c r="AH84" s="154"/>
      <c r="AI84" s="3"/>
      <c r="AJ84" s="3"/>
      <c r="AK84" s="3"/>
      <c r="AL84" s="3"/>
      <c r="AM84" s="154"/>
    </row>
    <row r="85" spans="1:39" ht="36.75" customHeight="1" thickTop="1" thickBot="1">
      <c r="A85" s="820" t="s">
        <v>551</v>
      </c>
      <c r="B85" s="821"/>
      <c r="C85" s="821"/>
      <c r="D85" s="821"/>
      <c r="E85" s="821"/>
      <c r="F85" s="144" t="s">
        <v>1401</v>
      </c>
      <c r="G85" s="139"/>
      <c r="H85" s="139"/>
      <c r="I85" s="137"/>
      <c r="J85" s="137"/>
      <c r="K85" s="137"/>
      <c r="L85" s="137"/>
      <c r="M85" s="137"/>
      <c r="N85" s="137"/>
      <c r="O85" s="137"/>
      <c r="P85" s="138"/>
      <c r="Q85" s="137"/>
      <c r="R85" s="137"/>
      <c r="AD85" s="434"/>
    </row>
    <row r="86" spans="1:39" ht="36.75" customHeight="1" thickTop="1" thickBot="1">
      <c r="A86" s="157"/>
      <c r="B86" s="157"/>
      <c r="C86" s="157"/>
      <c r="D86" s="157"/>
      <c r="E86" s="157"/>
      <c r="F86" s="139"/>
      <c r="G86" s="139"/>
      <c r="H86" s="139"/>
      <c r="I86" s="137"/>
      <c r="J86" s="137"/>
      <c r="K86" s="137"/>
      <c r="L86" s="137"/>
      <c r="M86" s="137"/>
      <c r="N86" s="137"/>
      <c r="O86" s="137"/>
      <c r="P86" s="138"/>
      <c r="Q86" s="137"/>
      <c r="R86" s="137"/>
      <c r="AD86" s="434"/>
    </row>
    <row r="87" spans="1:39" ht="36.75" customHeight="1" thickTop="1" thickBot="1">
      <c r="A87" s="822" t="s">
        <v>553</v>
      </c>
      <c r="B87" s="823"/>
      <c r="C87" s="823"/>
      <c r="D87" s="823"/>
      <c r="E87" s="823"/>
      <c r="F87" s="144"/>
      <c r="G87" s="139"/>
      <c r="H87" s="139"/>
      <c r="I87" s="137"/>
      <c r="J87" s="137"/>
      <c r="K87" s="137"/>
      <c r="L87" s="137"/>
      <c r="M87" s="137"/>
      <c r="N87" s="137"/>
      <c r="O87" s="137"/>
      <c r="P87" s="138"/>
      <c r="Q87" s="137"/>
      <c r="R87" s="137"/>
      <c r="AD87" s="434"/>
    </row>
    <row r="88" spans="1:39" ht="36.75" customHeight="1" thickTop="1" thickBot="1">
      <c r="A88" s="158"/>
      <c r="B88" s="158"/>
      <c r="C88" s="158"/>
      <c r="D88" s="158"/>
      <c r="E88" s="158"/>
      <c r="F88" s="139"/>
      <c r="G88" s="139"/>
      <c r="H88" s="139"/>
      <c r="I88" s="137"/>
      <c r="J88" s="137"/>
      <c r="K88" s="137"/>
      <c r="L88" s="137"/>
      <c r="M88" s="137"/>
      <c r="N88" s="137"/>
      <c r="O88" s="137"/>
      <c r="P88" s="138"/>
      <c r="Q88" s="137"/>
      <c r="R88" s="137"/>
      <c r="AD88" s="434"/>
    </row>
    <row r="89" spans="1:39" ht="36.75" customHeight="1" thickTop="1" thickBot="1">
      <c r="A89" s="159" t="s">
        <v>554</v>
      </c>
      <c r="B89" s="2"/>
      <c r="C89" s="161"/>
      <c r="D89" s="2"/>
      <c r="E89" s="2"/>
      <c r="F89" s="314"/>
      <c r="G89" s="139"/>
      <c r="H89" s="139"/>
      <c r="I89" s="137"/>
      <c r="J89" s="137"/>
      <c r="K89" s="137"/>
      <c r="L89" s="137"/>
      <c r="M89" s="137"/>
      <c r="N89" s="137"/>
      <c r="O89" s="137"/>
      <c r="P89" s="138"/>
      <c r="Q89" s="137"/>
      <c r="R89" s="137"/>
      <c r="AD89" s="454"/>
    </row>
    <row r="90" spans="1:39" ht="36.75" customHeight="1" thickTop="1" thickBot="1">
      <c r="A90" s="160">
        <v>1</v>
      </c>
      <c r="B90" s="2" t="s">
        <v>555</v>
      </c>
      <c r="C90" s="161"/>
      <c r="D90" s="2"/>
      <c r="E90" s="2"/>
      <c r="F90" s="314"/>
      <c r="G90" s="139"/>
      <c r="H90" s="139"/>
      <c r="I90" s="137"/>
      <c r="J90" s="137"/>
      <c r="K90" s="137"/>
      <c r="L90" s="137"/>
      <c r="M90" s="137"/>
      <c r="N90" s="137"/>
      <c r="O90" s="137"/>
      <c r="P90" s="138"/>
      <c r="Q90" s="137"/>
      <c r="R90" s="137"/>
      <c r="AD90" s="340"/>
    </row>
    <row r="91" spans="1:39" ht="36.75" customHeight="1" thickTop="1" thickBot="1">
      <c r="A91" s="160">
        <v>2</v>
      </c>
      <c r="B91" s="2" t="s">
        <v>606</v>
      </c>
      <c r="C91" s="161"/>
      <c r="D91" s="2"/>
      <c r="E91" s="2"/>
      <c r="F91" s="314"/>
      <c r="G91" s="139"/>
      <c r="H91" s="139"/>
      <c r="I91" s="137"/>
      <c r="J91" s="137"/>
      <c r="K91" s="137"/>
      <c r="L91" s="137"/>
      <c r="M91" s="137"/>
      <c r="N91" s="137"/>
      <c r="O91" s="137"/>
      <c r="P91" s="138"/>
      <c r="Q91" s="137"/>
      <c r="R91" s="137"/>
      <c r="AD91" s="340"/>
    </row>
    <row r="92" spans="1:39" ht="36.75" customHeight="1" thickTop="1" thickBot="1">
      <c r="A92" s="160">
        <v>3</v>
      </c>
      <c r="B92" s="2" t="s">
        <v>557</v>
      </c>
      <c r="C92" s="162"/>
      <c r="D92" s="2"/>
      <c r="E92" s="2"/>
      <c r="F92" s="314"/>
      <c r="G92" s="3"/>
      <c r="H92" s="3"/>
      <c r="I92" s="137"/>
      <c r="J92" s="137"/>
      <c r="K92" s="137"/>
      <c r="L92" s="137"/>
      <c r="M92" s="137"/>
      <c r="N92" s="137"/>
      <c r="O92" s="137"/>
      <c r="P92" s="138"/>
      <c r="Q92" s="137"/>
      <c r="R92" s="137"/>
    </row>
    <row r="93" spans="1:39" ht="36.75" customHeight="1" thickTop="1" thickBot="1">
      <c r="A93" s="160">
        <v>4</v>
      </c>
      <c r="B93" s="2" t="s">
        <v>558</v>
      </c>
      <c r="C93" s="162"/>
      <c r="D93" s="2"/>
      <c r="E93" s="2"/>
      <c r="F93" s="314"/>
      <c r="G93" s="137"/>
      <c r="H93" s="137"/>
      <c r="I93" s="137"/>
      <c r="J93" s="137"/>
      <c r="K93" s="137"/>
      <c r="L93" s="137"/>
      <c r="M93" s="137"/>
      <c r="N93" s="137"/>
      <c r="O93" s="137"/>
      <c r="P93" s="138"/>
      <c r="Q93" s="137"/>
      <c r="R93" s="137"/>
    </row>
    <row r="94" spans="1:39" ht="36.75" customHeight="1" thickTop="1" thickBot="1">
      <c r="A94" s="160">
        <v>5</v>
      </c>
      <c r="B94" s="2" t="s">
        <v>607</v>
      </c>
      <c r="C94" s="162"/>
      <c r="D94" s="2"/>
      <c r="E94" s="2"/>
      <c r="F94" s="314"/>
      <c r="G94" s="137"/>
      <c r="H94" s="137"/>
      <c r="I94" s="137"/>
      <c r="J94" s="137"/>
      <c r="K94" s="137"/>
      <c r="L94" s="137"/>
      <c r="M94" s="137"/>
      <c r="N94" s="137"/>
      <c r="O94" s="137"/>
      <c r="P94" s="138"/>
      <c r="Q94" s="137"/>
      <c r="R94" s="137"/>
    </row>
    <row r="95" spans="1:39" ht="36.75" customHeight="1" thickTop="1">
      <c r="A95" s="160">
        <v>6</v>
      </c>
      <c r="B95" s="3" t="s">
        <v>560</v>
      </c>
      <c r="C95" s="162"/>
      <c r="D95" s="2"/>
      <c r="E95" s="2"/>
      <c r="F95" s="314"/>
      <c r="G95" s="139"/>
      <c r="H95" s="139"/>
      <c r="I95" s="139"/>
      <c r="J95" s="139"/>
      <c r="K95" s="139"/>
      <c r="L95" s="139"/>
      <c r="M95" s="139"/>
      <c r="N95" s="139"/>
      <c r="O95" s="139"/>
      <c r="P95" s="146"/>
      <c r="Q95" s="139"/>
      <c r="R95" s="139"/>
    </row>
    <row r="96" spans="1:39" ht="36.75" customHeight="1">
      <c r="A96" s="160">
        <v>7</v>
      </c>
      <c r="B96" s="2" t="s">
        <v>561</v>
      </c>
      <c r="D96" s="2"/>
      <c r="E96" s="2"/>
      <c r="F96" s="314"/>
      <c r="G96" s="139"/>
      <c r="H96" s="139"/>
      <c r="I96" s="139"/>
      <c r="J96" s="139"/>
      <c r="K96" s="139"/>
      <c r="L96" s="139"/>
      <c r="M96" s="139"/>
      <c r="N96" s="139"/>
      <c r="O96" s="139"/>
      <c r="P96" s="146"/>
      <c r="Q96" s="139"/>
      <c r="R96" s="139"/>
    </row>
    <row r="97" spans="1:38" s="154" customFormat="1" ht="36.75" customHeight="1">
      <c r="A97" s="160">
        <v>8</v>
      </c>
      <c r="B97" s="2" t="s">
        <v>562</v>
      </c>
      <c r="C97" s="2"/>
      <c r="D97" s="3"/>
      <c r="E97" s="3"/>
      <c r="F97" s="314"/>
      <c r="G97" s="139"/>
      <c r="H97" s="139"/>
      <c r="I97" s="139"/>
      <c r="J97" s="139"/>
      <c r="K97" s="139"/>
      <c r="L97" s="139"/>
      <c r="M97" s="139"/>
      <c r="N97" s="139"/>
      <c r="O97" s="139"/>
      <c r="P97" s="146"/>
      <c r="Q97" s="139"/>
      <c r="R97" s="139"/>
      <c r="S97" s="3"/>
      <c r="T97" s="3"/>
      <c r="U97" s="3"/>
      <c r="V97" s="3"/>
      <c r="W97" s="3"/>
      <c r="X97" s="3"/>
      <c r="Y97" s="3"/>
      <c r="Z97" s="3"/>
      <c r="AA97" s="3"/>
      <c r="AB97" s="3"/>
      <c r="AC97" s="3"/>
      <c r="AD97" s="1"/>
      <c r="AI97" s="3"/>
      <c r="AJ97" s="3"/>
      <c r="AK97" s="3"/>
      <c r="AL97" s="3"/>
    </row>
    <row r="98" spans="1:38" ht="36.75" customHeight="1">
      <c r="A98" s="160">
        <v>9</v>
      </c>
      <c r="B98" s="2" t="s">
        <v>563</v>
      </c>
      <c r="C98" s="2"/>
      <c r="D98" s="2"/>
      <c r="E98" s="2"/>
      <c r="F98" s="314"/>
      <c r="G98" s="139"/>
      <c r="H98" s="139"/>
      <c r="I98" s="139"/>
      <c r="J98" s="139"/>
      <c r="K98" s="139"/>
      <c r="L98" s="139"/>
      <c r="M98" s="139"/>
      <c r="N98" s="139"/>
      <c r="O98" s="139"/>
      <c r="P98" s="146"/>
      <c r="Q98" s="139"/>
      <c r="R98" s="139"/>
    </row>
    <row r="99" spans="1:38" ht="36.75" customHeight="1">
      <c r="A99" s="160">
        <v>10</v>
      </c>
      <c r="B99" s="2" t="s">
        <v>564</v>
      </c>
      <c r="C99" s="2"/>
      <c r="D99" s="2"/>
      <c r="E99" s="2"/>
      <c r="F99" s="314"/>
      <c r="G99" s="139"/>
      <c r="H99" s="139"/>
      <c r="I99" s="139"/>
      <c r="J99" s="139"/>
      <c r="K99" s="139"/>
      <c r="L99" s="139"/>
      <c r="M99" s="139"/>
      <c r="N99" s="139"/>
      <c r="O99" s="139"/>
      <c r="P99" s="146"/>
      <c r="Q99" s="139"/>
      <c r="R99" s="139"/>
    </row>
    <row r="100" spans="1:38" ht="36.75" customHeight="1">
      <c r="A100" s="160">
        <v>11</v>
      </c>
      <c r="B100" s="2" t="s">
        <v>565</v>
      </c>
      <c r="C100" s="2"/>
      <c r="D100" s="2"/>
      <c r="E100" s="2"/>
      <c r="F100" s="314"/>
      <c r="G100" s="139"/>
      <c r="H100" s="139"/>
      <c r="I100" s="139"/>
      <c r="J100" s="139"/>
      <c r="K100" s="139"/>
      <c r="L100" s="139"/>
      <c r="M100" s="139"/>
      <c r="N100" s="139"/>
      <c r="O100" s="139"/>
      <c r="P100" s="146"/>
      <c r="Q100" s="139"/>
      <c r="R100" s="139"/>
    </row>
    <row r="101" spans="1:38" ht="36.75" customHeight="1">
      <c r="A101" s="160">
        <v>12</v>
      </c>
      <c r="B101" s="2" t="s">
        <v>566</v>
      </c>
      <c r="C101" s="2"/>
      <c r="D101" s="2"/>
      <c r="E101" s="2"/>
      <c r="F101" s="314"/>
      <c r="G101" s="139"/>
      <c r="H101" s="139"/>
      <c r="I101" s="139"/>
      <c r="J101" s="139"/>
      <c r="K101" s="139"/>
      <c r="L101" s="139"/>
      <c r="M101" s="139"/>
      <c r="N101" s="139"/>
      <c r="O101" s="139"/>
      <c r="P101" s="146"/>
      <c r="Q101" s="139"/>
      <c r="R101" s="139"/>
    </row>
    <row r="102" spans="1:38" ht="36.75" customHeight="1">
      <c r="A102" s="160">
        <v>13</v>
      </c>
      <c r="B102" s="2" t="s">
        <v>567</v>
      </c>
      <c r="C102" s="2"/>
      <c r="D102" s="2"/>
      <c r="E102" s="2"/>
      <c r="F102" s="314"/>
      <c r="G102" s="139"/>
      <c r="H102" s="139"/>
      <c r="I102" s="139"/>
      <c r="J102" s="139"/>
      <c r="K102" s="139"/>
      <c r="L102" s="139"/>
      <c r="M102" s="139"/>
      <c r="N102" s="139"/>
      <c r="O102" s="139"/>
      <c r="P102" s="146"/>
      <c r="Q102" s="139"/>
      <c r="R102" s="139"/>
    </row>
    <row r="103" spans="1:38" ht="36.75" customHeight="1" thickBot="1">
      <c r="A103" s="3"/>
      <c r="C103" s="3"/>
      <c r="D103" s="3"/>
      <c r="E103" s="3"/>
      <c r="F103" s="139"/>
      <c r="G103" s="148"/>
      <c r="H103" s="148"/>
      <c r="I103" s="148"/>
      <c r="J103" s="148"/>
      <c r="K103" s="148"/>
      <c r="L103" s="148"/>
      <c r="M103" s="148"/>
      <c r="N103" s="148"/>
      <c r="O103" s="148"/>
      <c r="P103" s="149"/>
      <c r="Q103" s="148"/>
      <c r="R103" s="148"/>
    </row>
    <row r="104" spans="1:38" ht="36.75" customHeight="1" thickTop="1">
      <c r="AD104" s="3"/>
    </row>
    <row r="105" spans="1:38" ht="36.75" customHeight="1">
      <c r="A105" s="3"/>
      <c r="C105" s="3"/>
      <c r="D105" s="3"/>
      <c r="E105" s="3"/>
      <c r="F105" s="139"/>
      <c r="G105" s="3"/>
      <c r="H105" s="3"/>
      <c r="I105" s="3"/>
      <c r="J105" s="3"/>
      <c r="K105" s="3"/>
      <c r="L105" s="3"/>
      <c r="M105" s="3"/>
      <c r="N105" s="3"/>
      <c r="O105" s="3"/>
      <c r="P105" s="150"/>
      <c r="Q105" s="3"/>
      <c r="R105" s="3"/>
    </row>
    <row r="106" spans="1:38" s="154" customFormat="1" ht="36.75" customHeight="1">
      <c r="A106" s="3"/>
      <c r="B106" s="3"/>
      <c r="C106" s="3"/>
      <c r="D106" s="3"/>
      <c r="E106" s="3"/>
      <c r="F106" s="139"/>
      <c r="G106" s="3"/>
      <c r="H106" s="3"/>
      <c r="I106" s="3"/>
      <c r="J106" s="3"/>
      <c r="K106" s="3"/>
      <c r="L106" s="3"/>
      <c r="M106" s="3"/>
      <c r="N106" s="3"/>
      <c r="O106" s="3"/>
      <c r="P106" s="150"/>
      <c r="Q106" s="3"/>
      <c r="R106" s="3"/>
      <c r="S106" s="3"/>
      <c r="T106" s="3"/>
      <c r="U106" s="3"/>
      <c r="V106" s="3"/>
      <c r="W106" s="3"/>
      <c r="X106" s="3"/>
      <c r="Y106" s="3"/>
      <c r="Z106" s="3"/>
      <c r="AA106" s="3"/>
      <c r="AB106" s="3"/>
      <c r="AC106" s="3"/>
      <c r="AD106" s="1"/>
      <c r="AI106" s="3"/>
      <c r="AJ106" s="3"/>
      <c r="AK106" s="3"/>
      <c r="AL106" s="3"/>
    </row>
    <row r="107" spans="1:38" s="154" customFormat="1" ht="36.75" customHeight="1">
      <c r="A107" s="3"/>
      <c r="B107" s="3"/>
      <c r="C107" s="3"/>
      <c r="D107" s="3"/>
      <c r="E107" s="3"/>
      <c r="F107" s="139"/>
      <c r="G107" s="3"/>
      <c r="H107" s="3"/>
      <c r="I107" s="3"/>
      <c r="J107" s="3"/>
      <c r="K107" s="3"/>
      <c r="L107" s="3"/>
      <c r="M107" s="3"/>
      <c r="N107" s="3"/>
      <c r="O107" s="3"/>
      <c r="P107" s="150"/>
      <c r="Q107" s="3"/>
      <c r="R107" s="3"/>
      <c r="S107" s="3"/>
      <c r="T107" s="3"/>
      <c r="U107" s="3"/>
      <c r="V107" s="3"/>
      <c r="W107" s="3"/>
      <c r="X107" s="3"/>
      <c r="Y107" s="3"/>
      <c r="Z107" s="3"/>
      <c r="AA107" s="3"/>
      <c r="AB107" s="3"/>
      <c r="AC107" s="3"/>
      <c r="AD107" s="1"/>
      <c r="AI107" s="3"/>
      <c r="AJ107" s="3"/>
      <c r="AK107" s="3"/>
      <c r="AL107" s="3"/>
    </row>
    <row r="108" spans="1:38" s="154" customFormat="1" ht="36.75" customHeight="1">
      <c r="A108" s="3"/>
      <c r="B108" s="3"/>
      <c r="C108" s="3"/>
      <c r="D108" s="3"/>
      <c r="E108" s="3"/>
      <c r="F108" s="139"/>
      <c r="G108" s="3"/>
      <c r="H108" s="3"/>
      <c r="I108" s="3"/>
      <c r="J108" s="3"/>
      <c r="K108" s="3"/>
      <c r="L108" s="3"/>
      <c r="M108" s="3"/>
      <c r="N108" s="3"/>
      <c r="O108" s="3"/>
      <c r="P108" s="150"/>
      <c r="Q108" s="3"/>
      <c r="R108" s="3"/>
      <c r="S108" s="3"/>
      <c r="T108" s="3"/>
      <c r="U108" s="3"/>
      <c r="V108" s="3"/>
      <c r="W108" s="3"/>
      <c r="X108" s="3"/>
      <c r="Y108" s="3"/>
      <c r="Z108" s="3"/>
      <c r="AA108" s="3"/>
      <c r="AB108" s="3"/>
      <c r="AC108" s="3"/>
      <c r="AD108" s="1"/>
      <c r="AI108" s="3"/>
      <c r="AJ108" s="3"/>
      <c r="AK108" s="3"/>
      <c r="AL108" s="3"/>
    </row>
    <row r="109" spans="1:38" s="154" customFormat="1" ht="36.75" customHeight="1">
      <c r="A109" s="1"/>
      <c r="B109" s="1"/>
      <c r="C109" s="1"/>
      <c r="D109" s="1"/>
      <c r="E109" s="1"/>
      <c r="F109" s="315"/>
      <c r="G109" s="1"/>
      <c r="H109" s="1"/>
      <c r="I109" s="1"/>
      <c r="J109" s="1"/>
      <c r="K109" s="1"/>
      <c r="L109" s="1"/>
      <c r="M109" s="1"/>
      <c r="N109" s="1"/>
      <c r="O109" s="1"/>
      <c r="P109" s="142"/>
      <c r="Q109" s="1"/>
      <c r="R109" s="1"/>
      <c r="S109" s="3"/>
      <c r="T109" s="3"/>
      <c r="U109" s="3"/>
      <c r="V109" s="3"/>
      <c r="W109" s="3"/>
      <c r="X109" s="3"/>
      <c r="Y109" s="3"/>
      <c r="Z109" s="3"/>
      <c r="AA109" s="3"/>
      <c r="AB109" s="3"/>
      <c r="AC109" s="3"/>
      <c r="AD109" s="1"/>
      <c r="AI109" s="3"/>
      <c r="AJ109" s="3"/>
      <c r="AK109" s="3"/>
      <c r="AL109" s="3"/>
    </row>
    <row r="110" spans="1:38" s="154" customFormat="1" ht="36.75" customHeight="1">
      <c r="A110" s="1"/>
      <c r="B110" s="1"/>
      <c r="C110" s="1"/>
      <c r="D110" s="1"/>
      <c r="E110" s="1"/>
      <c r="F110" s="315"/>
      <c r="G110" s="1"/>
      <c r="H110" s="1"/>
      <c r="I110" s="1"/>
      <c r="J110" s="1"/>
      <c r="K110" s="1"/>
      <c r="L110" s="1"/>
      <c r="M110" s="1"/>
      <c r="N110" s="1"/>
      <c r="O110" s="1"/>
      <c r="P110" s="142"/>
      <c r="Q110" s="1"/>
      <c r="R110" s="1"/>
      <c r="S110" s="3"/>
      <c r="T110" s="3"/>
      <c r="U110" s="3"/>
      <c r="V110" s="3"/>
      <c r="W110" s="3"/>
      <c r="X110" s="3"/>
      <c r="Y110" s="3"/>
      <c r="Z110" s="3"/>
      <c r="AA110" s="3"/>
      <c r="AB110" s="3"/>
      <c r="AC110" s="3"/>
      <c r="AD110" s="1"/>
      <c r="AI110" s="3"/>
      <c r="AJ110" s="3"/>
      <c r="AK110" s="3"/>
      <c r="AL110" s="3"/>
    </row>
    <row r="111" spans="1:38" s="154" customFormat="1" ht="36.75" customHeight="1">
      <c r="A111" s="1"/>
      <c r="B111" s="1"/>
      <c r="C111" s="1"/>
      <c r="D111" s="1"/>
      <c r="E111" s="1"/>
      <c r="F111" s="315"/>
      <c r="G111" s="1"/>
      <c r="H111" s="1"/>
      <c r="I111" s="1"/>
      <c r="J111" s="1"/>
      <c r="K111" s="1"/>
      <c r="L111" s="1"/>
      <c r="M111" s="1"/>
      <c r="N111" s="1"/>
      <c r="O111" s="1"/>
      <c r="P111" s="142"/>
      <c r="Q111" s="1"/>
      <c r="R111" s="1"/>
      <c r="S111" s="3"/>
      <c r="T111" s="3"/>
      <c r="U111" s="3"/>
      <c r="V111" s="3"/>
      <c r="W111" s="3"/>
      <c r="X111" s="3"/>
      <c r="Y111" s="3"/>
      <c r="Z111" s="3"/>
      <c r="AA111" s="3"/>
      <c r="AB111" s="3"/>
      <c r="AC111" s="3"/>
      <c r="AD111" s="1"/>
      <c r="AI111" s="3"/>
      <c r="AJ111" s="3"/>
      <c r="AK111" s="3"/>
      <c r="AL111" s="3"/>
    </row>
    <row r="112" spans="1:38" s="154" customFormat="1" ht="36.75" customHeight="1">
      <c r="A112" s="1"/>
      <c r="B112" s="1"/>
      <c r="C112" s="1"/>
      <c r="D112" s="1"/>
      <c r="E112" s="1"/>
      <c r="F112" s="315"/>
      <c r="G112" s="1"/>
      <c r="H112" s="1"/>
      <c r="I112" s="1"/>
      <c r="J112" s="1"/>
      <c r="K112" s="1"/>
      <c r="L112" s="1"/>
      <c r="M112" s="1"/>
      <c r="N112" s="1"/>
      <c r="O112" s="1"/>
      <c r="P112" s="142"/>
      <c r="Q112" s="1"/>
      <c r="R112" s="1"/>
      <c r="S112" s="3"/>
      <c r="T112" s="3"/>
      <c r="U112" s="3"/>
      <c r="V112" s="3"/>
      <c r="W112" s="3"/>
      <c r="X112" s="3"/>
      <c r="Y112" s="3"/>
      <c r="Z112" s="3"/>
      <c r="AA112" s="3"/>
      <c r="AB112" s="3"/>
      <c r="AC112" s="3"/>
      <c r="AD112" s="1"/>
      <c r="AI112" s="3"/>
      <c r="AJ112" s="3"/>
      <c r="AK112" s="3"/>
      <c r="AL112" s="3"/>
    </row>
    <row r="113" spans="1:38" s="154" customFormat="1" ht="36.75" customHeight="1">
      <c r="A113" s="1"/>
      <c r="B113" s="1"/>
      <c r="C113" s="1"/>
      <c r="D113" s="1"/>
      <c r="E113" s="1"/>
      <c r="F113" s="315"/>
      <c r="G113" s="1"/>
      <c r="H113" s="1"/>
      <c r="I113" s="1"/>
      <c r="J113" s="1"/>
      <c r="K113" s="1"/>
      <c r="L113" s="1"/>
      <c r="M113" s="1"/>
      <c r="N113" s="1"/>
      <c r="O113" s="1"/>
      <c r="P113" s="142"/>
      <c r="Q113" s="1"/>
      <c r="R113" s="1"/>
      <c r="S113" s="3"/>
      <c r="T113" s="3"/>
      <c r="U113" s="3"/>
      <c r="V113" s="3"/>
      <c r="W113" s="3"/>
      <c r="X113" s="3"/>
      <c r="Y113" s="3"/>
      <c r="Z113" s="3"/>
      <c r="AA113" s="3"/>
      <c r="AB113" s="3"/>
      <c r="AC113" s="3"/>
      <c r="AD113" s="3"/>
      <c r="AI113" s="3"/>
      <c r="AJ113" s="3"/>
      <c r="AK113" s="3"/>
      <c r="AL113" s="3"/>
    </row>
    <row r="114" spans="1:38" s="154" customFormat="1" ht="36.75" customHeight="1">
      <c r="A114" s="1"/>
      <c r="B114" s="1"/>
      <c r="C114" s="1"/>
      <c r="D114" s="1"/>
      <c r="E114" s="1"/>
      <c r="F114" s="315"/>
      <c r="G114" s="1"/>
      <c r="H114" s="1"/>
      <c r="I114" s="1"/>
      <c r="J114" s="1"/>
      <c r="K114" s="1"/>
      <c r="L114" s="1"/>
      <c r="M114" s="1"/>
      <c r="N114" s="1"/>
      <c r="O114" s="1"/>
      <c r="P114" s="142"/>
      <c r="Q114" s="1"/>
      <c r="R114" s="1"/>
      <c r="S114" s="3"/>
      <c r="T114" s="3"/>
      <c r="U114" s="3"/>
      <c r="V114" s="3"/>
      <c r="W114" s="3"/>
      <c r="X114" s="3"/>
      <c r="Y114" s="3"/>
      <c r="Z114" s="3"/>
      <c r="AA114" s="3"/>
      <c r="AB114" s="3"/>
      <c r="AC114" s="3"/>
      <c r="AD114" s="3"/>
      <c r="AI114" s="3"/>
      <c r="AJ114" s="3"/>
      <c r="AK114" s="3"/>
      <c r="AL114" s="3"/>
    </row>
    <row r="115" spans="1:38" s="154" customFormat="1" ht="36.75" customHeight="1">
      <c r="A115" s="1"/>
      <c r="B115" s="1"/>
      <c r="C115" s="1"/>
      <c r="D115" s="1"/>
      <c r="E115" s="1"/>
      <c r="F115" s="315"/>
      <c r="G115" s="1"/>
      <c r="H115" s="1"/>
      <c r="I115" s="1"/>
      <c r="J115" s="1"/>
      <c r="K115" s="1"/>
      <c r="L115" s="1"/>
      <c r="M115" s="1"/>
      <c r="N115" s="1"/>
      <c r="O115" s="1"/>
      <c r="P115" s="142"/>
      <c r="Q115" s="1"/>
      <c r="R115" s="1"/>
      <c r="S115" s="3"/>
      <c r="T115" s="3"/>
      <c r="U115" s="3"/>
      <c r="V115" s="3"/>
      <c r="W115" s="3"/>
      <c r="X115" s="3"/>
      <c r="Y115" s="3"/>
      <c r="Z115" s="3"/>
      <c r="AA115" s="3"/>
      <c r="AB115" s="3"/>
      <c r="AC115" s="3"/>
      <c r="AD115" s="3"/>
      <c r="AI115" s="3"/>
      <c r="AJ115" s="3"/>
      <c r="AK115" s="3"/>
      <c r="AL115" s="3"/>
    </row>
    <row r="116" spans="1:38" s="154" customFormat="1" ht="36.75" customHeight="1">
      <c r="A116" s="1"/>
      <c r="B116" s="1"/>
      <c r="C116" s="1"/>
      <c r="D116" s="1"/>
      <c r="E116" s="1"/>
      <c r="F116" s="315"/>
      <c r="G116" s="1"/>
      <c r="H116" s="1"/>
      <c r="I116" s="1"/>
      <c r="J116" s="1"/>
      <c r="K116" s="1"/>
      <c r="L116" s="1"/>
      <c r="M116" s="1"/>
      <c r="N116" s="1"/>
      <c r="O116" s="1"/>
      <c r="P116" s="142"/>
      <c r="Q116" s="1"/>
      <c r="R116" s="1"/>
      <c r="S116" s="3"/>
      <c r="T116" s="3"/>
      <c r="U116" s="3"/>
      <c r="V116" s="3"/>
      <c r="W116" s="3"/>
      <c r="X116" s="3"/>
      <c r="Y116" s="3"/>
      <c r="Z116" s="3"/>
      <c r="AA116" s="3"/>
      <c r="AB116" s="3"/>
      <c r="AC116" s="3"/>
      <c r="AD116" s="3"/>
      <c r="AI116" s="3"/>
      <c r="AJ116" s="3"/>
      <c r="AK116" s="3"/>
      <c r="AL116" s="3"/>
    </row>
    <row r="117" spans="1:38" s="154" customFormat="1" ht="36.75" customHeight="1">
      <c r="A117" s="1"/>
      <c r="B117" s="1"/>
      <c r="C117" s="1"/>
      <c r="D117" s="1"/>
      <c r="E117" s="1"/>
      <c r="F117" s="315"/>
      <c r="G117" s="1"/>
      <c r="H117" s="1"/>
      <c r="I117" s="1"/>
      <c r="J117" s="1"/>
      <c r="K117" s="1"/>
      <c r="L117" s="1"/>
      <c r="M117" s="1"/>
      <c r="N117" s="1"/>
      <c r="O117" s="1"/>
      <c r="P117" s="142"/>
      <c r="Q117" s="1"/>
      <c r="R117" s="1"/>
      <c r="S117" s="3"/>
      <c r="T117" s="3"/>
      <c r="U117" s="3"/>
      <c r="V117" s="3"/>
      <c r="W117" s="3"/>
      <c r="X117" s="3"/>
      <c r="Y117" s="3"/>
      <c r="Z117" s="3"/>
      <c r="AA117" s="3"/>
      <c r="AB117" s="3"/>
      <c r="AC117" s="3"/>
      <c r="AD117" s="3"/>
      <c r="AI117" s="3"/>
      <c r="AJ117" s="3"/>
      <c r="AK117" s="3"/>
      <c r="AL117" s="3"/>
    </row>
    <row r="118" spans="1:38" s="154" customFormat="1" ht="36.75" customHeight="1">
      <c r="A118" s="1"/>
      <c r="B118" s="1"/>
      <c r="C118" s="1"/>
      <c r="D118" s="1"/>
      <c r="E118" s="1"/>
      <c r="F118" s="315"/>
      <c r="G118" s="1"/>
      <c r="H118" s="1"/>
      <c r="I118" s="1"/>
      <c r="J118" s="1"/>
      <c r="K118" s="1"/>
      <c r="L118" s="1"/>
      <c r="M118" s="1"/>
      <c r="N118" s="1"/>
      <c r="O118" s="1"/>
      <c r="P118" s="142"/>
      <c r="Q118" s="1"/>
      <c r="R118" s="1"/>
      <c r="S118" s="3"/>
      <c r="T118" s="3"/>
      <c r="U118" s="3"/>
      <c r="V118" s="3"/>
      <c r="W118" s="3"/>
      <c r="X118" s="3"/>
      <c r="Y118" s="3"/>
      <c r="Z118" s="3"/>
      <c r="AA118" s="3"/>
      <c r="AB118" s="3"/>
      <c r="AC118" s="3"/>
      <c r="AD118" s="3"/>
      <c r="AI118" s="3"/>
      <c r="AJ118" s="3"/>
      <c r="AK118" s="3"/>
      <c r="AL118" s="3"/>
    </row>
    <row r="119" spans="1:38" ht="36.75" customHeight="1">
      <c r="AD119" s="3"/>
    </row>
    <row r="120" spans="1:38" ht="36.75" customHeight="1">
      <c r="AD120" s="3"/>
    </row>
    <row r="121" spans="1:38" ht="36.75" customHeight="1">
      <c r="AD121" s="3"/>
    </row>
    <row r="122" spans="1:38" ht="36.75" customHeight="1">
      <c r="AD122" s="3"/>
    </row>
    <row r="123" spans="1:38" ht="36.75" customHeight="1">
      <c r="AD123" s="3"/>
    </row>
    <row r="124" spans="1:38" ht="36.75" customHeight="1">
      <c r="AD124" s="3"/>
    </row>
    <row r="125" spans="1:38" ht="36.75" customHeight="1">
      <c r="AD125" s="3"/>
    </row>
  </sheetData>
  <mergeCells count="46">
    <mergeCell ref="AI9:AL10"/>
    <mergeCell ref="AA10:AD10"/>
    <mergeCell ref="AE10:AH10"/>
    <mergeCell ref="AE11:AE12"/>
    <mergeCell ref="AF11:AF12"/>
    <mergeCell ref="AG11:AG12"/>
    <mergeCell ref="AH11:AH12"/>
    <mergeCell ref="AI11:AI12"/>
    <mergeCell ref="AJ11:AJ12"/>
    <mergeCell ref="AK11:AK12"/>
    <mergeCell ref="AL11:AL12"/>
    <mergeCell ref="AB11:AB12"/>
    <mergeCell ref="AC11:AC12"/>
    <mergeCell ref="AD11:AD12"/>
    <mergeCell ref="A85:E85"/>
    <mergeCell ref="A87:E87"/>
    <mergeCell ref="Y11:Y12"/>
    <mergeCell ref="Z11:Z12"/>
    <mergeCell ref="AA11:AA12"/>
    <mergeCell ref="F10:F12"/>
    <mergeCell ref="V11:V12"/>
    <mergeCell ref="W11:W12"/>
    <mergeCell ref="X11:X12"/>
    <mergeCell ref="P10:P12"/>
    <mergeCell ref="B10:B12"/>
    <mergeCell ref="W10:Z10"/>
    <mergeCell ref="G11:G12"/>
    <mergeCell ref="H11:H12"/>
    <mergeCell ref="S11:S12"/>
    <mergeCell ref="T11:T12"/>
    <mergeCell ref="U11:U12"/>
    <mergeCell ref="Q10:Q12"/>
    <mergeCell ref="R10:R12"/>
    <mergeCell ref="S10:V10"/>
    <mergeCell ref="A1:E1"/>
    <mergeCell ref="G1:Q3"/>
    <mergeCell ref="A2:E2"/>
    <mergeCell ref="A4:E4"/>
    <mergeCell ref="A5:E5"/>
    <mergeCell ref="A7:E7"/>
    <mergeCell ref="A9:A12"/>
    <mergeCell ref="B9:E9"/>
    <mergeCell ref="A6:E6"/>
    <mergeCell ref="C10:C12"/>
    <mergeCell ref="D10:D12"/>
    <mergeCell ref="E10:E12"/>
  </mergeCells>
  <dataValidations count="1">
    <dataValidation type="list" allowBlank="1" showInputMessage="1" showErrorMessage="1" sqref="F80" xr:uid="{943D908E-2FE0-471E-A2BD-E054F5420813}"/>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DAB9C-DBB9-4B76-B511-45BA491C81AE}">
  <sheetPr>
    <tabColor rgb="FF00B050"/>
  </sheetPr>
  <dimension ref="A1:AN80"/>
  <sheetViews>
    <sheetView showGridLines="0" topLeftCell="W9" zoomScaleNormal="100" workbookViewId="0">
      <selection activeCell="W13" sqref="A13:XFD30"/>
    </sheetView>
  </sheetViews>
  <sheetFormatPr baseColWidth="10" defaultColWidth="11.44140625" defaultRowHeight="30.75" customHeight="1"/>
  <cols>
    <col min="1" max="1" width="6.21875" style="1" customWidth="1"/>
    <col min="2" max="5" width="6.77734375" style="1" customWidth="1"/>
    <col min="6" max="6" width="39.21875" style="140" customWidth="1"/>
    <col min="7" max="7" width="26.77734375" style="1" customWidth="1"/>
    <col min="8" max="8" width="16" style="1" customWidth="1"/>
    <col min="9" max="9" width="10" style="1" customWidth="1"/>
    <col min="10" max="10" width="9.44140625" style="1" customWidth="1"/>
    <col min="11" max="11" width="11.21875" style="1" customWidth="1"/>
    <col min="12" max="12" width="8.21875" style="1" customWidth="1"/>
    <col min="13" max="13" width="6.44140625" style="1" customWidth="1"/>
    <col min="14" max="14" width="9.21875" style="1" customWidth="1"/>
    <col min="15" max="15" width="10.21875" style="1" customWidth="1"/>
    <col min="16" max="16" width="13" style="142" customWidth="1"/>
    <col min="17" max="17" width="33.77734375" style="1" customWidth="1"/>
    <col min="18" max="18" width="26.21875" style="1" customWidth="1"/>
    <col min="19" max="20" width="11.44140625" style="1" customWidth="1"/>
    <col min="21" max="21" width="13.21875" style="1" customWidth="1"/>
    <col min="22" max="22" width="26.77734375" style="1" customWidth="1"/>
    <col min="23" max="25" width="11.44140625" style="1" customWidth="1"/>
    <col min="26" max="26" width="25.5546875" style="1" customWidth="1"/>
    <col min="27" max="27" width="23.44140625" style="1" customWidth="1"/>
    <col min="28" max="29" width="11.44140625" style="1" customWidth="1"/>
    <col min="30" max="30" width="20.5546875" style="1" customWidth="1"/>
    <col min="31" max="33" width="11.44140625" style="151" customWidth="1"/>
    <col min="34" max="34" width="14.77734375" style="151" customWidth="1"/>
    <col min="35" max="38" width="11.44140625" style="1" customWidth="1"/>
    <col min="39" max="16384" width="11.44140625" style="151"/>
  </cols>
  <sheetData>
    <row r="1" spans="1:38" ht="30.75" customHeight="1">
      <c r="A1" s="831" t="s">
        <v>441</v>
      </c>
      <c r="B1" s="831"/>
      <c r="C1" s="831"/>
      <c r="D1" s="831"/>
      <c r="E1" s="831"/>
      <c r="F1" s="164"/>
      <c r="G1" s="832"/>
      <c r="H1" s="832"/>
      <c r="I1" s="832"/>
      <c r="J1" s="832"/>
      <c r="K1" s="832"/>
      <c r="L1" s="832"/>
      <c r="M1" s="832"/>
      <c r="N1" s="832"/>
      <c r="O1" s="832"/>
      <c r="P1" s="832"/>
      <c r="Q1" s="832"/>
    </row>
    <row r="2" spans="1:38" ht="30.75" customHeight="1">
      <c r="A2" s="833" t="s">
        <v>442</v>
      </c>
      <c r="B2" s="833"/>
      <c r="C2" s="833"/>
      <c r="D2" s="833"/>
      <c r="E2" s="833"/>
      <c r="F2" s="165"/>
      <c r="G2" s="832"/>
      <c r="H2" s="832"/>
      <c r="I2" s="832"/>
      <c r="J2" s="832"/>
      <c r="K2" s="832"/>
      <c r="L2" s="832"/>
      <c r="M2" s="832"/>
      <c r="N2" s="832"/>
      <c r="O2" s="832"/>
      <c r="P2" s="832"/>
      <c r="Q2" s="832"/>
    </row>
    <row r="4" spans="1:38" ht="30.75" customHeight="1">
      <c r="A4" s="834" t="s">
        <v>443</v>
      </c>
      <c r="B4" s="834"/>
      <c r="C4" s="834"/>
      <c r="D4" s="834"/>
      <c r="E4" s="834"/>
      <c r="F4" s="141">
        <v>2024</v>
      </c>
    </row>
    <row r="5" spans="1:38" ht="30.75" customHeight="1">
      <c r="A5" s="834" t="s">
        <v>444</v>
      </c>
      <c r="B5" s="834"/>
      <c r="C5" s="834"/>
      <c r="D5" s="834"/>
      <c r="E5" s="834"/>
      <c r="F5" s="143">
        <v>172</v>
      </c>
    </row>
    <row r="6" spans="1:38" ht="30.75" customHeight="1">
      <c r="A6" s="834" t="s">
        <v>445</v>
      </c>
      <c r="B6" s="834"/>
      <c r="C6" s="834"/>
      <c r="D6" s="834"/>
      <c r="E6" s="834"/>
      <c r="F6" s="143" t="s">
        <v>928</v>
      </c>
    </row>
    <row r="7" spans="1:38" ht="30.75" customHeight="1">
      <c r="A7" s="834" t="s">
        <v>447</v>
      </c>
      <c r="B7" s="834"/>
      <c r="C7" s="834"/>
      <c r="D7" s="834"/>
      <c r="E7" s="834"/>
      <c r="F7" s="143" t="s">
        <v>1402</v>
      </c>
    </row>
    <row r="9" spans="1:38" ht="30.75" customHeight="1">
      <c r="A9" s="816" t="s">
        <v>24</v>
      </c>
      <c r="B9" s="816" t="s">
        <v>570</v>
      </c>
      <c r="C9" s="816"/>
      <c r="D9" s="816"/>
      <c r="E9" s="816"/>
      <c r="F9" s="166" t="s">
        <v>449</v>
      </c>
      <c r="G9" s="166"/>
      <c r="H9" s="166"/>
      <c r="I9" s="166"/>
      <c r="J9" s="166"/>
      <c r="K9" s="166"/>
      <c r="L9" s="166"/>
      <c r="M9" s="166"/>
      <c r="N9" s="166"/>
      <c r="O9" s="166"/>
      <c r="P9" s="166"/>
      <c r="Q9" s="166"/>
      <c r="R9" s="166"/>
      <c r="S9" s="286" t="s">
        <v>450</v>
      </c>
      <c r="T9" s="286"/>
      <c r="U9" s="286"/>
      <c r="V9" s="286"/>
      <c r="W9" s="286"/>
      <c r="X9" s="286"/>
      <c r="Y9" s="286"/>
      <c r="Z9" s="286"/>
      <c r="AA9" s="286"/>
      <c r="AB9" s="286"/>
      <c r="AC9" s="286"/>
      <c r="AD9" s="286"/>
      <c r="AE9" s="167"/>
      <c r="AF9" s="167"/>
      <c r="AG9" s="167"/>
      <c r="AH9" s="167"/>
      <c r="AI9" s="814" t="s">
        <v>451</v>
      </c>
      <c r="AJ9" s="814"/>
      <c r="AK9" s="814"/>
      <c r="AL9" s="814"/>
    </row>
    <row r="10" spans="1:38" ht="30.75" customHeight="1">
      <c r="A10" s="816"/>
      <c r="B10" s="828" t="s">
        <v>571</v>
      </c>
      <c r="C10" s="828" t="s">
        <v>572</v>
      </c>
      <c r="D10" s="828" t="s">
        <v>573</v>
      </c>
      <c r="E10" s="828" t="s">
        <v>574</v>
      </c>
      <c r="F10" s="816" t="s">
        <v>456</v>
      </c>
      <c r="G10" s="287" t="s">
        <v>457</v>
      </c>
      <c r="H10" s="287"/>
      <c r="I10" s="287"/>
      <c r="J10" s="287"/>
      <c r="K10" s="287"/>
      <c r="L10" s="287"/>
      <c r="M10" s="287"/>
      <c r="N10" s="287"/>
      <c r="O10" s="287"/>
      <c r="P10" s="817" t="s">
        <v>575</v>
      </c>
      <c r="Q10" s="816" t="s">
        <v>576</v>
      </c>
      <c r="R10" s="816" t="s">
        <v>577</v>
      </c>
      <c r="S10" s="814" t="s">
        <v>461</v>
      </c>
      <c r="T10" s="814"/>
      <c r="U10" s="814"/>
      <c r="V10" s="814"/>
      <c r="W10" s="814" t="s">
        <v>462</v>
      </c>
      <c r="X10" s="814"/>
      <c r="Y10" s="814"/>
      <c r="Z10" s="814"/>
      <c r="AA10" s="814" t="s">
        <v>463</v>
      </c>
      <c r="AB10" s="814"/>
      <c r="AC10" s="814"/>
      <c r="AD10" s="814"/>
      <c r="AE10" s="824" t="s">
        <v>464</v>
      </c>
      <c r="AF10" s="824"/>
      <c r="AG10" s="824"/>
      <c r="AH10" s="824"/>
      <c r="AI10" s="814"/>
      <c r="AJ10" s="814"/>
      <c r="AK10" s="814"/>
      <c r="AL10" s="814"/>
    </row>
    <row r="11" spans="1:38" ht="30.75" customHeight="1">
      <c r="A11" s="816"/>
      <c r="B11" s="828"/>
      <c r="C11" s="828"/>
      <c r="D11" s="828"/>
      <c r="E11" s="828"/>
      <c r="F11" s="816"/>
      <c r="G11" s="816" t="s">
        <v>578</v>
      </c>
      <c r="H11" s="816" t="s">
        <v>579</v>
      </c>
      <c r="I11" s="816" t="s">
        <v>580</v>
      </c>
      <c r="J11" s="816"/>
      <c r="K11" s="816"/>
      <c r="L11" s="816"/>
      <c r="M11" s="816"/>
      <c r="N11" s="816"/>
      <c r="O11" s="168" t="s">
        <v>468</v>
      </c>
      <c r="P11" s="817"/>
      <c r="Q11" s="816"/>
      <c r="R11" s="816"/>
      <c r="S11" s="814" t="s">
        <v>469</v>
      </c>
      <c r="T11" s="814" t="s">
        <v>470</v>
      </c>
      <c r="U11" s="814" t="s">
        <v>471</v>
      </c>
      <c r="V11" s="814" t="s">
        <v>472</v>
      </c>
      <c r="W11" s="814" t="s">
        <v>469</v>
      </c>
      <c r="X11" s="814" t="s">
        <v>470</v>
      </c>
      <c r="Y11" s="814" t="s">
        <v>471</v>
      </c>
      <c r="Z11" s="814" t="s">
        <v>472</v>
      </c>
      <c r="AA11" s="814" t="s">
        <v>469</v>
      </c>
      <c r="AB11" s="814" t="s">
        <v>470</v>
      </c>
      <c r="AC11" s="814" t="s">
        <v>471</v>
      </c>
      <c r="AD11" s="814" t="s">
        <v>472</v>
      </c>
      <c r="AE11" s="824" t="s">
        <v>469</v>
      </c>
      <c r="AF11" s="824" t="s">
        <v>470</v>
      </c>
      <c r="AG11" s="824" t="s">
        <v>471</v>
      </c>
      <c r="AH11" s="824" t="s">
        <v>472</v>
      </c>
      <c r="AI11" s="814" t="s">
        <v>473</v>
      </c>
      <c r="AJ11" s="814" t="s">
        <v>474</v>
      </c>
      <c r="AK11" s="814" t="s">
        <v>475</v>
      </c>
      <c r="AL11" s="814" t="s">
        <v>472</v>
      </c>
    </row>
    <row r="12" spans="1:38" ht="19.5" customHeight="1">
      <c r="A12" s="816"/>
      <c r="B12" s="828"/>
      <c r="C12" s="828"/>
      <c r="D12" s="828"/>
      <c r="E12" s="828"/>
      <c r="F12" s="816"/>
      <c r="G12" s="816"/>
      <c r="H12" s="816"/>
      <c r="I12" s="168">
        <v>1</v>
      </c>
      <c r="J12" s="168">
        <v>2</v>
      </c>
      <c r="K12" s="168" t="s">
        <v>476</v>
      </c>
      <c r="L12" s="168">
        <v>3</v>
      </c>
      <c r="M12" s="168">
        <v>4</v>
      </c>
      <c r="N12" s="168" t="s">
        <v>477</v>
      </c>
      <c r="O12" s="168" t="s">
        <v>478</v>
      </c>
      <c r="P12" s="817"/>
      <c r="Q12" s="816"/>
      <c r="R12" s="816"/>
      <c r="S12" s="815"/>
      <c r="T12" s="815"/>
      <c r="U12" s="815"/>
      <c r="V12" s="815"/>
      <c r="W12" s="815"/>
      <c r="X12" s="815"/>
      <c r="Y12" s="815"/>
      <c r="Z12" s="815"/>
      <c r="AA12" s="815"/>
      <c r="AB12" s="815"/>
      <c r="AC12" s="815"/>
      <c r="AD12" s="815"/>
      <c r="AE12" s="825"/>
      <c r="AF12" s="825"/>
      <c r="AG12" s="825"/>
      <c r="AH12" s="825"/>
      <c r="AI12" s="815"/>
      <c r="AJ12" s="815"/>
      <c r="AK12" s="815"/>
      <c r="AL12" s="815"/>
    </row>
    <row r="13" spans="1:38" s="418" customFormat="1" ht="90.75" customHeight="1">
      <c r="A13" s="670">
        <v>2</v>
      </c>
      <c r="B13" s="671">
        <v>2</v>
      </c>
      <c r="C13" s="671">
        <v>0</v>
      </c>
      <c r="D13" s="671" t="s">
        <v>48</v>
      </c>
      <c r="E13" s="671" t="s">
        <v>104</v>
      </c>
      <c r="F13" s="428" t="s">
        <v>1403</v>
      </c>
      <c r="G13" s="672" t="s">
        <v>862</v>
      </c>
      <c r="H13" s="672" t="s">
        <v>863</v>
      </c>
      <c r="I13" s="301">
        <f>+I14+I18</f>
        <v>1</v>
      </c>
      <c r="J13" s="301">
        <v>2</v>
      </c>
      <c r="K13" s="673">
        <f t="shared" ref="K13:K40" si="0">SUM(I13:J13)</f>
        <v>3</v>
      </c>
      <c r="L13" s="653">
        <v>1</v>
      </c>
      <c r="M13" s="653">
        <v>1</v>
      </c>
      <c r="N13" s="673">
        <f t="shared" ref="N13:N40" si="1">SUM(L13:M13)</f>
        <v>2</v>
      </c>
      <c r="O13" s="673">
        <f t="shared" ref="O13:O40" si="2">SUM(K13,N13)</f>
        <v>5</v>
      </c>
      <c r="P13" s="674">
        <f>(SUM(P14:P20))/2</f>
        <v>0</v>
      </c>
      <c r="Q13" s="428" t="str">
        <f>Q15&amp;"- "&amp;Q19</f>
        <v>Eduardo Quirós Redondo- Rosmary Quesada Ugarte</v>
      </c>
      <c r="R13" s="422"/>
      <c r="S13" s="299">
        <v>0.4</v>
      </c>
      <c r="T13" s="296">
        <f t="shared" ref="T13:T40" si="3">IF(S13="","No hay ejecución",IF(AND(I13=0),"No hay Programación", S13/I13))</f>
        <v>0.4</v>
      </c>
      <c r="U13" s="297" t="str">
        <f>IF(T13="No hay ejecución","NA",IF(T13&gt;=90%,"De acuerdo con lo programado",IF(T13&gt;=51%,"Atraso Leve",IF(T13&lt;50%,"En riesgo cumplimiento"))))</f>
        <v>En riesgo cumplimiento</v>
      </c>
      <c r="V13" s="297" t="str">
        <f>+V14</f>
        <v>Retraso al momento de hacer la siembra porque no habia tractor agrícola en la estación para preparación de terreno, sin embargo ya se encuentra en ejecución y se esta cumpliendo según cronograma, no ha y riesgo.</v>
      </c>
      <c r="W13" s="288">
        <v>1.4</v>
      </c>
      <c r="X13" s="289">
        <f>IF(W13="","No hay ejecución",IF(AND(J13=0),"No hay Programación", W13/J13))</f>
        <v>0.7</v>
      </c>
      <c r="Y13" s="290" t="str">
        <f>IF(X13="No hay ejecución","NA",IF(X13&gt;=90%,"De acuerdo con lo programado",IF(X13&gt;=51%,"Atraso Leve",IF(X13&lt;=50%,"En riesgo en cumplimiento"))))</f>
        <v>Atraso Leve</v>
      </c>
      <c r="Z13" s="290" t="str">
        <f>+Z16&amp;"-"&amp;Z17</f>
        <v>Se presentó un leve retraso porque al momento de establecer el ensayo, el inveradero aun estaba ocupado por plantas comerciales. Actualmente solo quedan 15 días para proceder a cosecha.-El retraso en el cronograma se debe principalmente al momento en que entro el periodo lluvioso, que para este año 2024 fue bastante mas tardio de lo normal para la región.</v>
      </c>
      <c r="AA13" s="299"/>
      <c r="AB13" s="296" t="str">
        <f t="shared" ref="AB13" si="4">IF(AA13="","No hay ejecución",IF(AND(L13=0),"No hay Programación", AA13/L13))</f>
        <v>No hay ejecución</v>
      </c>
      <c r="AC13" s="297" t="str">
        <f t="shared" ref="AC13" si="5">IF(AB13="No hay ejecución","NA",IF(AB13&gt;=90%,"De acuerdo con lo programado",IF(AB13&gt;=50%,"Atraso Leve",IF(AB13&lt;=49.9%,"En riesgo en cumplimiento"))))</f>
        <v>NA</v>
      </c>
      <c r="AD13" s="297" t="s">
        <v>1404</v>
      </c>
      <c r="AE13" s="224"/>
      <c r="AF13" s="225" t="str">
        <f t="shared" ref="AF13" si="6">IF(AE13="","No hay ejecución",IF(AND(M13=0),"No hay Programación", AE13/M13))</f>
        <v>No hay ejecución</v>
      </c>
      <c r="AG13" s="226" t="str">
        <f t="shared" ref="AG13" si="7">IF(AF13="No hay ejecución","NA",IF(AF13&gt;=90%,"De acuerdo con lo programado",IF(AF13&gt;=50%,"Atraso Leve",IF(AF13&lt;=49.99%,"En riesgo en cumplimiento"))))</f>
        <v>NA</v>
      </c>
      <c r="AH13" s="226"/>
      <c r="AI13" s="299">
        <f t="shared" ref="AI13" si="8">S13+W13+AA13+AE13</f>
        <v>1.7999999999999998</v>
      </c>
      <c r="AJ13" s="296">
        <f t="shared" ref="AJ13" si="9">IF(AI13="","No hay ejecución",IF(AND(O13=0),"No hay Programación", AI13/O13))</f>
        <v>0.36</v>
      </c>
      <c r="AK13" s="297" t="str">
        <f>IF(AJ13="No hay ejecución","NA",IF(AJ13&gt;=90%,"Cumplio",IF(AJ13&lt;=89.9%,"No Cumplio")))</f>
        <v>No Cumplio</v>
      </c>
      <c r="AL13" s="297" t="s">
        <v>5</v>
      </c>
    </row>
    <row r="14" spans="1:38" s="418" customFormat="1" ht="54.75" customHeight="1">
      <c r="A14" s="670" t="s">
        <v>864</v>
      </c>
      <c r="B14" s="671">
        <v>2</v>
      </c>
      <c r="C14" s="671">
        <v>0</v>
      </c>
      <c r="D14" s="671" t="s">
        <v>48</v>
      </c>
      <c r="E14" s="671" t="s">
        <v>104</v>
      </c>
      <c r="F14" s="428" t="s">
        <v>1277</v>
      </c>
      <c r="G14" s="672" t="s">
        <v>862</v>
      </c>
      <c r="H14" s="428" t="s">
        <v>863</v>
      </c>
      <c r="I14" s="678">
        <f>SUM(I15:I17)</f>
        <v>1</v>
      </c>
      <c r="J14" s="678">
        <f>SUM(J15:J17)</f>
        <v>2</v>
      </c>
      <c r="K14" s="673">
        <f t="shared" si="0"/>
        <v>3</v>
      </c>
      <c r="L14" s="679">
        <f>SUM(L15:L17)</f>
        <v>0</v>
      </c>
      <c r="M14" s="679">
        <v>0</v>
      </c>
      <c r="N14" s="673">
        <f t="shared" si="1"/>
        <v>0</v>
      </c>
      <c r="O14" s="673">
        <f t="shared" si="2"/>
        <v>3</v>
      </c>
      <c r="P14" s="674">
        <f>SUM(P15:P17)</f>
        <v>0</v>
      </c>
      <c r="Q14" s="428" t="str">
        <f>Q16&amp;""</f>
        <v>Eduardo Quirós Redondo</v>
      </c>
      <c r="R14" s="422"/>
      <c r="S14" s="299">
        <v>0.4</v>
      </c>
      <c r="T14" s="296">
        <f t="shared" si="3"/>
        <v>0.4</v>
      </c>
      <c r="U14" s="297" t="str">
        <f t="shared" ref="U14:U40" si="10">IF(T14="No hay ejecución","NA",IF(T14&gt;=90%,"De acuerdo con lo programado",IF(T14&gt;=51%,"Atraso Leve",IF(T14&lt;50%,"En riesgo cumplimiento"))))</f>
        <v>En riesgo cumplimiento</v>
      </c>
      <c r="V14" s="297" t="str">
        <f>+V15</f>
        <v>Retraso al momento de hacer la siembra porque no habia tractor agrícola en la estación para preparación de terreno, sin embargo ya se encuentra en ejecución y se esta cumpliendo según cronograma, no ha y riesgo.</v>
      </c>
      <c r="W14" s="288">
        <v>1.4</v>
      </c>
      <c r="X14" s="289">
        <f>IF(W14="","No hay ejecución",IF(AND(J14=0),"No hay Programación", W14/J14))</f>
        <v>0.7</v>
      </c>
      <c r="Y14" s="290" t="str">
        <f t="shared" ref="Y14:Y41" si="11">IF(X14="No hay ejecución","NA",IF(X14&gt;=90%,"De acuerdo con lo programado",IF(X14&gt;=51%,"Atraso Leve",IF(X14&lt;=50%,"En riesgo en cumplimiento"))))</f>
        <v>Atraso Leve</v>
      </c>
      <c r="Z14" s="290" t="str">
        <f>+Z16&amp;"-"&amp;Z17</f>
        <v>Se presentó un leve retraso porque al momento de establecer el ensayo, el inveradero aun estaba ocupado por plantas comerciales. Actualmente solo quedan 15 días para proceder a cosecha.-El retraso en el cronograma se debe principalmente al momento en que entro el periodo lluvioso, que para este año 2024 fue bastante mas tardio de lo normal para la región.</v>
      </c>
      <c r="AA14" s="299"/>
      <c r="AB14" s="296" t="str">
        <f t="shared" ref="AB14:AB40" si="12">IF(AA14="","No hay ejecución",IF(AND(L14=0),"No hay Programación", AA14/L14))</f>
        <v>No hay ejecución</v>
      </c>
      <c r="AC14" s="297" t="str">
        <f t="shared" ref="AC14:AC40" si="13">IF(AB14="No hay ejecución","NA",IF(AB14&gt;=90%,"De acuerdo con lo programado",IF(AB14&gt;=50%,"Atraso Leve",IF(AB14&lt;=49.9%,"En riesgo en cumplimiento"))))</f>
        <v>NA</v>
      </c>
      <c r="AD14" s="297"/>
      <c r="AE14" s="224"/>
      <c r="AF14" s="225" t="str">
        <f t="shared" ref="AF14:AF40" si="14">IF(AE14="","No hay ejecución",IF(AND(M14=0),"No hay Programación", AE14/M14))</f>
        <v>No hay ejecución</v>
      </c>
      <c r="AG14" s="226" t="str">
        <f t="shared" ref="AG14:AG40" si="15">IF(AF14="No hay ejecución","NA",IF(AF14&gt;=90%,"De acuerdo con lo programado",IF(AF14&gt;=50%,"Atraso Leve",IF(AF14&lt;=49.99%,"En riesgo en cumplimiento"))))</f>
        <v>NA</v>
      </c>
      <c r="AH14" s="226"/>
      <c r="AI14" s="299">
        <f t="shared" ref="AI14:AI40" si="16">S14+W14+AA14+AE14</f>
        <v>1.7999999999999998</v>
      </c>
      <c r="AJ14" s="296">
        <f t="shared" ref="AJ14:AJ40" si="17">IF(AI14="","No hay ejecución",IF(AND(O14=0),"No hay Programación", AI14/O14))</f>
        <v>0.6</v>
      </c>
      <c r="AK14" s="297" t="str">
        <f t="shared" ref="AK14:AK40" si="18">IF(AJ14="No hay ejecución","NA",IF(AJ14&gt;=90%,"Cumplio",IF(AJ14&lt;=89.9%,"No Cumplio")))</f>
        <v>No Cumplio</v>
      </c>
      <c r="AL14" s="297" t="s">
        <v>5</v>
      </c>
    </row>
    <row r="15" spans="1:38" s="682" customFormat="1" ht="30.75" customHeight="1">
      <c r="A15" s="680" t="s">
        <v>866</v>
      </c>
      <c r="B15" s="680">
        <v>2</v>
      </c>
      <c r="C15" s="680">
        <v>0</v>
      </c>
      <c r="D15" s="680" t="s">
        <v>48</v>
      </c>
      <c r="E15" s="680" t="s">
        <v>104</v>
      </c>
      <c r="F15" s="297" t="s">
        <v>2366</v>
      </c>
      <c r="G15" s="297" t="s">
        <v>862</v>
      </c>
      <c r="H15" s="297" t="s">
        <v>1017</v>
      </c>
      <c r="I15" s="653">
        <v>1</v>
      </c>
      <c r="J15" s="653"/>
      <c r="K15" s="679">
        <f t="shared" si="0"/>
        <v>1</v>
      </c>
      <c r="L15" s="653"/>
      <c r="M15" s="653"/>
      <c r="N15" s="679">
        <f t="shared" si="1"/>
        <v>0</v>
      </c>
      <c r="O15" s="679">
        <f t="shared" si="2"/>
        <v>1</v>
      </c>
      <c r="P15" s="681"/>
      <c r="Q15" s="297" t="s">
        <v>1405</v>
      </c>
      <c r="R15" s="643" t="s">
        <v>1406</v>
      </c>
      <c r="S15" s="299">
        <v>0.4</v>
      </c>
      <c r="T15" s="296">
        <f t="shared" si="3"/>
        <v>0.4</v>
      </c>
      <c r="U15" s="297" t="str">
        <f t="shared" si="10"/>
        <v>En riesgo cumplimiento</v>
      </c>
      <c r="V15" s="297" t="s">
        <v>1407</v>
      </c>
      <c r="W15" s="299">
        <v>1</v>
      </c>
      <c r="X15" s="296" t="str">
        <f>IF(W15="","No hay ejecución",IF(AND(J15=0),"No hay Programación", W15/J15))</f>
        <v>No hay Programación</v>
      </c>
      <c r="Y15" s="297" t="str">
        <f t="shared" si="11"/>
        <v>De acuerdo con lo programado</v>
      </c>
      <c r="Z15" s="297" t="s">
        <v>1408</v>
      </c>
      <c r="AA15" s="299"/>
      <c r="AB15" s="296" t="str">
        <f t="shared" si="12"/>
        <v>No hay ejecución</v>
      </c>
      <c r="AC15" s="297" t="str">
        <f t="shared" si="13"/>
        <v>NA</v>
      </c>
      <c r="AD15" s="297"/>
      <c r="AE15" s="224"/>
      <c r="AF15" s="225" t="str">
        <f t="shared" si="14"/>
        <v>No hay ejecución</v>
      </c>
      <c r="AG15" s="226" t="str">
        <f t="shared" si="15"/>
        <v>NA</v>
      </c>
      <c r="AH15" s="226"/>
      <c r="AI15" s="299">
        <f t="shared" si="16"/>
        <v>1.4</v>
      </c>
      <c r="AJ15" s="296">
        <f t="shared" si="17"/>
        <v>1.4</v>
      </c>
      <c r="AK15" s="297" t="str">
        <f t="shared" si="18"/>
        <v>Cumplio</v>
      </c>
      <c r="AL15" s="297"/>
    </row>
    <row r="16" spans="1:38" s="682" customFormat="1" ht="30.75" customHeight="1">
      <c r="A16" s="680" t="s">
        <v>868</v>
      </c>
      <c r="B16" s="680">
        <v>2</v>
      </c>
      <c r="C16" s="680">
        <v>0</v>
      </c>
      <c r="D16" s="680" t="s">
        <v>48</v>
      </c>
      <c r="E16" s="680" t="s">
        <v>104</v>
      </c>
      <c r="F16" s="297" t="s">
        <v>2367</v>
      </c>
      <c r="G16" s="297" t="s">
        <v>862</v>
      </c>
      <c r="H16" s="297" t="s">
        <v>1017</v>
      </c>
      <c r="I16" s="653"/>
      <c r="J16" s="653">
        <v>1</v>
      </c>
      <c r="K16" s="679">
        <f t="shared" si="0"/>
        <v>1</v>
      </c>
      <c r="L16" s="653"/>
      <c r="M16" s="653"/>
      <c r="N16" s="679">
        <f t="shared" si="1"/>
        <v>0</v>
      </c>
      <c r="O16" s="679">
        <f t="shared" si="2"/>
        <v>1</v>
      </c>
      <c r="P16" s="681"/>
      <c r="Q16" s="297" t="s">
        <v>1405</v>
      </c>
      <c r="R16" s="643" t="s">
        <v>1409</v>
      </c>
      <c r="S16" s="299">
        <v>0</v>
      </c>
      <c r="T16" s="296" t="str">
        <f t="shared" si="3"/>
        <v>No hay Programación</v>
      </c>
      <c r="U16" s="297" t="str">
        <f t="shared" si="10"/>
        <v>De acuerdo con lo programado</v>
      </c>
      <c r="V16" s="297"/>
      <c r="W16" s="299">
        <v>1</v>
      </c>
      <c r="X16" s="296">
        <f>IF(W16="","No hay ejecución",IF(AND(J16=0),"No hay Programación", W16/J16))</f>
        <v>1</v>
      </c>
      <c r="Y16" s="297" t="str">
        <f t="shared" si="11"/>
        <v>De acuerdo con lo programado</v>
      </c>
      <c r="Z16" s="297" t="s">
        <v>1410</v>
      </c>
      <c r="AA16" s="299"/>
      <c r="AB16" s="296" t="str">
        <f t="shared" si="12"/>
        <v>No hay ejecución</v>
      </c>
      <c r="AC16" s="297" t="str">
        <f t="shared" si="13"/>
        <v>NA</v>
      </c>
      <c r="AD16" s="297"/>
      <c r="AE16" s="224"/>
      <c r="AF16" s="225" t="str">
        <f t="shared" si="14"/>
        <v>No hay ejecución</v>
      </c>
      <c r="AG16" s="226" t="str">
        <f t="shared" si="15"/>
        <v>NA</v>
      </c>
      <c r="AH16" s="226"/>
      <c r="AI16" s="299">
        <f t="shared" si="16"/>
        <v>1</v>
      </c>
      <c r="AJ16" s="296">
        <f t="shared" si="17"/>
        <v>1</v>
      </c>
      <c r="AK16" s="297" t="str">
        <f t="shared" si="18"/>
        <v>Cumplio</v>
      </c>
      <c r="AL16" s="297"/>
    </row>
    <row r="17" spans="1:40" s="682" customFormat="1" ht="30.75" customHeight="1">
      <c r="A17" s="680" t="s">
        <v>1059</v>
      </c>
      <c r="B17" s="680">
        <v>2</v>
      </c>
      <c r="C17" s="680" t="s">
        <v>31</v>
      </c>
      <c r="D17" s="680" t="s">
        <v>48</v>
      </c>
      <c r="E17" s="680" t="s">
        <v>104</v>
      </c>
      <c r="F17" s="297" t="s">
        <v>2368</v>
      </c>
      <c r="G17" s="297" t="s">
        <v>862</v>
      </c>
      <c r="H17" s="297" t="s">
        <v>1017</v>
      </c>
      <c r="I17" s="653"/>
      <c r="J17" s="653">
        <v>1</v>
      </c>
      <c r="K17" s="679">
        <f t="shared" si="0"/>
        <v>1</v>
      </c>
      <c r="L17" s="653"/>
      <c r="M17" s="653"/>
      <c r="N17" s="679">
        <f t="shared" si="1"/>
        <v>0</v>
      </c>
      <c r="O17" s="679">
        <f t="shared" si="2"/>
        <v>1</v>
      </c>
      <c r="P17" s="681"/>
      <c r="Q17" s="297" t="s">
        <v>1405</v>
      </c>
      <c r="R17" s="643" t="s">
        <v>1409</v>
      </c>
      <c r="S17" s="299">
        <v>0</v>
      </c>
      <c r="T17" s="296" t="str">
        <f t="shared" si="3"/>
        <v>No hay Programación</v>
      </c>
      <c r="U17" s="297" t="str">
        <f t="shared" si="10"/>
        <v>De acuerdo con lo programado</v>
      </c>
      <c r="V17" s="297"/>
      <c r="W17" s="299">
        <v>1</v>
      </c>
      <c r="X17" s="296">
        <f t="shared" ref="X17:X40" si="19">IF(W17="","No hay ejecución",IF(AND(J17=0),"No hay Programación", W17/J17))</f>
        <v>1</v>
      </c>
      <c r="Y17" s="297" t="str">
        <f t="shared" si="11"/>
        <v>De acuerdo con lo programado</v>
      </c>
      <c r="Z17" s="297" t="s">
        <v>1411</v>
      </c>
      <c r="AA17" s="299"/>
      <c r="AB17" s="296" t="str">
        <f t="shared" si="12"/>
        <v>No hay ejecución</v>
      </c>
      <c r="AC17" s="297" t="str">
        <f t="shared" si="13"/>
        <v>NA</v>
      </c>
      <c r="AD17" s="297"/>
      <c r="AE17" s="224"/>
      <c r="AF17" s="225" t="str">
        <f t="shared" si="14"/>
        <v>No hay ejecución</v>
      </c>
      <c r="AG17" s="226" t="str">
        <f t="shared" si="15"/>
        <v>NA</v>
      </c>
      <c r="AH17" s="226"/>
      <c r="AI17" s="299">
        <f t="shared" si="16"/>
        <v>1</v>
      </c>
      <c r="AJ17" s="296">
        <f t="shared" si="17"/>
        <v>1</v>
      </c>
      <c r="AK17" s="297" t="str">
        <f t="shared" si="18"/>
        <v>Cumplio</v>
      </c>
      <c r="AL17" s="297"/>
    </row>
    <row r="18" spans="1:40" s="418" customFormat="1" ht="30.75" customHeight="1">
      <c r="A18" s="670" t="s">
        <v>870</v>
      </c>
      <c r="B18" s="671">
        <v>2</v>
      </c>
      <c r="C18" s="671">
        <v>0</v>
      </c>
      <c r="D18" s="671" t="s">
        <v>48</v>
      </c>
      <c r="E18" s="671" t="s">
        <v>104</v>
      </c>
      <c r="F18" s="428" t="s">
        <v>1194</v>
      </c>
      <c r="G18" s="672" t="s">
        <v>862</v>
      </c>
      <c r="H18" s="428" t="s">
        <v>863</v>
      </c>
      <c r="I18" s="678">
        <f>SUM(I19:I20)</f>
        <v>0</v>
      </c>
      <c r="J18" s="678">
        <f>SUM(J19:J20)</f>
        <v>0</v>
      </c>
      <c r="K18" s="673">
        <f t="shared" si="0"/>
        <v>0</v>
      </c>
      <c r="L18" s="679">
        <f>SUM(L19:L20)</f>
        <v>1</v>
      </c>
      <c r="M18" s="679">
        <f>SUM(M19:M20)</f>
        <v>1</v>
      </c>
      <c r="N18" s="673">
        <f t="shared" si="1"/>
        <v>2</v>
      </c>
      <c r="O18" s="673">
        <f t="shared" si="2"/>
        <v>2</v>
      </c>
      <c r="P18" s="674">
        <f>SUM(P20:P20)</f>
        <v>0</v>
      </c>
      <c r="Q18" s="428" t="str">
        <f>Q20</f>
        <v>Rosmary Quesada Ugarte</v>
      </c>
      <c r="R18" s="422"/>
      <c r="S18" s="299"/>
      <c r="T18" s="296" t="str">
        <f t="shared" si="3"/>
        <v>No hay ejecución</v>
      </c>
      <c r="U18" s="297" t="str">
        <f t="shared" si="10"/>
        <v>NA</v>
      </c>
      <c r="V18" s="297"/>
      <c r="W18" s="288"/>
      <c r="X18" s="289" t="str">
        <f t="shared" si="19"/>
        <v>No hay ejecución</v>
      </c>
      <c r="Y18" s="290" t="str">
        <f t="shared" si="11"/>
        <v>NA</v>
      </c>
      <c r="Z18" s="290"/>
      <c r="AA18" s="299"/>
      <c r="AB18" s="296" t="str">
        <f t="shared" si="12"/>
        <v>No hay ejecución</v>
      </c>
      <c r="AC18" s="297" t="str">
        <f t="shared" si="13"/>
        <v>NA</v>
      </c>
      <c r="AD18" s="297" t="s">
        <v>1404</v>
      </c>
      <c r="AE18" s="224"/>
      <c r="AF18" s="225" t="str">
        <f t="shared" si="14"/>
        <v>No hay ejecución</v>
      </c>
      <c r="AG18" s="226" t="str">
        <f t="shared" si="15"/>
        <v>NA</v>
      </c>
      <c r="AH18" s="226"/>
      <c r="AI18" s="299">
        <v>2</v>
      </c>
      <c r="AJ18" s="296">
        <f t="shared" si="17"/>
        <v>1</v>
      </c>
      <c r="AK18" s="297" t="str">
        <f t="shared" si="18"/>
        <v>Cumplio</v>
      </c>
      <c r="AL18" s="297"/>
    </row>
    <row r="19" spans="1:40" s="418" customFormat="1" ht="57" customHeight="1">
      <c r="A19" s="675" t="s">
        <v>871</v>
      </c>
      <c r="B19" s="676">
        <v>2</v>
      </c>
      <c r="C19" s="676">
        <v>0</v>
      </c>
      <c r="D19" s="676" t="s">
        <v>48</v>
      </c>
      <c r="E19" s="676" t="s">
        <v>104</v>
      </c>
      <c r="F19" s="290" t="s">
        <v>1412</v>
      </c>
      <c r="G19" s="290" t="s">
        <v>862</v>
      </c>
      <c r="H19" s="290" t="s">
        <v>1017</v>
      </c>
      <c r="I19" s="301"/>
      <c r="J19" s="301"/>
      <c r="K19" s="673">
        <v>0</v>
      </c>
      <c r="L19" s="653">
        <v>1</v>
      </c>
      <c r="M19" s="301"/>
      <c r="N19" s="673">
        <v>1</v>
      </c>
      <c r="O19" s="673">
        <v>1</v>
      </c>
      <c r="P19" s="677"/>
      <c r="Q19" s="290" t="s">
        <v>1413</v>
      </c>
      <c r="R19" s="422" t="s">
        <v>1414</v>
      </c>
      <c r="S19" s="299">
        <v>0</v>
      </c>
      <c r="T19" s="296" t="str">
        <f t="shared" si="3"/>
        <v>No hay Programación</v>
      </c>
      <c r="U19" s="297" t="str">
        <f t="shared" si="10"/>
        <v>De acuerdo con lo programado</v>
      </c>
      <c r="V19" s="297"/>
      <c r="W19" s="288"/>
      <c r="X19" s="289" t="str">
        <f>IF(W19="","No hay ejecución",IF(AND(J19=0),"No hay Programación", W19/J19))</f>
        <v>No hay ejecución</v>
      </c>
      <c r="Y19" s="290" t="str">
        <f t="shared" si="11"/>
        <v>NA</v>
      </c>
      <c r="Z19" s="290"/>
      <c r="AA19" s="299">
        <v>1</v>
      </c>
      <c r="AB19" s="296">
        <f t="shared" si="12"/>
        <v>1</v>
      </c>
      <c r="AC19" s="297" t="str">
        <f t="shared" si="13"/>
        <v>De acuerdo con lo programado</v>
      </c>
      <c r="AD19" s="297" t="s">
        <v>1404</v>
      </c>
      <c r="AE19" s="224"/>
      <c r="AF19" s="225" t="str">
        <f t="shared" si="14"/>
        <v>No hay ejecución</v>
      </c>
      <c r="AG19" s="226" t="str">
        <f t="shared" si="15"/>
        <v>NA</v>
      </c>
      <c r="AH19" s="226"/>
      <c r="AI19" s="299">
        <f t="shared" si="16"/>
        <v>1</v>
      </c>
      <c r="AJ19" s="296">
        <f t="shared" si="17"/>
        <v>1</v>
      </c>
      <c r="AK19" s="297" t="str">
        <f t="shared" si="18"/>
        <v>Cumplio</v>
      </c>
      <c r="AL19" s="297"/>
      <c r="AN19" s="683" t="s">
        <v>1415</v>
      </c>
    </row>
    <row r="20" spans="1:40" s="418" customFormat="1" ht="30.75" customHeight="1">
      <c r="A20" s="675" t="s">
        <v>872</v>
      </c>
      <c r="B20" s="676">
        <v>2</v>
      </c>
      <c r="C20" s="676">
        <v>0</v>
      </c>
      <c r="D20" s="676" t="s">
        <v>48</v>
      </c>
      <c r="E20" s="676" t="s">
        <v>104</v>
      </c>
      <c r="F20" s="290" t="s">
        <v>1416</v>
      </c>
      <c r="G20" s="290" t="s">
        <v>862</v>
      </c>
      <c r="H20" s="290" t="s">
        <v>1017</v>
      </c>
      <c r="I20" s="301"/>
      <c r="J20" s="301"/>
      <c r="K20" s="673">
        <v>0</v>
      </c>
      <c r="L20" s="653"/>
      <c r="M20" s="653">
        <v>1</v>
      </c>
      <c r="N20" s="673">
        <v>1</v>
      </c>
      <c r="O20" s="673">
        <v>1</v>
      </c>
      <c r="P20" s="677"/>
      <c r="Q20" s="290" t="s">
        <v>1413</v>
      </c>
      <c r="R20" s="422" t="s">
        <v>1414</v>
      </c>
      <c r="S20" s="299">
        <v>0</v>
      </c>
      <c r="T20" s="296" t="str">
        <f t="shared" si="3"/>
        <v>No hay Programación</v>
      </c>
      <c r="U20" s="297" t="str">
        <f t="shared" si="10"/>
        <v>De acuerdo con lo programado</v>
      </c>
      <c r="V20" s="297"/>
      <c r="W20" s="288"/>
      <c r="X20" s="289" t="str">
        <f t="shared" si="19"/>
        <v>No hay ejecución</v>
      </c>
      <c r="Y20" s="290" t="str">
        <f t="shared" si="11"/>
        <v>NA</v>
      </c>
      <c r="Z20" s="290"/>
      <c r="AA20" s="299"/>
      <c r="AB20" s="296" t="str">
        <f t="shared" si="12"/>
        <v>No hay ejecución</v>
      </c>
      <c r="AC20" s="297" t="str">
        <f t="shared" si="13"/>
        <v>NA</v>
      </c>
      <c r="AD20" s="297"/>
      <c r="AE20" s="224">
        <v>1</v>
      </c>
      <c r="AF20" s="225">
        <f t="shared" si="14"/>
        <v>1</v>
      </c>
      <c r="AG20" s="226" t="str">
        <f t="shared" si="15"/>
        <v>De acuerdo con lo programado</v>
      </c>
      <c r="AH20" s="226"/>
      <c r="AI20" s="299">
        <f t="shared" si="16"/>
        <v>1</v>
      </c>
      <c r="AJ20" s="296">
        <f t="shared" si="17"/>
        <v>1</v>
      </c>
      <c r="AK20" s="297" t="str">
        <f t="shared" si="18"/>
        <v>Cumplio</v>
      </c>
      <c r="AL20" s="297"/>
    </row>
    <row r="21" spans="1:40" s="418" customFormat="1" ht="30.75" customHeight="1">
      <c r="A21" s="670">
        <v>3</v>
      </c>
      <c r="B21" s="671">
        <v>2</v>
      </c>
      <c r="C21" s="671">
        <v>0</v>
      </c>
      <c r="D21" s="671">
        <v>0</v>
      </c>
      <c r="E21" s="671" t="s">
        <v>106</v>
      </c>
      <c r="F21" s="428" t="s">
        <v>1417</v>
      </c>
      <c r="G21" s="672" t="s">
        <v>940</v>
      </c>
      <c r="H21" s="672" t="s">
        <v>492</v>
      </c>
      <c r="I21" s="301">
        <f>SUM(I22:I22)</f>
        <v>0</v>
      </c>
      <c r="J21" s="301">
        <f>SUM(J22:J22)</f>
        <v>1</v>
      </c>
      <c r="K21" s="673">
        <f t="shared" si="0"/>
        <v>1</v>
      </c>
      <c r="L21" s="653">
        <f>SUM(L22:L22)</f>
        <v>0</v>
      </c>
      <c r="M21" s="653">
        <f>SUM(M22:M22)</f>
        <v>1</v>
      </c>
      <c r="N21" s="673">
        <f t="shared" si="1"/>
        <v>1</v>
      </c>
      <c r="O21" s="673">
        <f t="shared" si="2"/>
        <v>2</v>
      </c>
      <c r="P21" s="674">
        <f>SUM(P22:P22)</f>
        <v>0</v>
      </c>
      <c r="Q21" s="428" t="str">
        <f>Q23</f>
        <v>Rosmary Quesada Ugarte</v>
      </c>
      <c r="R21" s="422"/>
      <c r="S21" s="299"/>
      <c r="T21" s="296" t="str">
        <f t="shared" si="3"/>
        <v>No hay ejecución</v>
      </c>
      <c r="U21" s="297" t="str">
        <f t="shared" si="10"/>
        <v>NA</v>
      </c>
      <c r="V21" s="297"/>
      <c r="W21" s="288"/>
      <c r="X21" s="289" t="str">
        <f t="shared" si="19"/>
        <v>No hay ejecución</v>
      </c>
      <c r="Y21" s="290" t="str">
        <f t="shared" si="11"/>
        <v>NA</v>
      </c>
      <c r="Z21" s="290"/>
      <c r="AA21" s="299"/>
      <c r="AB21" s="296" t="str">
        <f t="shared" si="12"/>
        <v>No hay ejecución</v>
      </c>
      <c r="AC21" s="297" t="str">
        <f t="shared" si="13"/>
        <v>NA</v>
      </c>
      <c r="AD21" s="297"/>
      <c r="AE21" s="224"/>
      <c r="AF21" s="225" t="str">
        <f t="shared" si="14"/>
        <v>No hay ejecución</v>
      </c>
      <c r="AG21" s="226" t="str">
        <f t="shared" si="15"/>
        <v>NA</v>
      </c>
      <c r="AH21" s="226"/>
      <c r="AI21" s="299">
        <v>2</v>
      </c>
      <c r="AJ21" s="296">
        <f t="shared" si="17"/>
        <v>1</v>
      </c>
      <c r="AK21" s="297" t="str">
        <f t="shared" si="18"/>
        <v>Cumplio</v>
      </c>
      <c r="AL21" s="297"/>
      <c r="AM21" s="684"/>
    </row>
    <row r="22" spans="1:40" s="418" customFormat="1" ht="30.75" customHeight="1">
      <c r="A22" s="675" t="s">
        <v>1418</v>
      </c>
      <c r="B22" s="676">
        <v>2</v>
      </c>
      <c r="C22" s="676">
        <v>0</v>
      </c>
      <c r="D22" s="676">
        <v>0</v>
      </c>
      <c r="E22" s="676" t="s">
        <v>106</v>
      </c>
      <c r="F22" s="290" t="s">
        <v>1419</v>
      </c>
      <c r="G22" s="290" t="s">
        <v>1420</v>
      </c>
      <c r="H22" s="290" t="s">
        <v>1421</v>
      </c>
      <c r="I22" s="301"/>
      <c r="J22" s="301">
        <v>1</v>
      </c>
      <c r="K22" s="673">
        <f t="shared" si="0"/>
        <v>1</v>
      </c>
      <c r="L22" s="653"/>
      <c r="M22" s="653">
        <v>1</v>
      </c>
      <c r="N22" s="673">
        <f t="shared" si="1"/>
        <v>1</v>
      </c>
      <c r="O22" s="673">
        <f t="shared" si="2"/>
        <v>2</v>
      </c>
      <c r="P22" s="677"/>
      <c r="Q22" s="290" t="s">
        <v>1413</v>
      </c>
      <c r="R22" s="422"/>
      <c r="S22" s="299">
        <v>0</v>
      </c>
      <c r="T22" s="296" t="str">
        <f t="shared" si="3"/>
        <v>No hay Programación</v>
      </c>
      <c r="U22" s="297" t="str">
        <f t="shared" si="10"/>
        <v>De acuerdo con lo programado</v>
      </c>
      <c r="V22" s="297"/>
      <c r="W22" s="288">
        <v>1</v>
      </c>
      <c r="X22" s="289">
        <f t="shared" si="19"/>
        <v>1</v>
      </c>
      <c r="Y22" s="290" t="str">
        <f t="shared" si="11"/>
        <v>De acuerdo con lo programado</v>
      </c>
      <c r="Z22" s="290"/>
      <c r="AA22" s="299"/>
      <c r="AB22" s="296" t="str">
        <f t="shared" si="12"/>
        <v>No hay ejecución</v>
      </c>
      <c r="AC22" s="297" t="str">
        <f t="shared" si="13"/>
        <v>NA</v>
      </c>
      <c r="AD22" s="297"/>
      <c r="AE22" s="224">
        <v>1</v>
      </c>
      <c r="AF22" s="225">
        <f t="shared" si="14"/>
        <v>1</v>
      </c>
      <c r="AG22" s="226" t="str">
        <f t="shared" si="15"/>
        <v>De acuerdo con lo programado</v>
      </c>
      <c r="AH22" s="226"/>
      <c r="AI22" s="299">
        <f t="shared" si="16"/>
        <v>2</v>
      </c>
      <c r="AJ22" s="296">
        <f t="shared" si="17"/>
        <v>1</v>
      </c>
      <c r="AK22" s="297" t="str">
        <f t="shared" si="18"/>
        <v>Cumplio</v>
      </c>
      <c r="AL22" s="297"/>
    </row>
    <row r="23" spans="1:40" s="418" customFormat="1" ht="144" customHeight="1">
      <c r="A23" s="670">
        <v>4</v>
      </c>
      <c r="B23" s="671">
        <v>2</v>
      </c>
      <c r="C23" s="671" t="s">
        <v>33</v>
      </c>
      <c r="D23" s="671">
        <v>0</v>
      </c>
      <c r="E23" s="671" t="s">
        <v>106</v>
      </c>
      <c r="F23" s="428" t="s">
        <v>1422</v>
      </c>
      <c r="G23" s="672" t="s">
        <v>894</v>
      </c>
      <c r="H23" s="672" t="s">
        <v>492</v>
      </c>
      <c r="I23" s="301">
        <f>SUM(I24:I25)</f>
        <v>25100</v>
      </c>
      <c r="J23" s="301">
        <f>SUM(J24:J25)</f>
        <v>44060</v>
      </c>
      <c r="K23" s="673">
        <f t="shared" si="0"/>
        <v>69160</v>
      </c>
      <c r="L23" s="653">
        <f>SUM(L24:L25)</f>
        <v>42460</v>
      </c>
      <c r="M23" s="301">
        <f>SUM(M24:M25)</f>
        <v>42500</v>
      </c>
      <c r="N23" s="673">
        <f t="shared" si="1"/>
        <v>84960</v>
      </c>
      <c r="O23" s="673">
        <f t="shared" si="2"/>
        <v>154120</v>
      </c>
      <c r="P23" s="674">
        <f>SUM(P25:P25)</f>
        <v>0</v>
      </c>
      <c r="Q23" s="428" t="str">
        <f>+Q24</f>
        <v>Rosmary Quesada Ugarte</v>
      </c>
      <c r="R23" s="422"/>
      <c r="S23" s="299">
        <f>+S24+S25</f>
        <v>21041</v>
      </c>
      <c r="T23" s="296">
        <f t="shared" si="3"/>
        <v>0.83828685258964142</v>
      </c>
      <c r="U23" s="297" t="str">
        <f t="shared" si="10"/>
        <v>Atraso Leve</v>
      </c>
      <c r="V23" s="297" t="s">
        <v>1423</v>
      </c>
      <c r="W23" s="288">
        <f>+W24+W25</f>
        <v>96101</v>
      </c>
      <c r="X23" s="289">
        <f t="shared" si="19"/>
        <v>2.1811393554244214</v>
      </c>
      <c r="Y23" s="290" t="str">
        <f t="shared" si="11"/>
        <v>De acuerdo con lo programado</v>
      </c>
      <c r="Z23" s="290" t="s">
        <v>1424</v>
      </c>
      <c r="AA23" s="299">
        <f>+AA24+AA25</f>
        <v>88775</v>
      </c>
      <c r="AB23" s="296">
        <f t="shared" si="12"/>
        <v>2.0907913330193124</v>
      </c>
      <c r="AC23" s="297" t="str">
        <f t="shared" si="13"/>
        <v>De acuerdo con lo programado</v>
      </c>
      <c r="AD23" s="297" t="str">
        <f>+AD24&amp;AD25</f>
        <v>Se aprovechado la capacidad actual instalada y se han completado todos los pedidos de productores programados para el periodo.Se aumento el rendimiento por planta, se paso a producir 3 tuberculos por planta en el año 2023 a 6 tuberculos por planta durante lo que va del año 2024.</v>
      </c>
      <c r="AE23" s="224"/>
      <c r="AF23" s="225" t="str">
        <f t="shared" si="14"/>
        <v>No hay ejecución</v>
      </c>
      <c r="AG23" s="226" t="str">
        <f t="shared" si="15"/>
        <v>NA</v>
      </c>
      <c r="AH23" s="226" t="s">
        <v>1425</v>
      </c>
      <c r="AI23" s="299">
        <f t="shared" si="16"/>
        <v>205917</v>
      </c>
      <c r="AJ23" s="296">
        <f t="shared" si="17"/>
        <v>1.3360822735530755</v>
      </c>
      <c r="AK23" s="297" t="str">
        <f t="shared" si="18"/>
        <v>Cumplio</v>
      </c>
      <c r="AL23" s="297"/>
    </row>
    <row r="24" spans="1:40" s="418" customFormat="1" ht="68.25" customHeight="1">
      <c r="A24" s="675" t="s">
        <v>895</v>
      </c>
      <c r="B24" s="676">
        <v>2</v>
      </c>
      <c r="C24" s="676" t="s">
        <v>33</v>
      </c>
      <c r="D24" s="676">
        <v>0</v>
      </c>
      <c r="E24" s="676" t="s">
        <v>106</v>
      </c>
      <c r="F24" s="290" t="s">
        <v>2369</v>
      </c>
      <c r="G24" s="290" t="s">
        <v>1426</v>
      </c>
      <c r="H24" s="290" t="s">
        <v>1427</v>
      </c>
      <c r="I24" s="301">
        <v>7500</v>
      </c>
      <c r="J24" s="301">
        <v>7500</v>
      </c>
      <c r="K24" s="673">
        <f>SUM(I24:J24)</f>
        <v>15000</v>
      </c>
      <c r="L24" s="653">
        <v>7500</v>
      </c>
      <c r="M24" s="301">
        <v>7500</v>
      </c>
      <c r="N24" s="673">
        <f t="shared" si="1"/>
        <v>15000</v>
      </c>
      <c r="O24" s="673">
        <f t="shared" si="2"/>
        <v>30000</v>
      </c>
      <c r="P24" s="677"/>
      <c r="Q24" s="290" t="s">
        <v>1413</v>
      </c>
      <c r="R24" s="422"/>
      <c r="S24" s="299">
        <v>10944</v>
      </c>
      <c r="T24" s="296">
        <f t="shared" si="3"/>
        <v>1.4592000000000001</v>
      </c>
      <c r="U24" s="297" t="str">
        <f t="shared" si="10"/>
        <v>De acuerdo con lo programado</v>
      </c>
      <c r="V24" s="297" t="s">
        <v>1428</v>
      </c>
      <c r="W24" s="288">
        <v>16973</v>
      </c>
      <c r="X24" s="289">
        <f t="shared" si="19"/>
        <v>2.2630666666666666</v>
      </c>
      <c r="Y24" s="290" t="str">
        <f t="shared" si="11"/>
        <v>De acuerdo con lo programado</v>
      </c>
      <c r="Z24" s="290" t="s">
        <v>1429</v>
      </c>
      <c r="AA24" s="299">
        <v>10869</v>
      </c>
      <c r="AB24" s="296">
        <f t="shared" si="12"/>
        <v>1.4492</v>
      </c>
      <c r="AC24" s="297" t="str">
        <f t="shared" si="13"/>
        <v>De acuerdo con lo programado</v>
      </c>
      <c r="AD24" s="297" t="s">
        <v>1430</v>
      </c>
      <c r="AE24" s="224">
        <v>21775</v>
      </c>
      <c r="AF24" s="225">
        <f t="shared" si="14"/>
        <v>2.9033333333333333</v>
      </c>
      <c r="AG24" s="226" t="str">
        <f t="shared" si="15"/>
        <v>De acuerdo con lo programado</v>
      </c>
      <c r="AH24" s="226" t="s">
        <v>1425</v>
      </c>
      <c r="AI24" s="299">
        <f t="shared" si="16"/>
        <v>60561</v>
      </c>
      <c r="AJ24" s="296">
        <f t="shared" si="17"/>
        <v>2.0186999999999999</v>
      </c>
      <c r="AK24" s="297" t="str">
        <f t="shared" si="18"/>
        <v>Cumplio</v>
      </c>
      <c r="AL24" s="297"/>
    </row>
    <row r="25" spans="1:40" s="418" customFormat="1" ht="54" customHeight="1">
      <c r="A25" s="675" t="s">
        <v>1431</v>
      </c>
      <c r="B25" s="676">
        <v>2</v>
      </c>
      <c r="C25" s="676" t="s">
        <v>33</v>
      </c>
      <c r="D25" s="676">
        <v>0</v>
      </c>
      <c r="E25" s="676" t="s">
        <v>106</v>
      </c>
      <c r="F25" s="290" t="s">
        <v>1432</v>
      </c>
      <c r="G25" s="290" t="s">
        <v>1426</v>
      </c>
      <c r="H25" s="290" t="s">
        <v>1427</v>
      </c>
      <c r="I25" s="301">
        <v>17600</v>
      </c>
      <c r="J25" s="301">
        <v>36560</v>
      </c>
      <c r="K25" s="673">
        <f>SUM(I25:J25)</f>
        <v>54160</v>
      </c>
      <c r="L25" s="653">
        <v>34960</v>
      </c>
      <c r="M25" s="301">
        <v>35000</v>
      </c>
      <c r="N25" s="673">
        <f t="shared" si="1"/>
        <v>69960</v>
      </c>
      <c r="O25" s="673">
        <f t="shared" si="2"/>
        <v>124120</v>
      </c>
      <c r="P25" s="677"/>
      <c r="Q25" s="290" t="s">
        <v>1413</v>
      </c>
      <c r="R25" s="422"/>
      <c r="S25" s="299">
        <v>10097</v>
      </c>
      <c r="T25" s="296">
        <f t="shared" si="3"/>
        <v>0.57369318181818185</v>
      </c>
      <c r="U25" s="297" t="str">
        <f t="shared" si="10"/>
        <v>Atraso Leve</v>
      </c>
      <c r="V25" s="297" t="s">
        <v>1433</v>
      </c>
      <c r="W25" s="288">
        <v>79128</v>
      </c>
      <c r="X25" s="289">
        <f t="shared" si="19"/>
        <v>2.1643326039387309</v>
      </c>
      <c r="Y25" s="290" t="str">
        <f t="shared" si="11"/>
        <v>De acuerdo con lo programado</v>
      </c>
      <c r="Z25" s="290" t="s">
        <v>1434</v>
      </c>
      <c r="AA25" s="299">
        <v>77906</v>
      </c>
      <c r="AB25" s="296">
        <f t="shared" si="12"/>
        <v>2.228432494279176</v>
      </c>
      <c r="AC25" s="297" t="str">
        <f t="shared" si="13"/>
        <v>De acuerdo con lo programado</v>
      </c>
      <c r="AD25" s="297" t="s">
        <v>1435</v>
      </c>
      <c r="AE25" s="224">
        <v>49440</v>
      </c>
      <c r="AF25" s="225">
        <f t="shared" si="14"/>
        <v>1.4125714285714286</v>
      </c>
      <c r="AG25" s="226" t="str">
        <f t="shared" si="15"/>
        <v>De acuerdo con lo programado</v>
      </c>
      <c r="AH25" s="226" t="s">
        <v>1425</v>
      </c>
      <c r="AI25" s="299">
        <f t="shared" si="16"/>
        <v>216571</v>
      </c>
      <c r="AJ25" s="296">
        <f t="shared" si="17"/>
        <v>1.7448517563648083</v>
      </c>
      <c r="AK25" s="297" t="str">
        <f t="shared" si="18"/>
        <v>Cumplio</v>
      </c>
      <c r="AL25" s="297"/>
    </row>
    <row r="26" spans="1:40" s="687" customFormat="1" ht="30.75" customHeight="1">
      <c r="A26" s="670">
        <v>5</v>
      </c>
      <c r="B26" s="685">
        <v>0</v>
      </c>
      <c r="C26" s="685">
        <v>0</v>
      </c>
      <c r="D26" s="685" t="s">
        <v>71</v>
      </c>
      <c r="E26" s="685">
        <v>0</v>
      </c>
      <c r="F26" s="428" t="s">
        <v>1436</v>
      </c>
      <c r="G26" s="672" t="s">
        <v>897</v>
      </c>
      <c r="H26" s="672" t="s">
        <v>492</v>
      </c>
      <c r="I26" s="678">
        <f>SUM(I27:I27)</f>
        <v>0</v>
      </c>
      <c r="J26" s="678">
        <f>SUM(J27:J27)</f>
        <v>0</v>
      </c>
      <c r="K26" s="673">
        <f t="shared" si="0"/>
        <v>0</v>
      </c>
      <c r="L26" s="679">
        <f>SUM(L27:L27)</f>
        <v>0</v>
      </c>
      <c r="M26" s="679">
        <f>SUM(M27:M27)</f>
        <v>1</v>
      </c>
      <c r="N26" s="673">
        <f t="shared" si="1"/>
        <v>1</v>
      </c>
      <c r="O26" s="673">
        <f t="shared" si="2"/>
        <v>1</v>
      </c>
      <c r="P26" s="674">
        <f>SUM(P27:P27)</f>
        <v>0</v>
      </c>
      <c r="Q26" s="686" t="s">
        <v>1405</v>
      </c>
      <c r="R26" s="557"/>
      <c r="S26" s="299"/>
      <c r="T26" s="296" t="str">
        <f t="shared" si="3"/>
        <v>No hay ejecución</v>
      </c>
      <c r="U26" s="297" t="str">
        <f t="shared" si="10"/>
        <v>NA</v>
      </c>
      <c r="V26" s="297"/>
      <c r="W26" s="288"/>
      <c r="X26" s="289" t="str">
        <f t="shared" si="19"/>
        <v>No hay ejecución</v>
      </c>
      <c r="Y26" s="290" t="str">
        <f t="shared" si="11"/>
        <v>NA</v>
      </c>
      <c r="Z26" s="290"/>
      <c r="AA26" s="299"/>
      <c r="AB26" s="296" t="str">
        <f t="shared" si="12"/>
        <v>No hay ejecución</v>
      </c>
      <c r="AC26" s="297" t="str">
        <f t="shared" si="13"/>
        <v>NA</v>
      </c>
      <c r="AD26" s="297"/>
      <c r="AE26" s="224"/>
      <c r="AF26" s="225" t="str">
        <f t="shared" si="14"/>
        <v>No hay ejecución</v>
      </c>
      <c r="AG26" s="226" t="str">
        <f t="shared" si="15"/>
        <v>NA</v>
      </c>
      <c r="AH26" s="226"/>
      <c r="AI26" s="299">
        <v>1</v>
      </c>
      <c r="AJ26" s="296">
        <f t="shared" si="17"/>
        <v>1</v>
      </c>
      <c r="AK26" s="297" t="str">
        <f t="shared" si="18"/>
        <v>Cumplio</v>
      </c>
      <c r="AL26" s="297"/>
    </row>
    <row r="27" spans="1:40" s="418" customFormat="1" ht="30.75" customHeight="1">
      <c r="A27" s="688" t="s">
        <v>898</v>
      </c>
      <c r="B27" s="689">
        <v>0</v>
      </c>
      <c r="C27" s="689">
        <v>0</v>
      </c>
      <c r="D27" s="689" t="s">
        <v>71</v>
      </c>
      <c r="E27" s="689">
        <v>0</v>
      </c>
      <c r="F27" s="690" t="s">
        <v>1437</v>
      </c>
      <c r="G27" s="690" t="s">
        <v>1032</v>
      </c>
      <c r="H27" s="690" t="s">
        <v>517</v>
      </c>
      <c r="I27" s="691"/>
      <c r="J27" s="691"/>
      <c r="K27" s="692" t="s">
        <v>1438</v>
      </c>
      <c r="L27" s="693"/>
      <c r="M27" s="693">
        <v>1</v>
      </c>
      <c r="N27" s="692">
        <v>1</v>
      </c>
      <c r="O27" s="692">
        <v>1</v>
      </c>
      <c r="P27" s="690"/>
      <c r="Q27" s="690" t="s">
        <v>1405</v>
      </c>
      <c r="R27" s="694"/>
      <c r="S27" s="299">
        <v>0</v>
      </c>
      <c r="T27" s="296" t="str">
        <f t="shared" si="3"/>
        <v>No hay Programación</v>
      </c>
      <c r="U27" s="297" t="str">
        <f t="shared" si="10"/>
        <v>De acuerdo con lo programado</v>
      </c>
      <c r="V27" s="297"/>
      <c r="W27" s="288"/>
      <c r="X27" s="289" t="str">
        <f t="shared" si="19"/>
        <v>No hay ejecución</v>
      </c>
      <c r="Y27" s="290" t="str">
        <f t="shared" si="11"/>
        <v>NA</v>
      </c>
      <c r="Z27" s="290"/>
      <c r="AA27" s="299"/>
      <c r="AB27" s="296" t="str">
        <f t="shared" si="12"/>
        <v>No hay ejecución</v>
      </c>
      <c r="AC27" s="297" t="str">
        <f t="shared" si="13"/>
        <v>NA</v>
      </c>
      <c r="AD27" s="297"/>
      <c r="AE27" s="224">
        <v>1</v>
      </c>
      <c r="AF27" s="225">
        <f t="shared" si="14"/>
        <v>1</v>
      </c>
      <c r="AG27" s="226" t="str">
        <f t="shared" si="15"/>
        <v>De acuerdo con lo programado</v>
      </c>
      <c r="AH27" s="226"/>
      <c r="AI27" s="299">
        <f t="shared" si="16"/>
        <v>1</v>
      </c>
      <c r="AJ27" s="296">
        <f t="shared" si="17"/>
        <v>1</v>
      </c>
      <c r="AK27" s="297" t="str">
        <f t="shared" si="18"/>
        <v>Cumplio</v>
      </c>
      <c r="AL27" s="297"/>
    </row>
    <row r="28" spans="1:40" s="418" customFormat="1" ht="30.75" customHeight="1">
      <c r="A28" s="670">
        <v>6</v>
      </c>
      <c r="B28" s="671">
        <v>2</v>
      </c>
      <c r="C28" s="671" t="s">
        <v>37</v>
      </c>
      <c r="D28" s="671" t="s">
        <v>48</v>
      </c>
      <c r="E28" s="671">
        <v>0</v>
      </c>
      <c r="F28" s="428" t="s">
        <v>1439</v>
      </c>
      <c r="G28" s="672" t="s">
        <v>910</v>
      </c>
      <c r="H28" s="672" t="s">
        <v>492</v>
      </c>
      <c r="I28" s="301">
        <f>SUM(I29:I29)</f>
        <v>0</v>
      </c>
      <c r="J28" s="301">
        <f>SUM(J29:J29)</f>
        <v>0</v>
      </c>
      <c r="K28" s="673">
        <f t="shared" si="0"/>
        <v>0</v>
      </c>
      <c r="L28" s="653">
        <f>SUM(L29:L29)</f>
        <v>1</v>
      </c>
      <c r="M28" s="653">
        <f>SUM(M29:M29)</f>
        <v>0</v>
      </c>
      <c r="N28" s="673">
        <f t="shared" si="1"/>
        <v>1</v>
      </c>
      <c r="O28" s="673">
        <f t="shared" si="2"/>
        <v>1</v>
      </c>
      <c r="P28" s="674">
        <f>SUM(P29:P29)</f>
        <v>0</v>
      </c>
      <c r="Q28" s="428" t="s">
        <v>1440</v>
      </c>
      <c r="R28" s="422"/>
      <c r="S28" s="299"/>
      <c r="T28" s="296" t="str">
        <f t="shared" si="3"/>
        <v>No hay ejecución</v>
      </c>
      <c r="U28" s="297" t="str">
        <f t="shared" si="10"/>
        <v>NA</v>
      </c>
      <c r="V28" s="297"/>
      <c r="W28" s="288"/>
      <c r="X28" s="289" t="str">
        <f t="shared" si="19"/>
        <v>No hay ejecución</v>
      </c>
      <c r="Y28" s="290" t="str">
        <f t="shared" si="11"/>
        <v>NA</v>
      </c>
      <c r="Z28" s="290"/>
      <c r="AA28" s="299"/>
      <c r="AB28" s="296" t="str">
        <f t="shared" si="12"/>
        <v>No hay ejecución</v>
      </c>
      <c r="AC28" s="297" t="str">
        <f t="shared" si="13"/>
        <v>NA</v>
      </c>
      <c r="AD28" s="297"/>
      <c r="AE28" s="224"/>
      <c r="AF28" s="225" t="str">
        <f t="shared" si="14"/>
        <v>No hay ejecución</v>
      </c>
      <c r="AG28" s="226" t="str">
        <f t="shared" si="15"/>
        <v>NA</v>
      </c>
      <c r="AH28" s="226"/>
      <c r="AI28" s="299">
        <v>1</v>
      </c>
      <c r="AJ28" s="296">
        <f t="shared" si="17"/>
        <v>1</v>
      </c>
      <c r="AK28" s="297" t="str">
        <f t="shared" si="18"/>
        <v>Cumplio</v>
      </c>
      <c r="AL28" s="297"/>
    </row>
    <row r="29" spans="1:40" s="418" customFormat="1" ht="30.75" customHeight="1">
      <c r="A29" s="675" t="s">
        <v>911</v>
      </c>
      <c r="B29" s="676">
        <v>2</v>
      </c>
      <c r="C29" s="676" t="s">
        <v>37</v>
      </c>
      <c r="D29" s="676" t="s">
        <v>48</v>
      </c>
      <c r="E29" s="676">
        <v>0</v>
      </c>
      <c r="F29" s="290" t="s">
        <v>1441</v>
      </c>
      <c r="G29" s="290" t="s">
        <v>912</v>
      </c>
      <c r="H29" s="290" t="s">
        <v>913</v>
      </c>
      <c r="I29" s="301"/>
      <c r="J29" s="301"/>
      <c r="K29" s="673">
        <f t="shared" si="0"/>
        <v>0</v>
      </c>
      <c r="L29" s="653">
        <v>1</v>
      </c>
      <c r="M29" s="301"/>
      <c r="N29" s="673">
        <f t="shared" si="1"/>
        <v>1</v>
      </c>
      <c r="O29" s="673">
        <f t="shared" si="2"/>
        <v>1</v>
      </c>
      <c r="P29" s="677"/>
      <c r="Q29" s="290" t="s">
        <v>1440</v>
      </c>
      <c r="R29" s="422"/>
      <c r="S29" s="299">
        <v>0</v>
      </c>
      <c r="T29" s="296" t="str">
        <f t="shared" si="3"/>
        <v>No hay Programación</v>
      </c>
      <c r="U29" s="297" t="str">
        <f t="shared" si="10"/>
        <v>De acuerdo con lo programado</v>
      </c>
      <c r="V29" s="297"/>
      <c r="W29" s="288"/>
      <c r="X29" s="289" t="str">
        <f t="shared" si="19"/>
        <v>No hay ejecución</v>
      </c>
      <c r="Y29" s="290" t="str">
        <f t="shared" si="11"/>
        <v>NA</v>
      </c>
      <c r="Z29" s="290"/>
      <c r="AA29" s="299">
        <v>1</v>
      </c>
      <c r="AB29" s="296">
        <f t="shared" si="12"/>
        <v>1</v>
      </c>
      <c r="AC29" s="297" t="str">
        <f t="shared" si="13"/>
        <v>De acuerdo con lo programado</v>
      </c>
      <c r="AD29" s="297"/>
      <c r="AE29" s="224"/>
      <c r="AF29" s="225" t="str">
        <f t="shared" si="14"/>
        <v>No hay ejecución</v>
      </c>
      <c r="AG29" s="226" t="str">
        <f t="shared" si="15"/>
        <v>NA</v>
      </c>
      <c r="AH29" s="226"/>
      <c r="AI29" s="299">
        <f t="shared" si="16"/>
        <v>1</v>
      </c>
      <c r="AJ29" s="296">
        <f t="shared" si="17"/>
        <v>1</v>
      </c>
      <c r="AK29" s="297" t="str">
        <f t="shared" si="18"/>
        <v>Cumplio</v>
      </c>
      <c r="AL29" s="297"/>
    </row>
    <row r="30" spans="1:40" s="418" customFormat="1" ht="30.75" customHeight="1">
      <c r="A30" s="670">
        <v>7</v>
      </c>
      <c r="B30" s="671">
        <v>2</v>
      </c>
      <c r="C30" s="671">
        <v>0</v>
      </c>
      <c r="D30" s="671" t="s">
        <v>74</v>
      </c>
      <c r="E30" s="671" t="s">
        <v>98</v>
      </c>
      <c r="F30" s="428" t="s">
        <v>1442</v>
      </c>
      <c r="G30" s="672" t="s">
        <v>910</v>
      </c>
      <c r="H30" s="672" t="s">
        <v>492</v>
      </c>
      <c r="I30" s="301">
        <f>SUM(I31:I31)</f>
        <v>0</v>
      </c>
      <c r="J30" s="301">
        <f>SUM(J31:J31)</f>
        <v>0</v>
      </c>
      <c r="K30" s="673">
        <f t="shared" si="0"/>
        <v>0</v>
      </c>
      <c r="L30" s="653">
        <f>SUM(L31:L31)</f>
        <v>0</v>
      </c>
      <c r="M30" s="653">
        <f>SUM(M31:M31)</f>
        <v>1</v>
      </c>
      <c r="N30" s="673">
        <f t="shared" si="1"/>
        <v>1</v>
      </c>
      <c r="O30" s="673">
        <f t="shared" si="2"/>
        <v>1</v>
      </c>
      <c r="P30" s="674">
        <f>SUM(P31:P31)</f>
        <v>0</v>
      </c>
      <c r="Q30" s="428" t="s">
        <v>1440</v>
      </c>
      <c r="R30" s="422"/>
      <c r="S30" s="299"/>
      <c r="T30" s="296" t="str">
        <f t="shared" si="3"/>
        <v>No hay ejecución</v>
      </c>
      <c r="U30" s="297" t="str">
        <f t="shared" si="10"/>
        <v>NA</v>
      </c>
      <c r="V30" s="297"/>
      <c r="W30" s="288"/>
      <c r="X30" s="289" t="str">
        <f t="shared" si="19"/>
        <v>No hay ejecución</v>
      </c>
      <c r="Y30" s="290" t="str">
        <f t="shared" si="11"/>
        <v>NA</v>
      </c>
      <c r="Z30" s="290"/>
      <c r="AA30" s="299"/>
      <c r="AB30" s="296" t="str">
        <f t="shared" si="12"/>
        <v>No hay ejecución</v>
      </c>
      <c r="AC30" s="297" t="str">
        <f t="shared" si="13"/>
        <v>NA</v>
      </c>
      <c r="AD30" s="297"/>
      <c r="AE30" s="224"/>
      <c r="AF30" s="225" t="str">
        <f t="shared" si="14"/>
        <v>No hay ejecución</v>
      </c>
      <c r="AG30" s="226" t="str">
        <f t="shared" si="15"/>
        <v>NA</v>
      </c>
      <c r="AH30" s="226"/>
      <c r="AI30" s="299">
        <v>1</v>
      </c>
      <c r="AJ30" s="296">
        <f t="shared" si="17"/>
        <v>1</v>
      </c>
      <c r="AK30" s="297" t="str">
        <f t="shared" si="18"/>
        <v>Cumplio</v>
      </c>
      <c r="AL30" s="297"/>
    </row>
    <row r="31" spans="1:40" s="418" customFormat="1" ht="30.75" customHeight="1">
      <c r="A31" s="675" t="s">
        <v>914</v>
      </c>
      <c r="B31" s="676">
        <v>2</v>
      </c>
      <c r="C31" s="676">
        <v>0</v>
      </c>
      <c r="D31" s="676" t="s">
        <v>74</v>
      </c>
      <c r="E31" s="676" t="s">
        <v>98</v>
      </c>
      <c r="F31" s="290" t="s">
        <v>1443</v>
      </c>
      <c r="G31" s="290" t="s">
        <v>915</v>
      </c>
      <c r="H31" s="290" t="s">
        <v>913</v>
      </c>
      <c r="I31" s="301"/>
      <c r="J31" s="301"/>
      <c r="K31" s="673">
        <f t="shared" si="0"/>
        <v>0</v>
      </c>
      <c r="L31" s="653"/>
      <c r="M31" s="653">
        <v>1</v>
      </c>
      <c r="N31" s="673">
        <f t="shared" si="1"/>
        <v>1</v>
      </c>
      <c r="O31" s="673">
        <f t="shared" si="2"/>
        <v>1</v>
      </c>
      <c r="P31" s="677"/>
      <c r="Q31" s="290" t="s">
        <v>1440</v>
      </c>
      <c r="R31" s="422"/>
      <c r="S31" s="299">
        <v>0</v>
      </c>
      <c r="T31" s="296" t="str">
        <f t="shared" si="3"/>
        <v>No hay Programación</v>
      </c>
      <c r="U31" s="297" t="str">
        <f t="shared" si="10"/>
        <v>De acuerdo con lo programado</v>
      </c>
      <c r="V31" s="297"/>
      <c r="W31" s="288"/>
      <c r="X31" s="289" t="str">
        <f t="shared" si="19"/>
        <v>No hay ejecución</v>
      </c>
      <c r="Y31" s="290" t="str">
        <f t="shared" si="11"/>
        <v>NA</v>
      </c>
      <c r="Z31" s="290"/>
      <c r="AA31" s="299"/>
      <c r="AB31" s="296" t="str">
        <f t="shared" si="12"/>
        <v>No hay ejecución</v>
      </c>
      <c r="AC31" s="297" t="str">
        <f t="shared" si="13"/>
        <v>NA</v>
      </c>
      <c r="AD31" s="297"/>
      <c r="AE31" s="224">
        <v>1</v>
      </c>
      <c r="AF31" s="225">
        <f t="shared" si="14"/>
        <v>1</v>
      </c>
      <c r="AG31" s="226" t="str">
        <f t="shared" si="15"/>
        <v>De acuerdo con lo programado</v>
      </c>
      <c r="AH31" s="226"/>
      <c r="AI31" s="299">
        <f t="shared" si="16"/>
        <v>1</v>
      </c>
      <c r="AJ31" s="296">
        <f t="shared" si="17"/>
        <v>1</v>
      </c>
      <c r="AK31" s="297" t="str">
        <f t="shared" si="18"/>
        <v>Cumplio</v>
      </c>
      <c r="AL31" s="297"/>
    </row>
    <row r="32" spans="1:40" s="418" customFormat="1" ht="30.75" customHeight="1">
      <c r="A32" s="670">
        <v>8</v>
      </c>
      <c r="B32" s="671">
        <v>2</v>
      </c>
      <c r="C32" s="671">
        <v>0</v>
      </c>
      <c r="D32" s="671" t="s">
        <v>48</v>
      </c>
      <c r="E32" s="671" t="s">
        <v>104</v>
      </c>
      <c r="F32" s="428" t="s">
        <v>1444</v>
      </c>
      <c r="G32" s="672" t="s">
        <v>491</v>
      </c>
      <c r="H32" s="672" t="s">
        <v>492</v>
      </c>
      <c r="I32" s="301">
        <f>SUM(I33:I40)</f>
        <v>28</v>
      </c>
      <c r="J32" s="301">
        <f>SUM(J33:J40)</f>
        <v>28</v>
      </c>
      <c r="K32" s="673">
        <f>SUM(I32:J32)</f>
        <v>56</v>
      </c>
      <c r="L32" s="653">
        <f>SUM(L33:L40)</f>
        <v>28</v>
      </c>
      <c r="M32" s="653">
        <f>SUM(M33:M40)</f>
        <v>28</v>
      </c>
      <c r="N32" s="673">
        <f t="shared" si="1"/>
        <v>56</v>
      </c>
      <c r="O32" s="673">
        <f>SUM(K32,N32)</f>
        <v>112</v>
      </c>
      <c r="P32" s="674">
        <f>SUM(P40:P40)</f>
        <v>0</v>
      </c>
      <c r="Q32" s="428" t="str">
        <f>+Q33&amp;"- "&amp;Q34&amp;"- "&amp;Q35&amp;"- "&amp;Q36&amp;"- "&amp;Q37&amp;"- "&amp;Q38&amp;"- "&amp;Q39&amp;"- "&amp;Q40</f>
        <v>Rosmary Quesada Ugarte- Eduardo Quirós Redondo- Luis Brenes- Enrique Leitón- Luis Brenes- Enrique Leitón- Marisol Acuña- Jeannette Vega</v>
      </c>
      <c r="R32" s="422"/>
      <c r="S32" s="299">
        <f>+S33+S34+S35+S36+S37+S38+S39+S40</f>
        <v>28</v>
      </c>
      <c r="T32" s="296">
        <f t="shared" si="3"/>
        <v>1</v>
      </c>
      <c r="U32" s="297" t="str">
        <f t="shared" si="10"/>
        <v>De acuerdo con lo programado</v>
      </c>
      <c r="V32" s="297"/>
      <c r="W32" s="288">
        <v>28</v>
      </c>
      <c r="X32" s="289">
        <f t="shared" si="19"/>
        <v>1</v>
      </c>
      <c r="Y32" s="290" t="str">
        <f t="shared" si="11"/>
        <v>De acuerdo con lo programado</v>
      </c>
      <c r="Z32" s="290"/>
      <c r="AA32" s="299">
        <f>AA33+AA34+AA35+AA36+AA37+AA38+AA39+AA40</f>
        <v>28</v>
      </c>
      <c r="AB32" s="296">
        <f t="shared" si="12"/>
        <v>1</v>
      </c>
      <c r="AC32" s="297" t="str">
        <f t="shared" si="13"/>
        <v>De acuerdo con lo programado</v>
      </c>
      <c r="AD32" s="297"/>
      <c r="AE32" s="224"/>
      <c r="AF32" s="225" t="str">
        <f t="shared" si="14"/>
        <v>No hay ejecución</v>
      </c>
      <c r="AG32" s="226" t="str">
        <f t="shared" si="15"/>
        <v>NA</v>
      </c>
      <c r="AH32" s="226"/>
      <c r="AI32" s="299">
        <v>112</v>
      </c>
      <c r="AJ32" s="296">
        <f t="shared" si="17"/>
        <v>1</v>
      </c>
      <c r="AK32" s="297" t="str">
        <f t="shared" si="18"/>
        <v>Cumplio</v>
      </c>
      <c r="AL32" s="297"/>
    </row>
    <row r="33" spans="1:38" s="418" customFormat="1" ht="30.75" customHeight="1">
      <c r="A33" s="675" t="s">
        <v>918</v>
      </c>
      <c r="B33" s="676">
        <v>2</v>
      </c>
      <c r="C33" s="676">
        <v>0</v>
      </c>
      <c r="D33" s="676" t="s">
        <v>48</v>
      </c>
      <c r="E33" s="676" t="s">
        <v>104</v>
      </c>
      <c r="F33" s="290" t="s">
        <v>1445</v>
      </c>
      <c r="G33" s="290" t="s">
        <v>495</v>
      </c>
      <c r="H33" s="290" t="s">
        <v>517</v>
      </c>
      <c r="I33" s="301">
        <v>5</v>
      </c>
      <c r="J33" s="301">
        <v>5</v>
      </c>
      <c r="K33" s="673">
        <f t="shared" ref="K33:K38" si="20">SUM(I33:J33)</f>
        <v>10</v>
      </c>
      <c r="L33" s="653">
        <v>5</v>
      </c>
      <c r="M33" s="653">
        <v>5</v>
      </c>
      <c r="N33" s="673">
        <f t="shared" ref="N33:N39" si="21">SUM(L33:M33)</f>
        <v>10</v>
      </c>
      <c r="O33" s="673">
        <f t="shared" si="2"/>
        <v>20</v>
      </c>
      <c r="P33" s="677"/>
      <c r="Q33" s="290" t="s">
        <v>1413</v>
      </c>
      <c r="R33" s="422"/>
      <c r="S33" s="299">
        <v>5</v>
      </c>
      <c r="T33" s="296">
        <f t="shared" si="3"/>
        <v>1</v>
      </c>
      <c r="U33" s="297" t="str">
        <f t="shared" si="10"/>
        <v>De acuerdo con lo programado</v>
      </c>
      <c r="V33" s="297"/>
      <c r="W33" s="288">
        <v>5</v>
      </c>
      <c r="X33" s="289">
        <f t="shared" si="19"/>
        <v>1</v>
      </c>
      <c r="Y33" s="290" t="str">
        <f t="shared" si="11"/>
        <v>De acuerdo con lo programado</v>
      </c>
      <c r="Z33" s="290"/>
      <c r="AA33" s="299">
        <v>5</v>
      </c>
      <c r="AB33" s="296">
        <f t="shared" si="12"/>
        <v>1</v>
      </c>
      <c r="AC33" s="297" t="str">
        <f t="shared" si="13"/>
        <v>De acuerdo con lo programado</v>
      </c>
      <c r="AD33" s="297"/>
      <c r="AE33" s="224">
        <v>5</v>
      </c>
      <c r="AF33" s="225">
        <f t="shared" si="14"/>
        <v>1</v>
      </c>
      <c r="AG33" s="226" t="str">
        <f t="shared" si="15"/>
        <v>De acuerdo con lo programado</v>
      </c>
      <c r="AH33" s="226"/>
      <c r="AI33" s="299">
        <f t="shared" si="16"/>
        <v>20</v>
      </c>
      <c r="AJ33" s="296">
        <f t="shared" si="17"/>
        <v>1</v>
      </c>
      <c r="AK33" s="297" t="str">
        <f t="shared" si="18"/>
        <v>Cumplio</v>
      </c>
      <c r="AL33" s="297"/>
    </row>
    <row r="34" spans="1:38" s="418" customFormat="1" ht="30.75" customHeight="1">
      <c r="A34" s="675">
        <v>8.1999999999999993</v>
      </c>
      <c r="B34" s="676">
        <v>2</v>
      </c>
      <c r="C34" s="676">
        <v>0</v>
      </c>
      <c r="D34" s="676" t="s">
        <v>48</v>
      </c>
      <c r="E34" s="676" t="s">
        <v>104</v>
      </c>
      <c r="F34" s="290" t="s">
        <v>1445</v>
      </c>
      <c r="G34" s="290" t="s">
        <v>495</v>
      </c>
      <c r="H34" s="290" t="s">
        <v>517</v>
      </c>
      <c r="I34" s="301">
        <v>5</v>
      </c>
      <c r="J34" s="301">
        <v>5</v>
      </c>
      <c r="K34" s="673">
        <f>SUM(I34:J34)</f>
        <v>10</v>
      </c>
      <c r="L34" s="653">
        <v>5</v>
      </c>
      <c r="M34" s="653">
        <v>5</v>
      </c>
      <c r="N34" s="673">
        <f t="shared" si="21"/>
        <v>10</v>
      </c>
      <c r="O34" s="673">
        <f t="shared" si="2"/>
        <v>20</v>
      </c>
      <c r="P34" s="677"/>
      <c r="Q34" s="290" t="s">
        <v>1405</v>
      </c>
      <c r="R34" s="422"/>
      <c r="S34" s="299">
        <v>5</v>
      </c>
      <c r="T34" s="296">
        <f t="shared" si="3"/>
        <v>1</v>
      </c>
      <c r="U34" s="297" t="str">
        <f t="shared" si="10"/>
        <v>De acuerdo con lo programado</v>
      </c>
      <c r="V34" s="297"/>
      <c r="W34" s="288">
        <v>5</v>
      </c>
      <c r="X34" s="289">
        <f t="shared" si="19"/>
        <v>1</v>
      </c>
      <c r="Y34" s="290" t="str">
        <f t="shared" si="11"/>
        <v>De acuerdo con lo programado</v>
      </c>
      <c r="Z34" s="290"/>
      <c r="AA34" s="299">
        <v>5</v>
      </c>
      <c r="AB34" s="296">
        <f t="shared" si="12"/>
        <v>1</v>
      </c>
      <c r="AC34" s="297" t="str">
        <f t="shared" si="13"/>
        <v>De acuerdo con lo programado</v>
      </c>
      <c r="AD34" s="297"/>
      <c r="AE34" s="224">
        <v>5</v>
      </c>
      <c r="AF34" s="225">
        <f t="shared" si="14"/>
        <v>1</v>
      </c>
      <c r="AG34" s="226" t="str">
        <f t="shared" si="15"/>
        <v>De acuerdo con lo programado</v>
      </c>
      <c r="AH34" s="226"/>
      <c r="AI34" s="299">
        <f t="shared" si="16"/>
        <v>20</v>
      </c>
      <c r="AJ34" s="296">
        <f t="shared" si="17"/>
        <v>1</v>
      </c>
      <c r="AK34" s="297" t="str">
        <f t="shared" si="18"/>
        <v>Cumplio</v>
      </c>
      <c r="AL34" s="297"/>
    </row>
    <row r="35" spans="1:38" ht="30.75" customHeight="1">
      <c r="A35" s="177">
        <v>8.3000000000000007</v>
      </c>
      <c r="B35" s="170">
        <v>2</v>
      </c>
      <c r="C35" s="170" t="s">
        <v>33</v>
      </c>
      <c r="D35" s="170">
        <v>0</v>
      </c>
      <c r="E35" s="170" t="s">
        <v>106</v>
      </c>
      <c r="F35" s="172" t="s">
        <v>1446</v>
      </c>
      <c r="G35" s="172" t="s">
        <v>495</v>
      </c>
      <c r="H35" s="172" t="s">
        <v>517</v>
      </c>
      <c r="I35" s="178">
        <v>3</v>
      </c>
      <c r="J35" s="178">
        <v>3</v>
      </c>
      <c r="K35" s="174">
        <f>SUM(I35:J35)</f>
        <v>6</v>
      </c>
      <c r="L35" s="223">
        <v>3</v>
      </c>
      <c r="M35" s="223">
        <v>3</v>
      </c>
      <c r="N35" s="174">
        <f t="shared" si="21"/>
        <v>6</v>
      </c>
      <c r="O35" s="174">
        <f t="shared" si="2"/>
        <v>12</v>
      </c>
      <c r="P35" s="179"/>
      <c r="Q35" s="172" t="s">
        <v>1447</v>
      </c>
      <c r="R35" s="183"/>
      <c r="S35" s="288">
        <v>3</v>
      </c>
      <c r="T35" s="289">
        <f t="shared" si="3"/>
        <v>1</v>
      </c>
      <c r="U35" s="290" t="str">
        <f t="shared" si="10"/>
        <v>De acuerdo con lo programado</v>
      </c>
      <c r="V35" s="290"/>
      <c r="W35" s="288">
        <v>3</v>
      </c>
      <c r="X35" s="289">
        <f t="shared" si="19"/>
        <v>1</v>
      </c>
      <c r="Y35" s="290" t="str">
        <f t="shared" si="11"/>
        <v>De acuerdo con lo programado</v>
      </c>
      <c r="Z35" s="290"/>
      <c r="AA35" s="299">
        <v>3</v>
      </c>
      <c r="AB35" s="296">
        <f t="shared" si="12"/>
        <v>1</v>
      </c>
      <c r="AC35" s="297" t="str">
        <f t="shared" si="13"/>
        <v>De acuerdo con lo programado</v>
      </c>
      <c r="AD35" s="297"/>
      <c r="AE35" s="224">
        <v>3</v>
      </c>
      <c r="AF35" s="225">
        <f t="shared" si="14"/>
        <v>1</v>
      </c>
      <c r="AG35" s="226" t="str">
        <f t="shared" si="15"/>
        <v>De acuerdo con lo programado</v>
      </c>
      <c r="AH35" s="226"/>
      <c r="AI35" s="299">
        <f t="shared" si="16"/>
        <v>12</v>
      </c>
      <c r="AJ35" s="296">
        <f t="shared" si="17"/>
        <v>1</v>
      </c>
      <c r="AK35" s="297" t="str">
        <f t="shared" si="18"/>
        <v>Cumplio</v>
      </c>
      <c r="AL35" s="297"/>
    </row>
    <row r="36" spans="1:38" ht="30.75" customHeight="1">
      <c r="A36" s="177">
        <v>8.4</v>
      </c>
      <c r="B36" s="170">
        <v>2</v>
      </c>
      <c r="C36" s="170" t="s">
        <v>33</v>
      </c>
      <c r="D36" s="170">
        <v>0</v>
      </c>
      <c r="E36" s="170" t="s">
        <v>106</v>
      </c>
      <c r="F36" s="172" t="s">
        <v>1446</v>
      </c>
      <c r="G36" s="172" t="s">
        <v>495</v>
      </c>
      <c r="H36" s="172" t="s">
        <v>517</v>
      </c>
      <c r="I36" s="178">
        <v>3</v>
      </c>
      <c r="J36" s="178">
        <v>3</v>
      </c>
      <c r="K36" s="174">
        <f t="shared" si="20"/>
        <v>6</v>
      </c>
      <c r="L36" s="223">
        <v>3</v>
      </c>
      <c r="M36" s="223">
        <v>3</v>
      </c>
      <c r="N36" s="174">
        <f t="shared" si="21"/>
        <v>6</v>
      </c>
      <c r="O36" s="174">
        <f t="shared" si="2"/>
        <v>12</v>
      </c>
      <c r="P36" s="179"/>
      <c r="Q36" s="172" t="s">
        <v>1448</v>
      </c>
      <c r="R36" s="183"/>
      <c r="S36" s="288">
        <v>3</v>
      </c>
      <c r="T36" s="289">
        <f t="shared" si="3"/>
        <v>1</v>
      </c>
      <c r="U36" s="290" t="str">
        <f t="shared" si="10"/>
        <v>De acuerdo con lo programado</v>
      </c>
      <c r="V36" s="290"/>
      <c r="W36" s="288">
        <v>3</v>
      </c>
      <c r="X36" s="289">
        <f t="shared" si="19"/>
        <v>1</v>
      </c>
      <c r="Y36" s="290" t="str">
        <f t="shared" si="11"/>
        <v>De acuerdo con lo programado</v>
      </c>
      <c r="Z36" s="290"/>
      <c r="AA36" s="299">
        <v>3</v>
      </c>
      <c r="AB36" s="296">
        <f t="shared" si="12"/>
        <v>1</v>
      </c>
      <c r="AC36" s="297" t="str">
        <f t="shared" si="13"/>
        <v>De acuerdo con lo programado</v>
      </c>
      <c r="AD36" s="297"/>
      <c r="AE36" s="224">
        <v>3</v>
      </c>
      <c r="AF36" s="225">
        <f t="shared" si="14"/>
        <v>1</v>
      </c>
      <c r="AG36" s="226" t="str">
        <f t="shared" si="15"/>
        <v>De acuerdo con lo programado</v>
      </c>
      <c r="AH36" s="226"/>
      <c r="AI36" s="299">
        <f t="shared" si="16"/>
        <v>12</v>
      </c>
      <c r="AJ36" s="296">
        <f t="shared" si="17"/>
        <v>1</v>
      </c>
      <c r="AK36" s="297" t="str">
        <f t="shared" si="18"/>
        <v>Cumplio</v>
      </c>
      <c r="AL36" s="297"/>
    </row>
    <row r="37" spans="1:38" ht="30.75" customHeight="1">
      <c r="A37" s="177">
        <v>8.5</v>
      </c>
      <c r="B37" s="170">
        <v>2</v>
      </c>
      <c r="C37" s="170">
        <v>0</v>
      </c>
      <c r="D37" s="170" t="s">
        <v>48</v>
      </c>
      <c r="E37" s="170" t="s">
        <v>104</v>
      </c>
      <c r="F37" s="172" t="s">
        <v>1449</v>
      </c>
      <c r="G37" s="172" t="s">
        <v>495</v>
      </c>
      <c r="H37" s="172" t="s">
        <v>517</v>
      </c>
      <c r="I37" s="178">
        <v>3</v>
      </c>
      <c r="J37" s="178">
        <v>3</v>
      </c>
      <c r="K37" s="174">
        <f>SUM(I37:J37)</f>
        <v>6</v>
      </c>
      <c r="L37" s="223">
        <v>3</v>
      </c>
      <c r="M37" s="223">
        <v>3</v>
      </c>
      <c r="N37" s="174">
        <f t="shared" si="21"/>
        <v>6</v>
      </c>
      <c r="O37" s="174">
        <f t="shared" si="2"/>
        <v>12</v>
      </c>
      <c r="P37" s="179"/>
      <c r="Q37" s="172" t="s">
        <v>1447</v>
      </c>
      <c r="R37" s="183"/>
      <c r="S37" s="288">
        <v>3</v>
      </c>
      <c r="T37" s="289">
        <f t="shared" si="3"/>
        <v>1</v>
      </c>
      <c r="U37" s="290" t="str">
        <f t="shared" si="10"/>
        <v>De acuerdo con lo programado</v>
      </c>
      <c r="V37" s="290"/>
      <c r="W37" s="288">
        <v>3</v>
      </c>
      <c r="X37" s="289">
        <f t="shared" si="19"/>
        <v>1</v>
      </c>
      <c r="Y37" s="290" t="str">
        <f t="shared" si="11"/>
        <v>De acuerdo con lo programado</v>
      </c>
      <c r="Z37" s="290"/>
      <c r="AA37" s="299">
        <v>3</v>
      </c>
      <c r="AB37" s="296">
        <f t="shared" si="12"/>
        <v>1</v>
      </c>
      <c r="AC37" s="297" t="str">
        <f t="shared" si="13"/>
        <v>De acuerdo con lo programado</v>
      </c>
      <c r="AD37" s="297"/>
      <c r="AE37" s="224">
        <v>3</v>
      </c>
      <c r="AF37" s="225">
        <f t="shared" si="14"/>
        <v>1</v>
      </c>
      <c r="AG37" s="226" t="str">
        <f t="shared" si="15"/>
        <v>De acuerdo con lo programado</v>
      </c>
      <c r="AH37" s="226"/>
      <c r="AI37" s="299">
        <f t="shared" si="16"/>
        <v>12</v>
      </c>
      <c r="AJ37" s="296">
        <f t="shared" si="17"/>
        <v>1</v>
      </c>
      <c r="AK37" s="297" t="str">
        <f t="shared" si="18"/>
        <v>Cumplio</v>
      </c>
      <c r="AL37" s="297"/>
    </row>
    <row r="38" spans="1:38" ht="30.75" customHeight="1">
      <c r="A38" s="177">
        <v>8.6</v>
      </c>
      <c r="B38" s="170">
        <v>2</v>
      </c>
      <c r="C38" s="170">
        <v>0</v>
      </c>
      <c r="D38" s="170" t="s">
        <v>48</v>
      </c>
      <c r="E38" s="170" t="s">
        <v>104</v>
      </c>
      <c r="F38" s="172" t="s">
        <v>1449</v>
      </c>
      <c r="G38" s="172" t="s">
        <v>495</v>
      </c>
      <c r="H38" s="172" t="s">
        <v>517</v>
      </c>
      <c r="I38" s="178">
        <v>3</v>
      </c>
      <c r="J38" s="178">
        <v>3</v>
      </c>
      <c r="K38" s="174">
        <f t="shared" si="20"/>
        <v>6</v>
      </c>
      <c r="L38" s="223">
        <v>3</v>
      </c>
      <c r="M38" s="223">
        <v>3</v>
      </c>
      <c r="N38" s="174">
        <f t="shared" si="21"/>
        <v>6</v>
      </c>
      <c r="O38" s="174">
        <f t="shared" si="2"/>
        <v>12</v>
      </c>
      <c r="P38" s="179"/>
      <c r="Q38" s="172" t="s">
        <v>1448</v>
      </c>
      <c r="R38" s="183"/>
      <c r="S38" s="288">
        <v>3</v>
      </c>
      <c r="T38" s="289">
        <f t="shared" si="3"/>
        <v>1</v>
      </c>
      <c r="U38" s="290" t="str">
        <f t="shared" si="10"/>
        <v>De acuerdo con lo programado</v>
      </c>
      <c r="V38" s="290"/>
      <c r="W38" s="288">
        <v>3</v>
      </c>
      <c r="X38" s="289">
        <f t="shared" si="19"/>
        <v>1</v>
      </c>
      <c r="Y38" s="290" t="str">
        <f t="shared" si="11"/>
        <v>De acuerdo con lo programado</v>
      </c>
      <c r="Z38" s="290"/>
      <c r="AA38" s="299">
        <v>3</v>
      </c>
      <c r="AB38" s="296">
        <f t="shared" si="12"/>
        <v>1</v>
      </c>
      <c r="AC38" s="297" t="str">
        <f t="shared" si="13"/>
        <v>De acuerdo con lo programado</v>
      </c>
      <c r="AD38" s="297"/>
      <c r="AE38" s="224">
        <v>3</v>
      </c>
      <c r="AF38" s="225">
        <f t="shared" si="14"/>
        <v>1</v>
      </c>
      <c r="AG38" s="226" t="str">
        <f t="shared" si="15"/>
        <v>De acuerdo con lo programado</v>
      </c>
      <c r="AH38" s="226"/>
      <c r="AI38" s="299">
        <f t="shared" si="16"/>
        <v>12</v>
      </c>
      <c r="AJ38" s="296">
        <f t="shared" si="17"/>
        <v>1</v>
      </c>
      <c r="AK38" s="297" t="str">
        <f t="shared" si="18"/>
        <v>Cumplio</v>
      </c>
      <c r="AL38" s="297"/>
    </row>
    <row r="39" spans="1:38" ht="30.75" customHeight="1">
      <c r="A39" s="177">
        <v>8.6999999999999993</v>
      </c>
      <c r="B39" s="170">
        <v>2</v>
      </c>
      <c r="C39" s="170" t="s">
        <v>33</v>
      </c>
      <c r="D39" s="170">
        <v>0</v>
      </c>
      <c r="E39" s="170" t="s">
        <v>106</v>
      </c>
      <c r="F39" s="172" t="s">
        <v>1450</v>
      </c>
      <c r="G39" s="172" t="s">
        <v>495</v>
      </c>
      <c r="H39" s="172" t="s">
        <v>517</v>
      </c>
      <c r="I39" s="178">
        <v>3</v>
      </c>
      <c r="J39" s="178">
        <v>3</v>
      </c>
      <c r="K39" s="174">
        <f>SUM(I39:J39)</f>
        <v>6</v>
      </c>
      <c r="L39" s="223">
        <v>3</v>
      </c>
      <c r="M39" s="223">
        <v>3</v>
      </c>
      <c r="N39" s="174">
        <f t="shared" si="21"/>
        <v>6</v>
      </c>
      <c r="O39" s="174">
        <f t="shared" si="2"/>
        <v>12</v>
      </c>
      <c r="P39" s="179"/>
      <c r="Q39" s="172" t="s">
        <v>1451</v>
      </c>
      <c r="R39" s="183"/>
      <c r="S39" s="288">
        <v>3</v>
      </c>
      <c r="T39" s="289">
        <f t="shared" si="3"/>
        <v>1</v>
      </c>
      <c r="U39" s="290" t="str">
        <f t="shared" si="10"/>
        <v>De acuerdo con lo programado</v>
      </c>
      <c r="V39" s="290"/>
      <c r="W39" s="288">
        <v>3</v>
      </c>
      <c r="X39" s="289">
        <f t="shared" si="19"/>
        <v>1</v>
      </c>
      <c r="Y39" s="290" t="str">
        <f t="shared" si="11"/>
        <v>De acuerdo con lo programado</v>
      </c>
      <c r="Z39" s="290"/>
      <c r="AA39" s="299">
        <v>3</v>
      </c>
      <c r="AB39" s="296">
        <f t="shared" si="12"/>
        <v>1</v>
      </c>
      <c r="AC39" s="297" t="str">
        <f t="shared" si="13"/>
        <v>De acuerdo con lo programado</v>
      </c>
      <c r="AD39" s="297"/>
      <c r="AE39" s="224">
        <v>3</v>
      </c>
      <c r="AF39" s="225">
        <f t="shared" si="14"/>
        <v>1</v>
      </c>
      <c r="AG39" s="226" t="str">
        <f t="shared" si="15"/>
        <v>De acuerdo con lo programado</v>
      </c>
      <c r="AH39" s="226"/>
      <c r="AI39" s="299">
        <f t="shared" si="16"/>
        <v>12</v>
      </c>
      <c r="AJ39" s="296">
        <f t="shared" si="17"/>
        <v>1</v>
      </c>
      <c r="AK39" s="297" t="str">
        <f t="shared" si="18"/>
        <v>Cumplio</v>
      </c>
      <c r="AL39" s="297"/>
    </row>
    <row r="40" spans="1:38" ht="30.75" customHeight="1">
      <c r="A40" s="177">
        <v>8.8000000000000007</v>
      </c>
      <c r="B40" s="170">
        <v>2</v>
      </c>
      <c r="C40" s="170" t="s">
        <v>33</v>
      </c>
      <c r="D40" s="170">
        <v>0</v>
      </c>
      <c r="E40" s="170" t="s">
        <v>106</v>
      </c>
      <c r="F40" s="172" t="s">
        <v>1452</v>
      </c>
      <c r="G40" s="172" t="s">
        <v>920</v>
      </c>
      <c r="H40" s="172" t="s">
        <v>517</v>
      </c>
      <c r="I40" s="178">
        <v>3</v>
      </c>
      <c r="J40" s="178">
        <v>3</v>
      </c>
      <c r="K40" s="174">
        <f t="shared" si="0"/>
        <v>6</v>
      </c>
      <c r="L40" s="223">
        <v>3</v>
      </c>
      <c r="M40" s="178">
        <v>3</v>
      </c>
      <c r="N40" s="174">
        <f t="shared" si="1"/>
        <v>6</v>
      </c>
      <c r="O40" s="174">
        <f t="shared" si="2"/>
        <v>12</v>
      </c>
      <c r="P40" s="179"/>
      <c r="Q40" s="172" t="s">
        <v>1453</v>
      </c>
      <c r="R40" s="183"/>
      <c r="S40" s="288">
        <v>3</v>
      </c>
      <c r="T40" s="289">
        <f t="shared" si="3"/>
        <v>1</v>
      </c>
      <c r="U40" s="290" t="str">
        <f t="shared" si="10"/>
        <v>De acuerdo con lo programado</v>
      </c>
      <c r="V40" s="290"/>
      <c r="W40" s="288">
        <v>3</v>
      </c>
      <c r="X40" s="289">
        <f t="shared" si="19"/>
        <v>1</v>
      </c>
      <c r="Y40" s="290" t="str">
        <f t="shared" si="11"/>
        <v>De acuerdo con lo programado</v>
      </c>
      <c r="Z40" s="290"/>
      <c r="AA40" s="299">
        <v>3</v>
      </c>
      <c r="AB40" s="296">
        <f t="shared" si="12"/>
        <v>1</v>
      </c>
      <c r="AC40" s="297" t="str">
        <f t="shared" si="13"/>
        <v>De acuerdo con lo programado</v>
      </c>
      <c r="AD40" s="297"/>
      <c r="AE40" s="224">
        <v>3</v>
      </c>
      <c r="AF40" s="225">
        <f t="shared" si="14"/>
        <v>1</v>
      </c>
      <c r="AG40" s="226" t="str">
        <f t="shared" si="15"/>
        <v>De acuerdo con lo programado</v>
      </c>
      <c r="AH40" s="226"/>
      <c r="AI40" s="299">
        <f t="shared" si="16"/>
        <v>12</v>
      </c>
      <c r="AJ40" s="296">
        <f t="shared" si="17"/>
        <v>1</v>
      </c>
      <c r="AK40" s="297" t="str">
        <f t="shared" si="18"/>
        <v>Cumplio</v>
      </c>
      <c r="AL40" s="297"/>
    </row>
    <row r="41" spans="1:38" ht="30.75" customHeight="1">
      <c r="A41" s="177"/>
      <c r="B41" s="170"/>
      <c r="C41" s="170"/>
      <c r="D41" s="170"/>
      <c r="E41" s="170"/>
      <c r="F41" s="172"/>
      <c r="G41" s="172"/>
      <c r="H41" s="172"/>
      <c r="I41" s="178"/>
      <c r="J41" s="178"/>
      <c r="K41" s="174"/>
      <c r="L41" s="223"/>
      <c r="M41" s="178"/>
      <c r="N41" s="174"/>
      <c r="O41" s="174"/>
      <c r="P41" s="179"/>
      <c r="Q41" s="172"/>
      <c r="R41" s="183"/>
      <c r="S41" s="288"/>
      <c r="T41" s="289"/>
      <c r="U41" s="290"/>
      <c r="V41" s="290"/>
      <c r="W41" s="288"/>
      <c r="X41" s="289"/>
      <c r="Y41" s="290" t="str">
        <f t="shared" si="11"/>
        <v>En riesgo en cumplimiento</v>
      </c>
      <c r="Z41" s="290"/>
      <c r="AA41" s="288"/>
      <c r="AB41" s="289"/>
      <c r="AC41" s="290"/>
      <c r="AD41" s="290"/>
      <c r="AE41" s="185"/>
      <c r="AF41" s="186"/>
      <c r="AG41" s="187"/>
      <c r="AH41" s="187"/>
      <c r="AI41" s="288"/>
      <c r="AJ41" s="427"/>
      <c r="AK41" s="290"/>
      <c r="AL41" s="290"/>
    </row>
    <row r="42" spans="1:38" ht="12.75" customHeight="1">
      <c r="A42" s="316" t="s">
        <v>603</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290"/>
      <c r="AE42" s="192"/>
      <c r="AF42" s="192"/>
      <c r="AG42" s="192"/>
      <c r="AH42" s="192"/>
      <c r="AI42" s="316"/>
      <c r="AJ42" s="316"/>
      <c r="AK42" s="316"/>
      <c r="AL42" s="316"/>
    </row>
    <row r="43" spans="1:38" ht="30.75" customHeight="1">
      <c r="A43" s="177"/>
      <c r="B43" s="170"/>
      <c r="C43" s="170"/>
      <c r="D43" s="170"/>
      <c r="E43" s="170"/>
      <c r="F43" s="172"/>
      <c r="G43" s="172"/>
      <c r="H43" s="172"/>
      <c r="I43" s="178"/>
      <c r="J43" s="178"/>
      <c r="K43" s="174"/>
      <c r="L43" s="178"/>
      <c r="M43" s="178"/>
      <c r="N43" s="174"/>
      <c r="O43" s="174"/>
      <c r="P43" s="179"/>
      <c r="Q43" s="172"/>
      <c r="R43" s="183"/>
      <c r="S43" s="288"/>
      <c r="T43" s="289"/>
      <c r="U43" s="290"/>
      <c r="V43" s="290"/>
      <c r="W43" s="288"/>
      <c r="X43" s="289" t="str">
        <f t="shared" ref="X43" si="22">IF(W43="","No hay ejecución",IF(AND(J43=0),"No hay Programación", W43/J43))</f>
        <v>No hay ejecución</v>
      </c>
      <c r="Y43" s="290" t="str">
        <f t="shared" ref="Y43" si="23">IF(X43="No hay ejecución","NA",IF(X43&gt;=90%,"De acuerdo con lo programado",IF(X43&gt;=51%,"Atraso Leve",IF(X43&lt;50%,"En riesgo en cumplimiento"))))</f>
        <v>NA</v>
      </c>
      <c r="Z43" s="290"/>
      <c r="AA43" s="288"/>
      <c r="AB43" s="289"/>
      <c r="AC43" s="290"/>
      <c r="AD43" s="290"/>
      <c r="AE43" s="185"/>
      <c r="AF43" s="186"/>
      <c r="AG43" s="187"/>
      <c r="AH43" s="187"/>
      <c r="AI43" s="288"/>
      <c r="AJ43" s="427"/>
      <c r="AK43" s="290"/>
      <c r="AL43" s="290"/>
    </row>
    <row r="44" spans="1:38" ht="30.75" customHeight="1">
      <c r="A44" s="177"/>
      <c r="B44" s="170"/>
      <c r="C44" s="170"/>
      <c r="D44" s="170"/>
      <c r="E44" s="170"/>
      <c r="F44" s="172"/>
      <c r="G44" s="172"/>
      <c r="H44" s="172"/>
      <c r="I44" s="178"/>
      <c r="J44" s="178"/>
      <c r="K44" s="174"/>
      <c r="L44" s="223"/>
      <c r="M44" s="178"/>
      <c r="N44" s="174"/>
      <c r="O44" s="174"/>
      <c r="P44" s="179"/>
      <c r="Q44" s="172"/>
      <c r="R44" s="183"/>
      <c r="S44" s="288"/>
      <c r="T44" s="289"/>
      <c r="U44" s="290"/>
      <c r="V44" s="290"/>
      <c r="W44" s="288"/>
      <c r="X44" s="289"/>
      <c r="Y44" s="290"/>
      <c r="Z44" s="290"/>
      <c r="AA44" s="288"/>
      <c r="AB44" s="289"/>
      <c r="AC44" s="290"/>
      <c r="AD44" s="290"/>
      <c r="AE44" s="185"/>
      <c r="AF44" s="186"/>
      <c r="AG44" s="187"/>
      <c r="AH44" s="187"/>
      <c r="AI44" s="288"/>
      <c r="AJ44" s="427"/>
      <c r="AK44" s="290"/>
      <c r="AL44" s="290"/>
    </row>
    <row r="45" spans="1:38" ht="30.75" customHeight="1">
      <c r="A45" s="177"/>
      <c r="B45" s="170"/>
      <c r="C45" s="170"/>
      <c r="D45" s="170"/>
      <c r="E45" s="170"/>
      <c r="F45" s="172"/>
      <c r="G45" s="172"/>
      <c r="H45" s="172"/>
      <c r="I45" s="178"/>
      <c r="J45" s="178"/>
      <c r="K45" s="174"/>
      <c r="L45" s="178"/>
      <c r="M45" s="178"/>
      <c r="N45" s="174"/>
      <c r="O45" s="174"/>
      <c r="P45" s="179"/>
      <c r="Q45" s="172"/>
      <c r="R45" s="183"/>
      <c r="S45" s="288"/>
      <c r="T45" s="289"/>
      <c r="U45" s="290"/>
      <c r="V45" s="290"/>
      <c r="W45" s="288"/>
      <c r="X45" s="289"/>
      <c r="Y45" s="290"/>
      <c r="Z45" s="290"/>
      <c r="AA45" s="288"/>
      <c r="AB45" s="289"/>
      <c r="AC45" s="290"/>
      <c r="AD45" s="290"/>
      <c r="AE45" s="185"/>
      <c r="AF45" s="186"/>
      <c r="AG45" s="187"/>
      <c r="AH45" s="187"/>
      <c r="AI45" s="288"/>
      <c r="AJ45" s="427"/>
      <c r="AK45" s="290"/>
      <c r="AL45" s="290"/>
    </row>
    <row r="46" spans="1:38" ht="30.75" customHeight="1" thickBot="1">
      <c r="A46" s="2"/>
      <c r="B46" s="2"/>
      <c r="C46" s="2"/>
      <c r="D46" s="2"/>
      <c r="E46" s="2"/>
      <c r="F46" s="136"/>
      <c r="G46" s="139"/>
      <c r="H46" s="139"/>
      <c r="I46" s="137"/>
      <c r="J46" s="137"/>
      <c r="K46" s="137"/>
      <c r="L46" s="137"/>
      <c r="M46" s="137"/>
      <c r="N46" s="137"/>
      <c r="O46" s="137"/>
      <c r="P46" s="138"/>
      <c r="Q46" s="137"/>
      <c r="R46" s="137"/>
      <c r="AD46" s="290"/>
    </row>
    <row r="47" spans="1:38" ht="30.75" customHeight="1" thickTop="1" thickBot="1">
      <c r="A47" s="820" t="s">
        <v>551</v>
      </c>
      <c r="B47" s="821"/>
      <c r="C47" s="821"/>
      <c r="D47" s="821"/>
      <c r="E47" s="821"/>
      <c r="F47" s="144" t="s">
        <v>1454</v>
      </c>
      <c r="G47" s="139"/>
      <c r="H47" s="139"/>
      <c r="I47" s="137"/>
      <c r="J47" s="137"/>
      <c r="K47" s="137"/>
      <c r="L47" s="137"/>
      <c r="M47" s="137"/>
      <c r="N47" s="137"/>
      <c r="O47" s="137"/>
      <c r="P47" s="138"/>
      <c r="Q47" s="137"/>
      <c r="R47" s="137"/>
    </row>
    <row r="48" spans="1:38" ht="30.75" customHeight="1" thickTop="1" thickBot="1">
      <c r="A48" s="157"/>
      <c r="B48" s="157"/>
      <c r="C48" s="157"/>
      <c r="D48" s="157"/>
      <c r="E48" s="157"/>
      <c r="F48" s="145"/>
      <c r="G48" s="139"/>
      <c r="H48" s="139"/>
      <c r="I48" s="137"/>
      <c r="J48" s="137"/>
      <c r="K48" s="137"/>
      <c r="L48" s="137"/>
      <c r="M48" s="137"/>
      <c r="N48" s="137"/>
      <c r="O48" s="137"/>
      <c r="P48" s="138"/>
      <c r="Q48" s="137"/>
      <c r="R48" s="137"/>
    </row>
    <row r="49" spans="1:38" ht="30.75" customHeight="1" thickTop="1" thickBot="1">
      <c r="A49" s="822" t="s">
        <v>553</v>
      </c>
      <c r="B49" s="823"/>
      <c r="C49" s="823"/>
      <c r="D49" s="823"/>
      <c r="E49" s="823"/>
      <c r="F49" s="144"/>
      <c r="G49" s="139"/>
      <c r="H49" s="139"/>
      <c r="I49" s="137"/>
      <c r="J49" s="137"/>
      <c r="K49" s="137"/>
      <c r="L49" s="137"/>
      <c r="M49" s="137"/>
      <c r="N49" s="137"/>
      <c r="O49" s="137"/>
      <c r="P49" s="138"/>
      <c r="Q49" s="137"/>
      <c r="R49" s="137"/>
    </row>
    <row r="50" spans="1:38" ht="30.75" customHeight="1" thickTop="1" thickBot="1">
      <c r="A50" s="158"/>
      <c r="B50" s="158"/>
      <c r="C50" s="158"/>
      <c r="D50" s="158"/>
      <c r="E50" s="158"/>
      <c r="F50" s="139"/>
      <c r="G50" s="139"/>
      <c r="H50" s="139"/>
      <c r="I50" s="137"/>
      <c r="J50" s="137"/>
      <c r="K50" s="137"/>
      <c r="L50" s="137"/>
      <c r="M50" s="137"/>
      <c r="N50" s="137"/>
      <c r="O50" s="137"/>
      <c r="P50" s="138"/>
      <c r="Q50" s="137"/>
      <c r="R50" s="137"/>
    </row>
    <row r="51" spans="1:38" ht="30.75" customHeight="1" thickTop="1" thickBot="1">
      <c r="A51" s="159" t="s">
        <v>554</v>
      </c>
      <c r="B51" s="2"/>
      <c r="C51" s="161"/>
      <c r="D51" s="2"/>
      <c r="E51" s="2"/>
      <c r="F51" s="136"/>
      <c r="G51" s="139"/>
      <c r="H51" s="139"/>
      <c r="I51" s="137"/>
      <c r="J51" s="137"/>
      <c r="K51" s="137"/>
      <c r="L51" s="137"/>
      <c r="M51" s="137"/>
      <c r="N51" s="137"/>
      <c r="O51" s="137"/>
      <c r="P51" s="138"/>
      <c r="Q51" s="137"/>
      <c r="R51" s="137"/>
    </row>
    <row r="52" spans="1:38" ht="30.75" customHeight="1" thickTop="1" thickBot="1">
      <c r="A52" s="160">
        <v>1</v>
      </c>
      <c r="B52" s="2" t="s">
        <v>555</v>
      </c>
      <c r="C52" s="161"/>
      <c r="D52" s="2"/>
      <c r="E52" s="2"/>
      <c r="F52" s="136"/>
      <c r="G52" s="139"/>
      <c r="H52" s="139"/>
      <c r="I52" s="137"/>
      <c r="J52" s="137"/>
      <c r="K52" s="137"/>
      <c r="L52" s="137"/>
      <c r="M52" s="137"/>
      <c r="N52" s="137"/>
      <c r="O52" s="137"/>
      <c r="P52" s="138"/>
      <c r="Q52" s="137"/>
      <c r="R52" s="137"/>
    </row>
    <row r="53" spans="1:38" ht="30.75" customHeight="1" thickTop="1" thickBot="1">
      <c r="A53" s="160">
        <v>2</v>
      </c>
      <c r="B53" s="2" t="s">
        <v>606</v>
      </c>
      <c r="C53" s="161"/>
      <c r="D53" s="2"/>
      <c r="E53" s="2"/>
      <c r="F53" s="136"/>
      <c r="G53" s="139"/>
      <c r="H53" s="139"/>
      <c r="I53" s="137"/>
      <c r="J53" s="137"/>
      <c r="K53" s="137"/>
      <c r="L53" s="137"/>
      <c r="M53" s="137"/>
      <c r="N53" s="137"/>
      <c r="O53" s="137"/>
      <c r="P53" s="138"/>
      <c r="Q53" s="137"/>
      <c r="R53" s="137"/>
    </row>
    <row r="54" spans="1:38" ht="30.75" customHeight="1" thickTop="1" thickBot="1">
      <c r="A54" s="160">
        <v>3</v>
      </c>
      <c r="B54" s="2" t="s">
        <v>557</v>
      </c>
      <c r="C54" s="162"/>
      <c r="D54" s="2"/>
      <c r="E54" s="2"/>
      <c r="F54" s="136"/>
      <c r="G54" s="3"/>
      <c r="H54" s="3"/>
      <c r="I54" s="137"/>
      <c r="J54" s="137"/>
      <c r="K54" s="137"/>
      <c r="L54" s="137"/>
      <c r="M54" s="137"/>
      <c r="N54" s="137"/>
      <c r="O54" s="137"/>
      <c r="P54" s="138"/>
      <c r="Q54" s="137"/>
      <c r="R54" s="137"/>
    </row>
    <row r="55" spans="1:38" ht="30.75" customHeight="1" thickTop="1" thickBot="1">
      <c r="A55" s="160">
        <v>4</v>
      </c>
      <c r="B55" s="2" t="s">
        <v>558</v>
      </c>
      <c r="C55" s="162"/>
      <c r="D55" s="2"/>
      <c r="E55" s="2"/>
      <c r="F55" s="136"/>
      <c r="G55" s="137"/>
      <c r="H55" s="137"/>
      <c r="I55" s="137"/>
      <c r="J55" s="137"/>
      <c r="K55" s="137"/>
      <c r="L55" s="137"/>
      <c r="M55" s="137"/>
      <c r="N55" s="137"/>
      <c r="O55" s="137"/>
      <c r="P55" s="138"/>
      <c r="Q55" s="137"/>
      <c r="R55" s="137"/>
    </row>
    <row r="56" spans="1:38" ht="30.75" customHeight="1" thickTop="1" thickBot="1">
      <c r="A56" s="160">
        <v>5</v>
      </c>
      <c r="B56" s="2" t="s">
        <v>607</v>
      </c>
      <c r="C56" s="162"/>
      <c r="D56" s="2"/>
      <c r="E56" s="2"/>
      <c r="F56" s="136"/>
      <c r="G56" s="137"/>
      <c r="H56" s="137"/>
      <c r="I56" s="137"/>
      <c r="J56" s="137"/>
      <c r="K56" s="137"/>
      <c r="L56" s="137"/>
      <c r="M56" s="137"/>
      <c r="N56" s="137"/>
      <c r="O56" s="137"/>
      <c r="P56" s="138"/>
      <c r="Q56" s="137"/>
      <c r="R56" s="137"/>
    </row>
    <row r="57" spans="1:38" ht="30.75" customHeight="1" thickTop="1">
      <c r="A57" s="160">
        <v>6</v>
      </c>
      <c r="B57" s="3" t="s">
        <v>560</v>
      </c>
      <c r="C57" s="162"/>
      <c r="D57" s="2"/>
      <c r="E57" s="2"/>
      <c r="F57" s="136"/>
      <c r="G57" s="139"/>
      <c r="H57" s="139"/>
      <c r="I57" s="139"/>
      <c r="J57" s="139"/>
      <c r="K57" s="139"/>
      <c r="L57" s="139"/>
      <c r="M57" s="139"/>
      <c r="N57" s="139"/>
      <c r="O57" s="139"/>
      <c r="P57" s="146"/>
      <c r="Q57" s="139"/>
      <c r="R57" s="139"/>
    </row>
    <row r="58" spans="1:38" ht="30.75" customHeight="1">
      <c r="A58" s="160">
        <v>7</v>
      </c>
      <c r="B58" s="2" t="s">
        <v>561</v>
      </c>
      <c r="D58" s="2"/>
      <c r="E58" s="2"/>
      <c r="F58" s="136"/>
      <c r="G58" s="139"/>
      <c r="H58" s="139"/>
      <c r="I58" s="139"/>
      <c r="J58" s="139"/>
      <c r="K58" s="139"/>
      <c r="L58" s="139"/>
      <c r="M58" s="139"/>
      <c r="N58" s="139"/>
      <c r="O58" s="139"/>
      <c r="P58" s="146"/>
      <c r="Q58" s="139"/>
      <c r="R58" s="139"/>
    </row>
    <row r="59" spans="1:38" s="154" customFormat="1" ht="30.75" customHeight="1">
      <c r="A59" s="160">
        <v>8</v>
      </c>
      <c r="B59" s="2" t="s">
        <v>562</v>
      </c>
      <c r="C59" s="2"/>
      <c r="D59" s="3"/>
      <c r="E59" s="3"/>
      <c r="F59" s="136"/>
      <c r="G59" s="139"/>
      <c r="H59" s="139"/>
      <c r="I59" s="139"/>
      <c r="J59" s="139"/>
      <c r="K59" s="139"/>
      <c r="L59" s="139"/>
      <c r="M59" s="139"/>
      <c r="N59" s="139"/>
      <c r="O59" s="139"/>
      <c r="P59" s="146"/>
      <c r="Q59" s="139"/>
      <c r="R59" s="139"/>
      <c r="S59" s="3"/>
      <c r="T59" s="3"/>
      <c r="U59" s="3"/>
      <c r="V59" s="3"/>
      <c r="W59" s="3"/>
      <c r="X59" s="3"/>
      <c r="Y59" s="3"/>
      <c r="Z59" s="3"/>
      <c r="AA59" s="3"/>
      <c r="AB59" s="3"/>
      <c r="AC59" s="3"/>
      <c r="AD59" s="3"/>
      <c r="AI59" s="3"/>
      <c r="AJ59" s="3"/>
      <c r="AK59" s="3"/>
      <c r="AL59" s="3"/>
    </row>
    <row r="60" spans="1:38" ht="30.75" customHeight="1">
      <c r="A60" s="160">
        <v>9</v>
      </c>
      <c r="B60" s="2" t="s">
        <v>563</v>
      </c>
      <c r="C60" s="2"/>
      <c r="D60" s="2"/>
      <c r="E60" s="2"/>
      <c r="F60" s="136"/>
      <c r="G60" s="139"/>
      <c r="H60" s="139"/>
      <c r="I60" s="139"/>
      <c r="J60" s="139"/>
      <c r="K60" s="139"/>
      <c r="L60" s="139"/>
      <c r="M60" s="139"/>
      <c r="N60" s="139"/>
      <c r="O60" s="139"/>
      <c r="P60" s="146"/>
      <c r="Q60" s="139"/>
      <c r="R60" s="139"/>
    </row>
    <row r="61" spans="1:38" ht="30.75" customHeight="1">
      <c r="A61" s="160">
        <v>10</v>
      </c>
      <c r="B61" s="2" t="s">
        <v>564</v>
      </c>
      <c r="C61" s="2"/>
      <c r="D61" s="2"/>
      <c r="E61" s="2"/>
      <c r="F61" s="136"/>
      <c r="G61" s="139"/>
      <c r="H61" s="139"/>
      <c r="I61" s="139"/>
      <c r="J61" s="139"/>
      <c r="K61" s="139"/>
      <c r="L61" s="139"/>
      <c r="M61" s="139"/>
      <c r="N61" s="139"/>
      <c r="O61" s="139"/>
      <c r="P61" s="146"/>
      <c r="Q61" s="139"/>
      <c r="R61" s="139"/>
    </row>
    <row r="62" spans="1:38" ht="30.75" customHeight="1">
      <c r="A62" s="160">
        <v>11</v>
      </c>
      <c r="B62" s="2" t="s">
        <v>565</v>
      </c>
      <c r="C62" s="2"/>
      <c r="D62" s="2"/>
      <c r="E62" s="2"/>
      <c r="F62" s="136"/>
      <c r="G62" s="139"/>
      <c r="H62" s="139"/>
      <c r="I62" s="139"/>
      <c r="J62" s="139"/>
      <c r="K62" s="139"/>
      <c r="L62" s="139"/>
      <c r="M62" s="139"/>
      <c r="N62" s="139"/>
      <c r="O62" s="139"/>
      <c r="P62" s="146"/>
      <c r="Q62" s="139"/>
      <c r="R62" s="139"/>
    </row>
    <row r="63" spans="1:38" ht="30.75" customHeight="1">
      <c r="A63" s="160">
        <v>12</v>
      </c>
      <c r="B63" s="2" t="s">
        <v>566</v>
      </c>
      <c r="C63" s="2"/>
      <c r="D63" s="2"/>
      <c r="E63" s="2"/>
      <c r="F63" s="136"/>
      <c r="G63" s="139"/>
      <c r="H63" s="139"/>
      <c r="I63" s="139"/>
      <c r="J63" s="139"/>
      <c r="K63" s="139"/>
      <c r="L63" s="139"/>
      <c r="M63" s="139"/>
      <c r="N63" s="139"/>
      <c r="O63" s="139"/>
      <c r="P63" s="146"/>
      <c r="Q63" s="139"/>
      <c r="R63" s="139"/>
    </row>
    <row r="64" spans="1:38" ht="30.75" customHeight="1">
      <c r="A64" s="160">
        <v>13</v>
      </c>
      <c r="B64" s="2" t="s">
        <v>567</v>
      </c>
      <c r="C64" s="2"/>
      <c r="D64" s="2"/>
      <c r="E64" s="2"/>
      <c r="F64" s="136"/>
      <c r="G64" s="139"/>
      <c r="H64" s="139"/>
      <c r="I64" s="139"/>
      <c r="J64" s="139"/>
      <c r="K64" s="139"/>
      <c r="L64" s="139"/>
      <c r="M64" s="139"/>
      <c r="N64" s="139"/>
      <c r="O64" s="139"/>
      <c r="P64" s="146"/>
      <c r="Q64" s="139"/>
      <c r="R64" s="139"/>
    </row>
    <row r="65" spans="1:38" ht="30.75" customHeight="1" thickBot="1">
      <c r="A65" s="3"/>
      <c r="C65" s="3"/>
      <c r="D65" s="3"/>
      <c r="E65" s="3"/>
      <c r="F65" s="147"/>
      <c r="G65" s="148"/>
      <c r="H65" s="148"/>
      <c r="I65" s="148"/>
      <c r="J65" s="148"/>
      <c r="K65" s="148"/>
      <c r="L65" s="148"/>
      <c r="M65" s="148"/>
      <c r="N65" s="148"/>
      <c r="O65" s="148"/>
      <c r="P65" s="149"/>
      <c r="Q65" s="148"/>
      <c r="R65" s="148"/>
    </row>
    <row r="66" spans="1:38" ht="30.75" customHeight="1" thickTop="1"/>
    <row r="67" spans="1:38" ht="30.75" customHeight="1">
      <c r="A67" s="3"/>
      <c r="C67" s="3"/>
      <c r="D67" s="3"/>
      <c r="E67" s="3"/>
      <c r="F67" s="147"/>
      <c r="G67" s="3"/>
      <c r="H67" s="3"/>
      <c r="I67" s="3"/>
      <c r="J67" s="3"/>
      <c r="K67" s="3"/>
      <c r="L67" s="3"/>
      <c r="M67" s="3"/>
      <c r="N67" s="3"/>
      <c r="O67" s="3"/>
      <c r="P67" s="150"/>
      <c r="Q67" s="3"/>
      <c r="R67" s="3"/>
    </row>
    <row r="68" spans="1:38" s="154" customFormat="1" ht="30.75" customHeight="1">
      <c r="A68" s="3"/>
      <c r="B68" s="3"/>
      <c r="C68" s="3"/>
      <c r="D68" s="3"/>
      <c r="E68" s="3"/>
      <c r="F68" s="147"/>
      <c r="G68" s="3"/>
      <c r="H68" s="3"/>
      <c r="I68" s="3"/>
      <c r="J68" s="3"/>
      <c r="K68" s="3"/>
      <c r="L68" s="3"/>
      <c r="M68" s="3"/>
      <c r="N68" s="3"/>
      <c r="O68" s="3"/>
      <c r="P68" s="150"/>
      <c r="Q68" s="3"/>
      <c r="R68" s="3"/>
      <c r="S68" s="3"/>
      <c r="T68" s="3"/>
      <c r="U68" s="3"/>
      <c r="V68" s="3"/>
      <c r="W68" s="3"/>
      <c r="X68" s="3"/>
      <c r="Y68" s="3"/>
      <c r="Z68" s="3"/>
      <c r="AA68" s="3"/>
      <c r="AB68" s="3"/>
      <c r="AC68" s="3"/>
      <c r="AD68" s="3"/>
      <c r="AI68" s="3"/>
      <c r="AJ68" s="3"/>
      <c r="AK68" s="3"/>
      <c r="AL68" s="3"/>
    </row>
    <row r="69" spans="1:38" s="154" customFormat="1" ht="30.75" customHeight="1">
      <c r="A69" s="3"/>
      <c r="B69" s="3"/>
      <c r="C69" s="3"/>
      <c r="D69" s="3"/>
      <c r="E69" s="3"/>
      <c r="F69" s="147"/>
      <c r="G69" s="3"/>
      <c r="H69" s="3"/>
      <c r="I69" s="3"/>
      <c r="J69" s="3"/>
      <c r="K69" s="3"/>
      <c r="L69" s="3"/>
      <c r="M69" s="3"/>
      <c r="N69" s="3"/>
      <c r="O69" s="3"/>
      <c r="P69" s="150"/>
      <c r="Q69" s="3"/>
      <c r="R69" s="3"/>
      <c r="S69" s="3"/>
      <c r="T69" s="3"/>
      <c r="U69" s="3"/>
      <c r="V69" s="3"/>
      <c r="W69" s="3"/>
      <c r="X69" s="3"/>
      <c r="Y69" s="3"/>
      <c r="Z69" s="3"/>
      <c r="AA69" s="3"/>
      <c r="AB69" s="3"/>
      <c r="AC69" s="3"/>
      <c r="AD69" s="3"/>
      <c r="AI69" s="3"/>
      <c r="AJ69" s="3"/>
      <c r="AK69" s="3"/>
      <c r="AL69" s="3"/>
    </row>
    <row r="70" spans="1:38" s="154" customFormat="1" ht="30.75" customHeight="1">
      <c r="A70" s="3"/>
      <c r="B70" s="3"/>
      <c r="C70" s="3"/>
      <c r="D70" s="3"/>
      <c r="E70" s="3"/>
      <c r="F70" s="147"/>
      <c r="G70" s="3"/>
      <c r="H70" s="3"/>
      <c r="I70" s="3"/>
      <c r="J70" s="3"/>
      <c r="K70" s="3"/>
      <c r="L70" s="3"/>
      <c r="M70" s="3"/>
      <c r="N70" s="3"/>
      <c r="O70" s="3"/>
      <c r="P70" s="150"/>
      <c r="Q70" s="3"/>
      <c r="R70" s="3"/>
      <c r="S70" s="3"/>
      <c r="T70" s="3"/>
      <c r="U70" s="3"/>
      <c r="V70" s="3"/>
      <c r="W70" s="3"/>
      <c r="X70" s="3"/>
      <c r="Y70" s="3"/>
      <c r="Z70" s="3"/>
      <c r="AA70" s="3"/>
      <c r="AB70" s="3"/>
      <c r="AC70" s="3"/>
      <c r="AD70" s="3"/>
      <c r="AI70" s="3"/>
      <c r="AJ70" s="3"/>
      <c r="AK70" s="3"/>
      <c r="AL70" s="3"/>
    </row>
    <row r="71" spans="1:38" s="154" customFormat="1" ht="30.75" customHeight="1">
      <c r="A71" s="1"/>
      <c r="B71" s="1"/>
      <c r="C71" s="1"/>
      <c r="D71" s="1"/>
      <c r="E71" s="1"/>
      <c r="F71" s="140"/>
      <c r="G71" s="1"/>
      <c r="H71" s="1"/>
      <c r="I71" s="1"/>
      <c r="J71" s="1"/>
      <c r="K71" s="1"/>
      <c r="L71" s="1"/>
      <c r="M71" s="1"/>
      <c r="N71" s="1"/>
      <c r="O71" s="1"/>
      <c r="P71" s="142"/>
      <c r="Q71" s="1"/>
      <c r="R71" s="1"/>
      <c r="S71" s="3"/>
      <c r="T71" s="3"/>
      <c r="U71" s="3"/>
      <c r="V71" s="3"/>
      <c r="W71" s="3"/>
      <c r="X71" s="3"/>
      <c r="Y71" s="3"/>
      <c r="Z71" s="3"/>
      <c r="AA71" s="3"/>
      <c r="AB71" s="3"/>
      <c r="AC71" s="3"/>
      <c r="AD71" s="3"/>
      <c r="AI71" s="3"/>
      <c r="AJ71" s="3"/>
      <c r="AK71" s="3"/>
      <c r="AL71" s="3"/>
    </row>
    <row r="72" spans="1:38" s="154" customFormat="1" ht="30.75" customHeight="1">
      <c r="A72" s="1"/>
      <c r="B72" s="1"/>
      <c r="C72" s="1"/>
      <c r="D72" s="1"/>
      <c r="E72" s="1"/>
      <c r="F72" s="140"/>
      <c r="G72" s="1"/>
      <c r="H72" s="1"/>
      <c r="I72" s="1"/>
      <c r="J72" s="1"/>
      <c r="K72" s="1"/>
      <c r="L72" s="1"/>
      <c r="M72" s="1"/>
      <c r="N72" s="1"/>
      <c r="O72" s="1"/>
      <c r="P72" s="142"/>
      <c r="Q72" s="1"/>
      <c r="R72" s="1"/>
      <c r="S72" s="3"/>
      <c r="T72" s="3"/>
      <c r="U72" s="3"/>
      <c r="V72" s="3"/>
      <c r="W72" s="3"/>
      <c r="X72" s="3"/>
      <c r="Y72" s="3"/>
      <c r="Z72" s="3"/>
      <c r="AA72" s="3"/>
      <c r="AB72" s="3"/>
      <c r="AC72" s="3"/>
      <c r="AD72" s="3"/>
      <c r="AI72" s="3"/>
      <c r="AJ72" s="3"/>
      <c r="AK72" s="3"/>
      <c r="AL72" s="3"/>
    </row>
    <row r="73" spans="1:38" s="154" customFormat="1" ht="30.75" customHeight="1">
      <c r="A73" s="1"/>
      <c r="B73" s="1"/>
      <c r="C73" s="1"/>
      <c r="D73" s="1"/>
      <c r="E73" s="1"/>
      <c r="F73" s="140"/>
      <c r="G73" s="1"/>
      <c r="H73" s="1"/>
      <c r="I73" s="1"/>
      <c r="J73" s="1"/>
      <c r="K73" s="1"/>
      <c r="L73" s="1"/>
      <c r="M73" s="1"/>
      <c r="N73" s="1"/>
      <c r="O73" s="1"/>
      <c r="P73" s="142"/>
      <c r="Q73" s="1"/>
      <c r="R73" s="1"/>
      <c r="S73" s="3"/>
      <c r="T73" s="3"/>
      <c r="U73" s="3"/>
      <c r="V73" s="3"/>
      <c r="W73" s="3"/>
      <c r="X73" s="3"/>
      <c r="Y73" s="3"/>
      <c r="Z73" s="3"/>
      <c r="AA73" s="3"/>
      <c r="AB73" s="3"/>
      <c r="AC73" s="3"/>
      <c r="AD73" s="3"/>
      <c r="AI73" s="3"/>
      <c r="AJ73" s="3"/>
      <c r="AK73" s="3"/>
      <c r="AL73" s="3"/>
    </row>
    <row r="74" spans="1:38" s="154" customFormat="1" ht="30.75" customHeight="1">
      <c r="A74" s="1"/>
      <c r="B74" s="1"/>
      <c r="C74" s="1"/>
      <c r="D74" s="1"/>
      <c r="E74" s="1"/>
      <c r="F74" s="140"/>
      <c r="G74" s="1"/>
      <c r="H74" s="1"/>
      <c r="I74" s="1"/>
      <c r="J74" s="1"/>
      <c r="K74" s="1"/>
      <c r="L74" s="1"/>
      <c r="M74" s="1"/>
      <c r="N74" s="1"/>
      <c r="O74" s="1"/>
      <c r="P74" s="142"/>
      <c r="Q74" s="1"/>
      <c r="R74" s="1"/>
      <c r="S74" s="3"/>
      <c r="T74" s="3"/>
      <c r="U74" s="3"/>
      <c r="V74" s="3"/>
      <c r="W74" s="3"/>
      <c r="X74" s="3"/>
      <c r="Y74" s="3"/>
      <c r="Z74" s="3"/>
      <c r="AA74" s="3"/>
      <c r="AB74" s="3"/>
      <c r="AC74" s="3"/>
      <c r="AD74" s="3"/>
      <c r="AI74" s="3"/>
      <c r="AJ74" s="3"/>
      <c r="AK74" s="3"/>
      <c r="AL74" s="3"/>
    </row>
    <row r="75" spans="1:38" s="154" customFormat="1" ht="30.75" customHeight="1">
      <c r="A75" s="1"/>
      <c r="B75" s="1"/>
      <c r="C75" s="1"/>
      <c r="D75" s="1"/>
      <c r="E75" s="1"/>
      <c r="F75" s="140"/>
      <c r="G75" s="1"/>
      <c r="H75" s="1"/>
      <c r="I75" s="1"/>
      <c r="J75" s="1"/>
      <c r="K75" s="1"/>
      <c r="L75" s="1"/>
      <c r="M75" s="1"/>
      <c r="N75" s="1"/>
      <c r="O75" s="1"/>
      <c r="P75" s="142"/>
      <c r="Q75" s="1"/>
      <c r="R75" s="1"/>
      <c r="S75" s="3"/>
      <c r="T75" s="3"/>
      <c r="U75" s="3"/>
      <c r="V75" s="3"/>
      <c r="W75" s="3"/>
      <c r="X75" s="3"/>
      <c r="Y75" s="3"/>
      <c r="Z75" s="3"/>
      <c r="AA75" s="3"/>
      <c r="AB75" s="3"/>
      <c r="AC75" s="3"/>
      <c r="AD75" s="3"/>
      <c r="AI75" s="3"/>
      <c r="AJ75" s="3"/>
      <c r="AK75" s="3"/>
      <c r="AL75" s="3"/>
    </row>
    <row r="76" spans="1:38" s="154" customFormat="1" ht="30.75" customHeight="1">
      <c r="A76" s="1"/>
      <c r="B76" s="1"/>
      <c r="C76" s="1"/>
      <c r="D76" s="1"/>
      <c r="E76" s="1"/>
      <c r="F76" s="140"/>
      <c r="G76" s="1"/>
      <c r="H76" s="1"/>
      <c r="I76" s="1"/>
      <c r="J76" s="1"/>
      <c r="K76" s="1"/>
      <c r="L76" s="1"/>
      <c r="M76" s="1"/>
      <c r="N76" s="1"/>
      <c r="O76" s="1"/>
      <c r="P76" s="142"/>
      <c r="Q76" s="1"/>
      <c r="R76" s="1"/>
      <c r="S76" s="3"/>
      <c r="T76" s="3"/>
      <c r="U76" s="3"/>
      <c r="V76" s="3"/>
      <c r="W76" s="3"/>
      <c r="X76" s="3"/>
      <c r="Y76" s="3"/>
      <c r="Z76" s="3"/>
      <c r="AA76" s="3"/>
      <c r="AB76" s="3"/>
      <c r="AC76" s="3"/>
      <c r="AD76" s="3"/>
      <c r="AI76" s="3"/>
      <c r="AJ76" s="3"/>
      <c r="AK76" s="3"/>
      <c r="AL76" s="3"/>
    </row>
    <row r="77" spans="1:38" s="154" customFormat="1" ht="30.75" customHeight="1">
      <c r="A77" s="1"/>
      <c r="B77" s="1"/>
      <c r="C77" s="1"/>
      <c r="D77" s="1"/>
      <c r="E77" s="1"/>
      <c r="F77" s="140"/>
      <c r="G77" s="1"/>
      <c r="H77" s="1"/>
      <c r="I77" s="1"/>
      <c r="J77" s="1"/>
      <c r="K77" s="1"/>
      <c r="L77" s="1"/>
      <c r="M77" s="1"/>
      <c r="N77" s="1"/>
      <c r="O77" s="1"/>
      <c r="P77" s="142"/>
      <c r="Q77" s="1"/>
      <c r="R77" s="1"/>
      <c r="S77" s="3"/>
      <c r="T77" s="3"/>
      <c r="U77" s="3"/>
      <c r="V77" s="3"/>
      <c r="W77" s="3"/>
      <c r="X77" s="3"/>
      <c r="Y77" s="3"/>
      <c r="Z77" s="3"/>
      <c r="AA77" s="3"/>
      <c r="AB77" s="3"/>
      <c r="AC77" s="3"/>
      <c r="AD77" s="3"/>
      <c r="AI77" s="3"/>
      <c r="AJ77" s="3"/>
      <c r="AK77" s="3"/>
      <c r="AL77" s="3"/>
    </row>
    <row r="78" spans="1:38" s="154" customFormat="1" ht="30.75" customHeight="1">
      <c r="A78" s="1"/>
      <c r="B78" s="1"/>
      <c r="C78" s="1"/>
      <c r="D78" s="1"/>
      <c r="E78" s="1"/>
      <c r="F78" s="140"/>
      <c r="G78" s="1"/>
      <c r="H78" s="1"/>
      <c r="I78" s="1"/>
      <c r="J78" s="1"/>
      <c r="K78" s="1"/>
      <c r="L78" s="1"/>
      <c r="M78" s="1"/>
      <c r="N78" s="1"/>
      <c r="O78" s="1"/>
      <c r="P78" s="142"/>
      <c r="Q78" s="1"/>
      <c r="R78" s="1"/>
      <c r="S78" s="3"/>
      <c r="T78" s="3"/>
      <c r="U78" s="3"/>
      <c r="V78" s="3"/>
      <c r="W78" s="3"/>
      <c r="X78" s="3"/>
      <c r="Y78" s="3"/>
      <c r="Z78" s="3"/>
      <c r="AA78" s="3"/>
      <c r="AB78" s="3"/>
      <c r="AC78" s="3"/>
      <c r="AD78" s="3"/>
      <c r="AI78" s="3"/>
      <c r="AJ78" s="3"/>
      <c r="AK78" s="3"/>
      <c r="AL78" s="3"/>
    </row>
    <row r="79" spans="1:38" s="154" customFormat="1" ht="30.75" customHeight="1">
      <c r="A79" s="1"/>
      <c r="B79" s="1"/>
      <c r="C79" s="1"/>
      <c r="D79" s="1"/>
      <c r="E79" s="1"/>
      <c r="F79" s="140"/>
      <c r="G79" s="1"/>
      <c r="H79" s="1"/>
      <c r="I79" s="1"/>
      <c r="J79" s="1"/>
      <c r="K79" s="1"/>
      <c r="L79" s="1"/>
      <c r="M79" s="1"/>
      <c r="N79" s="1"/>
      <c r="O79" s="1"/>
      <c r="P79" s="142"/>
      <c r="Q79" s="1"/>
      <c r="R79" s="1"/>
      <c r="S79" s="3"/>
      <c r="T79" s="3"/>
      <c r="U79" s="3"/>
      <c r="V79" s="3"/>
      <c r="W79" s="3"/>
      <c r="X79" s="3"/>
      <c r="Y79" s="3"/>
      <c r="Z79" s="3"/>
      <c r="AA79" s="3"/>
      <c r="AB79" s="3"/>
      <c r="AC79" s="3"/>
      <c r="AD79" s="3"/>
      <c r="AI79" s="3"/>
      <c r="AJ79" s="3"/>
      <c r="AK79" s="3"/>
      <c r="AL79" s="3"/>
    </row>
    <row r="80" spans="1:38" s="154" customFormat="1" ht="30.75" customHeight="1">
      <c r="A80" s="1"/>
      <c r="B80" s="1"/>
      <c r="C80" s="1"/>
      <c r="D80" s="1"/>
      <c r="E80" s="1"/>
      <c r="F80" s="140"/>
      <c r="G80" s="1"/>
      <c r="H80" s="1"/>
      <c r="I80" s="1"/>
      <c r="J80" s="1"/>
      <c r="K80" s="1"/>
      <c r="L80" s="1"/>
      <c r="M80" s="1"/>
      <c r="N80" s="1"/>
      <c r="O80" s="1"/>
      <c r="P80" s="142"/>
      <c r="Q80" s="1"/>
      <c r="R80" s="1"/>
      <c r="S80" s="3"/>
      <c r="T80" s="3"/>
      <c r="U80" s="3"/>
      <c r="V80" s="3"/>
      <c r="W80" s="3"/>
      <c r="X80" s="3"/>
      <c r="Y80" s="3"/>
      <c r="Z80" s="3"/>
      <c r="AA80" s="3"/>
      <c r="AB80" s="3"/>
      <c r="AC80" s="3"/>
      <c r="AD80" s="3"/>
      <c r="AI80" s="3"/>
      <c r="AJ80" s="3"/>
      <c r="AK80" s="3"/>
      <c r="AL80" s="3"/>
    </row>
  </sheetData>
  <mergeCells count="47">
    <mergeCell ref="AI9:AL10"/>
    <mergeCell ref="AA10:AD10"/>
    <mergeCell ref="AE10:AH10"/>
    <mergeCell ref="AE11:AE12"/>
    <mergeCell ref="AF11:AF12"/>
    <mergeCell ref="AG11:AG12"/>
    <mergeCell ref="AH11:AH12"/>
    <mergeCell ref="AI11:AI12"/>
    <mergeCell ref="AJ11:AJ12"/>
    <mergeCell ref="AK11:AK12"/>
    <mergeCell ref="AL11:AL12"/>
    <mergeCell ref="AB11:AB12"/>
    <mergeCell ref="AC11:AC12"/>
    <mergeCell ref="AD11:AD12"/>
    <mergeCell ref="A47:E47"/>
    <mergeCell ref="A49:E49"/>
    <mergeCell ref="Y11:Y12"/>
    <mergeCell ref="Z11:Z12"/>
    <mergeCell ref="AA11:AA12"/>
    <mergeCell ref="F10:F12"/>
    <mergeCell ref="V11:V12"/>
    <mergeCell ref="W11:W12"/>
    <mergeCell ref="X11:X12"/>
    <mergeCell ref="P10:P12"/>
    <mergeCell ref="B10:B12"/>
    <mergeCell ref="W10:Z10"/>
    <mergeCell ref="G11:G12"/>
    <mergeCell ref="H11:H12"/>
    <mergeCell ref="I11:N11"/>
    <mergeCell ref="S11:S12"/>
    <mergeCell ref="T11:T12"/>
    <mergeCell ref="U11:U12"/>
    <mergeCell ref="Q10:Q12"/>
    <mergeCell ref="R10:R12"/>
    <mergeCell ref="S10:V10"/>
    <mergeCell ref="A1:E1"/>
    <mergeCell ref="G1:Q2"/>
    <mergeCell ref="A2:E2"/>
    <mergeCell ref="A4:E4"/>
    <mergeCell ref="A5:E5"/>
    <mergeCell ref="A7:E7"/>
    <mergeCell ref="A9:A12"/>
    <mergeCell ref="B9:E9"/>
    <mergeCell ref="A6:E6"/>
    <mergeCell ref="C10:C12"/>
    <mergeCell ref="D10:D12"/>
    <mergeCell ref="E10:E12"/>
  </mergeCell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129C-251D-4438-A8A3-9481CAC4DB1E}">
  <sheetPr>
    <tabColor rgb="FF00B050"/>
  </sheetPr>
  <dimension ref="A1:AN91"/>
  <sheetViews>
    <sheetView showGridLines="0" topLeftCell="AB43" zoomScale="115" zoomScaleNormal="115" workbookViewId="0">
      <selection activeCell="AK38" sqref="AK38"/>
    </sheetView>
  </sheetViews>
  <sheetFormatPr baseColWidth="10" defaultColWidth="11.44140625" defaultRowHeight="9.6" outlineLevelRow="1"/>
  <cols>
    <col min="1" max="1" width="6.44140625" style="1" customWidth="1"/>
    <col min="2" max="5" width="6.5546875" style="1" customWidth="1"/>
    <col min="6" max="6" width="29.44140625" style="140" customWidth="1"/>
    <col min="7" max="7" width="26.5546875" style="1" customWidth="1"/>
    <col min="8" max="8" width="16" style="1" customWidth="1"/>
    <col min="9" max="10" width="4.44140625" style="1" customWidth="1"/>
    <col min="11" max="11" width="6.5546875" style="1" bestFit="1" customWidth="1"/>
    <col min="12" max="12" width="4.44140625" style="1" customWidth="1"/>
    <col min="13" max="13" width="5.21875" style="1" customWidth="1"/>
    <col min="14" max="14" width="10.21875" style="1" customWidth="1"/>
    <col min="15" max="15" width="7" style="1" bestFit="1" customWidth="1"/>
    <col min="16" max="16" width="13" style="142" customWidth="1"/>
    <col min="17" max="17" width="18.44140625" style="455" customWidth="1"/>
    <col min="18" max="18" width="26.21875" style="1" customWidth="1"/>
    <col min="19" max="20" width="11.44140625" style="1" hidden="1" customWidth="1"/>
    <col min="21" max="21" width="13.44140625" style="1" hidden="1" customWidth="1"/>
    <col min="22" max="22" width="15.5546875" style="1" hidden="1" customWidth="1"/>
    <col min="23" max="26" width="11.44140625" style="1" hidden="1" customWidth="1"/>
    <col min="27" max="27" width="11.21875" style="1" customWidth="1"/>
    <col min="28" max="30" width="11.44140625" style="1" customWidth="1"/>
    <col min="31" max="31" width="9.21875" style="151" customWidth="1"/>
    <col min="32" max="34" width="11.44140625" style="151" customWidth="1"/>
    <col min="35" max="35" width="11.44140625" style="1" customWidth="1"/>
    <col min="36" max="36" width="14.77734375" style="1" customWidth="1"/>
    <col min="37" max="37" width="9.21875" style="1" customWidth="1"/>
    <col min="38" max="38" width="11.44140625" style="1" customWidth="1"/>
    <col min="39" max="16384" width="11.44140625" style="151"/>
  </cols>
  <sheetData>
    <row r="1" spans="1:40" ht="15.6">
      <c r="A1" s="831" t="s">
        <v>441</v>
      </c>
      <c r="B1" s="831"/>
      <c r="C1" s="831"/>
      <c r="D1" s="831"/>
      <c r="E1" s="831"/>
      <c r="F1" s="164"/>
      <c r="G1" s="832"/>
      <c r="H1" s="832"/>
      <c r="I1" s="832"/>
      <c r="J1" s="832"/>
      <c r="K1" s="832"/>
      <c r="L1" s="832"/>
      <c r="M1" s="832"/>
      <c r="N1" s="832"/>
      <c r="O1" s="832"/>
      <c r="P1" s="832"/>
      <c r="Q1" s="832"/>
    </row>
    <row r="2" spans="1:40" ht="12">
      <c r="A2" s="833" t="s">
        <v>442</v>
      </c>
      <c r="B2" s="833"/>
      <c r="C2" s="833"/>
      <c r="D2" s="833"/>
      <c r="E2" s="833"/>
      <c r="F2" s="165"/>
      <c r="G2" s="832"/>
      <c r="H2" s="832"/>
      <c r="I2" s="832"/>
      <c r="J2" s="832"/>
      <c r="K2" s="832"/>
      <c r="L2" s="832"/>
      <c r="M2" s="832"/>
      <c r="N2" s="832"/>
      <c r="O2" s="832"/>
      <c r="P2" s="832"/>
      <c r="Q2" s="832"/>
    </row>
    <row r="3" spans="1:40" ht="10.199999999999999">
      <c r="A3" s="834" t="s">
        <v>443</v>
      </c>
      <c r="B3" s="834"/>
      <c r="C3" s="834"/>
      <c r="D3" s="834"/>
      <c r="E3" s="834"/>
      <c r="F3" s="141">
        <v>2024</v>
      </c>
    </row>
    <row r="4" spans="1:40" ht="10.199999999999999">
      <c r="A4" s="834" t="s">
        <v>444</v>
      </c>
      <c r="B4" s="834"/>
      <c r="C4" s="834"/>
      <c r="D4" s="834"/>
      <c r="E4" s="834"/>
      <c r="F4" s="143">
        <v>172</v>
      </c>
    </row>
    <row r="5" spans="1:40" ht="10.199999999999999">
      <c r="A5" s="834" t="s">
        <v>445</v>
      </c>
      <c r="B5" s="834"/>
      <c r="C5" s="834"/>
      <c r="D5" s="834"/>
      <c r="E5" s="834"/>
      <c r="F5" s="143" t="s">
        <v>928</v>
      </c>
    </row>
    <row r="6" spans="1:40" ht="10.199999999999999">
      <c r="A6" s="834" t="s">
        <v>447</v>
      </c>
      <c r="B6" s="834"/>
      <c r="C6" s="834"/>
      <c r="D6" s="834"/>
      <c r="E6" s="834"/>
      <c r="F6" s="143" t="s">
        <v>1455</v>
      </c>
    </row>
    <row r="8" spans="1:40">
      <c r="A8" s="816" t="s">
        <v>44</v>
      </c>
      <c r="B8" s="816" t="s">
        <v>570</v>
      </c>
      <c r="C8" s="816"/>
      <c r="D8" s="816"/>
      <c r="E8" s="816"/>
      <c r="F8" s="166" t="s">
        <v>449</v>
      </c>
      <c r="G8" s="166"/>
      <c r="H8" s="166"/>
      <c r="I8" s="166"/>
      <c r="J8" s="166"/>
      <c r="K8" s="166"/>
      <c r="L8" s="166"/>
      <c r="M8" s="166"/>
      <c r="N8" s="166"/>
      <c r="O8" s="166"/>
      <c r="P8" s="166"/>
      <c r="Q8" s="166"/>
      <c r="R8" s="166"/>
      <c r="S8" s="286" t="s">
        <v>450</v>
      </c>
      <c r="T8" s="286"/>
      <c r="U8" s="286"/>
      <c r="V8" s="286"/>
      <c r="W8" s="286"/>
      <c r="X8" s="286"/>
      <c r="Y8" s="286"/>
      <c r="Z8" s="286"/>
      <c r="AA8" s="286"/>
      <c r="AB8" s="286"/>
      <c r="AC8" s="286"/>
      <c r="AD8" s="286"/>
      <c r="AE8" s="167"/>
      <c r="AF8" s="167"/>
      <c r="AG8" s="167"/>
      <c r="AH8" s="167"/>
      <c r="AI8" s="814" t="s">
        <v>451</v>
      </c>
      <c r="AJ8" s="814"/>
      <c r="AK8" s="814"/>
      <c r="AL8" s="814"/>
    </row>
    <row r="9" spans="1:40">
      <c r="A9" s="816"/>
      <c r="B9" s="828" t="s">
        <v>571</v>
      </c>
      <c r="C9" s="828" t="s">
        <v>572</v>
      </c>
      <c r="D9" s="828" t="s">
        <v>573</v>
      </c>
      <c r="E9" s="828" t="s">
        <v>574</v>
      </c>
      <c r="F9" s="816" t="s">
        <v>456</v>
      </c>
      <c r="G9" s="287" t="s">
        <v>457</v>
      </c>
      <c r="H9" s="287"/>
      <c r="I9" s="287"/>
      <c r="J9" s="287"/>
      <c r="K9" s="287"/>
      <c r="L9" s="287"/>
      <c r="M9" s="287"/>
      <c r="N9" s="287"/>
      <c r="O9" s="287"/>
      <c r="P9" s="817" t="s">
        <v>575</v>
      </c>
      <c r="Q9" s="816" t="s">
        <v>576</v>
      </c>
      <c r="R9" s="816" t="s">
        <v>577</v>
      </c>
      <c r="S9" s="814" t="s">
        <v>461</v>
      </c>
      <c r="T9" s="814"/>
      <c r="U9" s="814"/>
      <c r="V9" s="814"/>
      <c r="W9" s="814" t="s">
        <v>462</v>
      </c>
      <c r="X9" s="814"/>
      <c r="Y9" s="814"/>
      <c r="Z9" s="814"/>
      <c r="AA9" s="814" t="s">
        <v>463</v>
      </c>
      <c r="AB9" s="814"/>
      <c r="AC9" s="814"/>
      <c r="AD9" s="814"/>
      <c r="AE9" s="824" t="s">
        <v>464</v>
      </c>
      <c r="AF9" s="824"/>
      <c r="AG9" s="824"/>
      <c r="AH9" s="824"/>
      <c r="AI9" s="814"/>
      <c r="AJ9" s="814"/>
      <c r="AK9" s="814"/>
      <c r="AL9" s="814"/>
    </row>
    <row r="10" spans="1:40">
      <c r="A10" s="816"/>
      <c r="B10" s="828"/>
      <c r="C10" s="828"/>
      <c r="D10" s="828"/>
      <c r="E10" s="828"/>
      <c r="F10" s="816"/>
      <c r="G10" s="816" t="s">
        <v>578</v>
      </c>
      <c r="H10" s="816" t="s">
        <v>579</v>
      </c>
      <c r="I10" s="816" t="s">
        <v>580</v>
      </c>
      <c r="J10" s="816"/>
      <c r="K10" s="816"/>
      <c r="L10" s="816"/>
      <c r="M10" s="816"/>
      <c r="N10" s="816"/>
      <c r="O10" s="168" t="s">
        <v>468</v>
      </c>
      <c r="P10" s="817"/>
      <c r="Q10" s="816"/>
      <c r="R10" s="816"/>
      <c r="S10" s="814" t="s">
        <v>469</v>
      </c>
      <c r="T10" s="814" t="s">
        <v>470</v>
      </c>
      <c r="U10" s="814" t="s">
        <v>471</v>
      </c>
      <c r="V10" s="814" t="s">
        <v>472</v>
      </c>
      <c r="W10" s="814" t="s">
        <v>469</v>
      </c>
      <c r="X10" s="814" t="s">
        <v>470</v>
      </c>
      <c r="Y10" s="814" t="s">
        <v>471</v>
      </c>
      <c r="Z10" s="814" t="s">
        <v>472</v>
      </c>
      <c r="AA10" s="814" t="s">
        <v>469</v>
      </c>
      <c r="AB10" s="814" t="s">
        <v>470</v>
      </c>
      <c r="AC10" s="814" t="s">
        <v>471</v>
      </c>
      <c r="AD10" s="814" t="s">
        <v>472</v>
      </c>
      <c r="AE10" s="824" t="s">
        <v>469</v>
      </c>
      <c r="AF10" s="824" t="s">
        <v>470</v>
      </c>
      <c r="AG10" s="824" t="s">
        <v>471</v>
      </c>
      <c r="AH10" s="824" t="s">
        <v>472</v>
      </c>
      <c r="AI10" s="814" t="s">
        <v>473</v>
      </c>
      <c r="AJ10" s="814" t="s">
        <v>474</v>
      </c>
      <c r="AK10" s="814" t="s">
        <v>475</v>
      </c>
      <c r="AL10" s="814" t="s">
        <v>472</v>
      </c>
    </row>
    <row r="11" spans="1:40" ht="31.5" customHeight="1">
      <c r="A11" s="816"/>
      <c r="B11" s="828"/>
      <c r="C11" s="828"/>
      <c r="D11" s="828"/>
      <c r="E11" s="828"/>
      <c r="F11" s="816"/>
      <c r="G11" s="816"/>
      <c r="H11" s="816"/>
      <c r="I11" s="168">
        <v>1</v>
      </c>
      <c r="J11" s="168">
        <v>2</v>
      </c>
      <c r="K11" s="168" t="s">
        <v>476</v>
      </c>
      <c r="L11" s="168">
        <v>3</v>
      </c>
      <c r="M11" s="168">
        <v>4</v>
      </c>
      <c r="N11" s="168" t="s">
        <v>477</v>
      </c>
      <c r="O11" s="168" t="s">
        <v>478</v>
      </c>
      <c r="P11" s="817"/>
      <c r="Q11" s="816"/>
      <c r="R11" s="816"/>
      <c r="S11" s="815"/>
      <c r="T11" s="815"/>
      <c r="U11" s="815"/>
      <c r="V11" s="815"/>
      <c r="W11" s="815"/>
      <c r="X11" s="815"/>
      <c r="Y11" s="815"/>
      <c r="Z11" s="815"/>
      <c r="AA11" s="815"/>
      <c r="AB11" s="815"/>
      <c r="AC11" s="815"/>
      <c r="AD11" s="815"/>
      <c r="AE11" s="825"/>
      <c r="AF11" s="825"/>
      <c r="AG11" s="825"/>
      <c r="AH11" s="825"/>
      <c r="AI11" s="815"/>
      <c r="AJ11" s="815"/>
      <c r="AK11" s="815"/>
      <c r="AL11" s="815"/>
    </row>
    <row r="12" spans="1:40" ht="19.2">
      <c r="A12" s="180">
        <v>1</v>
      </c>
      <c r="B12" s="181">
        <v>2</v>
      </c>
      <c r="C12" s="181" t="s">
        <v>33</v>
      </c>
      <c r="D12" s="181" t="s">
        <v>54</v>
      </c>
      <c r="E12" s="181" t="s">
        <v>96</v>
      </c>
      <c r="F12" s="171" t="s">
        <v>1456</v>
      </c>
      <c r="G12" s="182" t="s">
        <v>182</v>
      </c>
      <c r="H12" s="182" t="s">
        <v>856</v>
      </c>
      <c r="I12" s="178">
        <f>SUM('[3]Unidad Agrícola'!I15)</f>
        <v>2</v>
      </c>
      <c r="J12" s="178">
        <f>SUM('[3]Unidad Agrícola'!J15)</f>
        <v>0</v>
      </c>
      <c r="K12" s="174">
        <f>SUM(I12:J12)</f>
        <v>2</v>
      </c>
      <c r="L12" s="178">
        <f>SUM('[3]Unidad Agrícola'!L15)</f>
        <v>0</v>
      </c>
      <c r="M12" s="178">
        <f>SUM('[3]Unidad Agrícola'!M15)</f>
        <v>0</v>
      </c>
      <c r="N12" s="174">
        <f>SUM(L12:M12)</f>
        <v>0</v>
      </c>
      <c r="O12" s="174">
        <f>SUM(K12,N12)</f>
        <v>2</v>
      </c>
      <c r="P12" s="176"/>
      <c r="Q12" s="171" t="s">
        <v>1133</v>
      </c>
      <c r="R12" s="183"/>
      <c r="S12" s="343">
        <v>2</v>
      </c>
      <c r="T12" s="344">
        <f t="shared" ref="T12" si="0">IF(S12="","No hay ejecución",IF(AND(I12=0),"No hay Programación", S12/I12))</f>
        <v>1</v>
      </c>
      <c r="U12" s="172" t="str">
        <f>IF(T12="No hay ejecución","NA",IF(T12&gt;=90%,"De acuerdo con lo programado",IF(T12&gt;=51%,"Atraso Leve",IF(T12&lt;50%,"En riesgo cumplimiento"))))</f>
        <v>De acuerdo con lo programado</v>
      </c>
      <c r="V12" s="345"/>
      <c r="W12" s="343"/>
      <c r="X12" s="344" t="str">
        <f>IF(W12="","No hay ejecución",IF(AND(J12=0),"No hay Programación", W12/J12))</f>
        <v>No hay ejecución</v>
      </c>
      <c r="Y12" s="172" t="str">
        <f>IF(X12="No hay ejecución","NA",IF(X12&gt;=90%,"De acuerdo con lo programado",IF(X12&gt;=51%,"Atraso Leve",IF(X12&lt;=50%,"En riesgo en cumplimiento"))))</f>
        <v>NA</v>
      </c>
      <c r="Z12" s="345"/>
      <c r="AA12" s="190"/>
      <c r="AB12" s="296" t="str">
        <f>IF(AA12="","No hay ejecución",IF(AND(L12=0),"No hay Programación", AA12/L12))</f>
        <v>No hay ejecución</v>
      </c>
      <c r="AC12" s="297" t="str">
        <f t="shared" ref="AC12" si="1">IF(AB12="No hay ejecución","NA",IF(AB12&gt;=90%,"De acuerdo con lo programado",IF(AB12&gt;=50%,"Atraso Leve",IF(AB12&lt;=49.9%,"En riesgo en cumplimiento"))))</f>
        <v>NA</v>
      </c>
      <c r="AD12" s="297"/>
      <c r="AE12" s="224"/>
      <c r="AF12" s="225" t="str">
        <f t="shared" ref="AF12" si="2">IF(AE12="","No hay ejecución",IF(AND(M12=0),"No hay Programación", AE12/M12))</f>
        <v>No hay ejecución</v>
      </c>
      <c r="AG12" s="226" t="str">
        <f t="shared" ref="AG12" si="3">IF(AF12="No hay ejecución","NA",IF(AF12&gt;=90%,"De acuerdo con lo programado",IF(AF12&gt;=50%,"Atraso Leve",IF(AF12&lt;=49.99%,"En riesgo en cumplimiento"))))</f>
        <v>NA</v>
      </c>
      <c r="AH12" s="226"/>
      <c r="AI12" s="299">
        <f t="shared" ref="AI12" si="4">S12+W12+AA12+AE12</f>
        <v>2</v>
      </c>
      <c r="AJ12" s="296">
        <f t="shared" ref="AJ12" si="5">IF(AI12="","No hay ejecución",IF(AND(O12=0),"No hay Programación", AI12/O12))</f>
        <v>1</v>
      </c>
      <c r="AK12" s="297" t="str">
        <f>IF(AJ12="No hay ejecución","NA",IF(AJ12&gt;=90%,"Cumplio",IF(AJ12&lt;=89.9%,"No Cumplio")))</f>
        <v>Cumplio</v>
      </c>
      <c r="AL12" s="297"/>
      <c r="AM12" s="154"/>
      <c r="AN12" s="154"/>
    </row>
    <row r="13" spans="1:40" ht="19.2">
      <c r="A13" s="180">
        <v>2</v>
      </c>
      <c r="B13" s="181">
        <v>12</v>
      </c>
      <c r="C13" s="181" t="s">
        <v>31</v>
      </c>
      <c r="D13" s="181" t="s">
        <v>48</v>
      </c>
      <c r="E13" s="181" t="s">
        <v>96</v>
      </c>
      <c r="F13" s="171" t="s">
        <v>1457</v>
      </c>
      <c r="G13" s="182" t="s">
        <v>862</v>
      </c>
      <c r="H13" s="182" t="s">
        <v>863</v>
      </c>
      <c r="I13" s="178">
        <f>SUM('[3]Unidad Agrícola'!I18,'[3]Unidad Pecuaria'!I15,'[3]La Managua'!I15)</f>
        <v>2</v>
      </c>
      <c r="J13" s="178">
        <f>SUM('[3]Unidad Agrícola'!J18,'[3]Unidad Pecuaria'!J15,'[3]La Managua'!J15)</f>
        <v>10</v>
      </c>
      <c r="K13" s="174">
        <f>SUM(I13:J13)</f>
        <v>12</v>
      </c>
      <c r="L13" s="178">
        <f>SUM('[3]Unidad Agrícola'!L18,'[3]Unidad Pecuaria'!L15,'[3]La Managua'!L15)</f>
        <v>8</v>
      </c>
      <c r="M13" s="178">
        <f>SUM('[3]Unidad Agrícola'!M18,'[3]Unidad Pecuaria'!M15,'[3]La Managua'!M15)</f>
        <v>18</v>
      </c>
      <c r="N13" s="174">
        <f>SUM(L13:M13)</f>
        <v>26</v>
      </c>
      <c r="O13" s="174">
        <f>SUM(K13,N13)</f>
        <v>38</v>
      </c>
      <c r="P13" s="176">
        <v>120000000</v>
      </c>
      <c r="Q13" s="171" t="s">
        <v>1136</v>
      </c>
      <c r="R13" s="183"/>
      <c r="S13" s="343">
        <v>2</v>
      </c>
      <c r="T13" s="344">
        <f t="shared" ref="T13:T41" si="6">IF(S13="","No hay ejecución",IF(AND(I13=0),"No hay Programación", S13/I13))</f>
        <v>1</v>
      </c>
      <c r="U13" s="172" t="str">
        <f t="shared" ref="U13:U44" si="7">IF(T13="No hay ejecución","NA",IF(T13&gt;=90%,"De acuerdo con lo programado",IF(T13&gt;=51%,"Atraso Leve",IF(T13&lt;50%,"En riesgo cumplimiento"))))</f>
        <v>De acuerdo con lo programado</v>
      </c>
      <c r="V13" s="345"/>
      <c r="W13" s="343">
        <v>10</v>
      </c>
      <c r="X13" s="344">
        <f t="shared" ref="X13:X41" si="8">IF(W13="","No hay ejecución",IF(AND(J13=0),"No hay Programación", W13/J13))</f>
        <v>1</v>
      </c>
      <c r="Y13" s="172" t="str">
        <f t="shared" ref="Y13:Y28" si="9">IF(X13="No hay ejecución","NA",IF(X13&gt;=90%,"De acuerdo con lo programado",IF(X13&gt;=51%,"Atraso Leve",IF(X13&lt;=50%,"En riesgo en cumplimiento"))))</f>
        <v>De acuerdo con lo programado</v>
      </c>
      <c r="Z13" s="345"/>
      <c r="AA13" s="190">
        <v>8</v>
      </c>
      <c r="AB13" s="296">
        <f>IF(AA13="","No hay ejecución",IF(AND(L13=0),"No hay Programación", AA13/L13))</f>
        <v>1</v>
      </c>
      <c r="AC13" s="297" t="str">
        <f t="shared" ref="AC13:AC41" si="10">IF(AB13="No hay ejecución","NA",IF(AB13&gt;=90%,"De acuerdo con lo programado",IF(AB13&gt;=50%,"Atraso Leve",IF(AB13&lt;=49.9%,"En riesgo en cumplimiento"))))</f>
        <v>De acuerdo con lo programado</v>
      </c>
      <c r="AD13" s="297"/>
      <c r="AE13" s="224">
        <v>18</v>
      </c>
      <c r="AF13" s="225">
        <f t="shared" ref="AF13:AF41" si="11">IF(AE13="","No hay ejecución",IF(AND(M13=0),"No hay Programación", AE13/M13))</f>
        <v>1</v>
      </c>
      <c r="AG13" s="226" t="str">
        <f t="shared" ref="AG13:AG41" si="12">IF(AF13="No hay ejecución","NA",IF(AF13&gt;=90%,"De acuerdo con lo programado",IF(AF13&gt;=50%,"Atraso Leve",IF(AF13&lt;=49.99%,"En riesgo en cumplimiento"))))</f>
        <v>De acuerdo con lo programado</v>
      </c>
      <c r="AH13" s="226"/>
      <c r="AI13" s="299">
        <f t="shared" ref="AI13:AI41" si="13">S13+W13+AA13+AE13</f>
        <v>38</v>
      </c>
      <c r="AJ13" s="296">
        <f t="shared" ref="AJ13:AJ41" si="14">IF(AI13="","No hay ejecución",IF(AND(O13=0),"No hay Programación", AI13/O13))</f>
        <v>1</v>
      </c>
      <c r="AK13" s="297" t="str">
        <f t="shared" ref="AK13:AK41" si="15">IF(AJ13="No hay ejecución","NA",IF(AJ13&gt;=90%,"Cumplio",IF(AJ13&lt;=89.9%,"No Cumplio")))</f>
        <v>Cumplio</v>
      </c>
      <c r="AL13" s="297"/>
      <c r="AM13" s="154"/>
      <c r="AN13" s="154"/>
    </row>
    <row r="14" spans="1:40" ht="19.2">
      <c r="A14" s="180">
        <v>3</v>
      </c>
      <c r="B14" s="181">
        <v>2</v>
      </c>
      <c r="C14" s="181" t="s">
        <v>39</v>
      </c>
      <c r="D14" s="181" t="s">
        <v>48</v>
      </c>
      <c r="E14" s="181" t="s">
        <v>96</v>
      </c>
      <c r="F14" s="171" t="s">
        <v>1458</v>
      </c>
      <c r="G14" s="182" t="s">
        <v>940</v>
      </c>
      <c r="H14" s="182" t="s">
        <v>492</v>
      </c>
      <c r="I14" s="178">
        <f>SUM('[3]Unidad Agrícola'!I52,'[3]Unidad Pecuaria'!I23:I23,'[3]La Managua'!I27)</f>
        <v>2</v>
      </c>
      <c r="J14" s="178">
        <f>SUM('[3]Unidad Agrícola'!J52,'[3]Unidad Pecuaria'!J23:J23,'[3]La Managua'!J27)</f>
        <v>0</v>
      </c>
      <c r="K14" s="174">
        <f t="shared" ref="K14:K21" si="16">SUM(I14:J14)</f>
        <v>2</v>
      </c>
      <c r="L14" s="178">
        <f>SUM('[3]Unidad Agrícola'!L52,'[3]Unidad Pecuaria'!L23,'[3]La Managua'!L27)</f>
        <v>0</v>
      </c>
      <c r="M14" s="178">
        <f>SUM('[3]Unidad Agrícola'!M52,'[3]Unidad Pecuaria'!M23,'[3]La Managua'!M27)</f>
        <v>1</v>
      </c>
      <c r="N14" s="174">
        <f t="shared" ref="N14:N21" si="17">SUM(L14:M14)</f>
        <v>1</v>
      </c>
      <c r="O14" s="174">
        <f>SUM(K14,N14)</f>
        <v>3</v>
      </c>
      <c r="P14" s="176">
        <v>15000000</v>
      </c>
      <c r="Q14" s="176" t="s">
        <v>1140</v>
      </c>
      <c r="R14" s="183"/>
      <c r="S14" s="343">
        <v>2</v>
      </c>
      <c r="T14" s="344">
        <f t="shared" si="6"/>
        <v>1</v>
      </c>
      <c r="U14" s="172" t="str">
        <f t="shared" si="7"/>
        <v>De acuerdo con lo programado</v>
      </c>
      <c r="V14" s="345"/>
      <c r="W14" s="343">
        <v>0</v>
      </c>
      <c r="X14" s="344" t="str">
        <f t="shared" si="8"/>
        <v>No hay Programación</v>
      </c>
      <c r="Y14" s="172" t="str">
        <f t="shared" si="9"/>
        <v>De acuerdo con lo programado</v>
      </c>
      <c r="Z14" s="345"/>
      <c r="AA14" s="190"/>
      <c r="AB14" s="296" t="str">
        <f t="shared" ref="AB14:AB41" si="18">IF(AA14="","No hay ejecución",IF(AND(L14=0),"No hay Programación", AA14/L14))</f>
        <v>No hay ejecución</v>
      </c>
      <c r="AC14" s="297" t="str">
        <f t="shared" si="10"/>
        <v>NA</v>
      </c>
      <c r="AD14" s="297"/>
      <c r="AE14" s="224">
        <v>1</v>
      </c>
      <c r="AF14" s="225">
        <f t="shared" si="11"/>
        <v>1</v>
      </c>
      <c r="AG14" s="226" t="str">
        <f t="shared" si="12"/>
        <v>De acuerdo con lo programado</v>
      </c>
      <c r="AH14" s="226"/>
      <c r="AI14" s="299">
        <f t="shared" si="13"/>
        <v>3</v>
      </c>
      <c r="AJ14" s="296">
        <f t="shared" si="14"/>
        <v>1</v>
      </c>
      <c r="AK14" s="297" t="str">
        <f t="shared" si="15"/>
        <v>Cumplio</v>
      </c>
      <c r="AL14" s="297"/>
      <c r="AM14" s="154"/>
      <c r="AN14" s="154"/>
    </row>
    <row r="15" spans="1:40" ht="19.2">
      <c r="A15" s="180">
        <v>4</v>
      </c>
      <c r="B15" s="181">
        <v>2</v>
      </c>
      <c r="C15" s="181" t="s">
        <v>33</v>
      </c>
      <c r="D15" s="181" t="s">
        <v>48</v>
      </c>
      <c r="E15" s="181" t="s">
        <v>110</v>
      </c>
      <c r="F15" s="171" t="s">
        <v>1459</v>
      </c>
      <c r="G15" s="182" t="s">
        <v>894</v>
      </c>
      <c r="H15" s="182" t="s">
        <v>492</v>
      </c>
      <c r="I15" s="178">
        <f>SUM('[3]Unidad Agrícola'!I54)</f>
        <v>200</v>
      </c>
      <c r="J15" s="178">
        <f>SUM('[3]Unidad Agrícola'!J54)</f>
        <v>7715</v>
      </c>
      <c r="K15" s="174">
        <f t="shared" si="16"/>
        <v>7915</v>
      </c>
      <c r="L15" s="178">
        <f>SUM('[3]Unidad Agrícola'!L54)</f>
        <v>60</v>
      </c>
      <c r="M15" s="178">
        <f>SUM('[3]Unidad Agrícola'!M54)</f>
        <v>18460</v>
      </c>
      <c r="N15" s="174">
        <f t="shared" si="17"/>
        <v>18520</v>
      </c>
      <c r="O15" s="174">
        <f t="shared" ref="O15:O41" si="19">SUM(K15,N15)</f>
        <v>26435</v>
      </c>
      <c r="P15" s="176">
        <v>13000000</v>
      </c>
      <c r="Q15" s="171" t="s">
        <v>1143</v>
      </c>
      <c r="R15" s="183"/>
      <c r="S15" s="343">
        <v>200</v>
      </c>
      <c r="T15" s="344">
        <f t="shared" si="6"/>
        <v>1</v>
      </c>
      <c r="U15" s="172" t="str">
        <f t="shared" si="7"/>
        <v>De acuerdo con lo programado</v>
      </c>
      <c r="V15" s="345"/>
      <c r="W15" s="343"/>
      <c r="X15" s="344" t="str">
        <f t="shared" si="8"/>
        <v>No hay ejecución</v>
      </c>
      <c r="Y15" s="172" t="str">
        <f t="shared" si="9"/>
        <v>NA</v>
      </c>
      <c r="Z15" s="345"/>
      <c r="AA15" s="190">
        <v>60</v>
      </c>
      <c r="AB15" s="296">
        <f t="shared" si="18"/>
        <v>1</v>
      </c>
      <c r="AC15" s="297" t="str">
        <f t="shared" si="10"/>
        <v>De acuerdo con lo programado</v>
      </c>
      <c r="AD15" s="297"/>
      <c r="AE15" s="224">
        <v>18460</v>
      </c>
      <c r="AF15" s="225">
        <f t="shared" si="11"/>
        <v>1</v>
      </c>
      <c r="AG15" s="226" t="str">
        <f t="shared" si="12"/>
        <v>De acuerdo con lo programado</v>
      </c>
      <c r="AH15" s="226"/>
      <c r="AI15" s="299">
        <f t="shared" si="13"/>
        <v>18720</v>
      </c>
      <c r="AJ15" s="296">
        <f t="shared" si="14"/>
        <v>0.70815207111783618</v>
      </c>
      <c r="AK15" s="297" t="str">
        <f t="shared" si="15"/>
        <v>No Cumplio</v>
      </c>
      <c r="AL15" s="297"/>
      <c r="AM15" s="154"/>
      <c r="AN15" s="154"/>
    </row>
    <row r="16" spans="1:40" ht="19.2">
      <c r="A16" s="180">
        <v>5</v>
      </c>
      <c r="B16" s="181">
        <v>13</v>
      </c>
      <c r="C16" s="181" t="s">
        <v>39</v>
      </c>
      <c r="D16" s="181" t="s">
        <v>54</v>
      </c>
      <c r="E16" s="181" t="s">
        <v>96</v>
      </c>
      <c r="F16" s="171" t="s">
        <v>1460</v>
      </c>
      <c r="G16" s="182" t="s">
        <v>897</v>
      </c>
      <c r="H16" s="182" t="s">
        <v>492</v>
      </c>
      <c r="I16" s="178">
        <f>SUM('[3]Unidad Agrícola'!I62)</f>
        <v>0</v>
      </c>
      <c r="J16" s="178">
        <f>SUM('[3]Unidad Agrícola'!J62)</f>
        <v>4</v>
      </c>
      <c r="K16" s="174">
        <f t="shared" si="16"/>
        <v>4</v>
      </c>
      <c r="L16" s="178">
        <f>SUM('[3]Unidad Agrícola'!L62)</f>
        <v>1</v>
      </c>
      <c r="M16" s="178">
        <f>SUM('[3]Unidad Agrícola'!M62)</f>
        <v>1</v>
      </c>
      <c r="N16" s="174">
        <f t="shared" si="17"/>
        <v>2</v>
      </c>
      <c r="O16" s="174">
        <f t="shared" si="19"/>
        <v>6</v>
      </c>
      <c r="P16" s="176">
        <v>5000000</v>
      </c>
      <c r="Q16" s="171" t="s">
        <v>1146</v>
      </c>
      <c r="R16" s="183"/>
      <c r="S16" s="343">
        <v>0</v>
      </c>
      <c r="T16" s="344" t="str">
        <f t="shared" si="6"/>
        <v>No hay Programación</v>
      </c>
      <c r="U16" s="172" t="str">
        <f t="shared" si="7"/>
        <v>De acuerdo con lo programado</v>
      </c>
      <c r="V16" s="345"/>
      <c r="W16" s="343">
        <v>4</v>
      </c>
      <c r="X16" s="344">
        <f t="shared" si="8"/>
        <v>1</v>
      </c>
      <c r="Y16" s="172" t="str">
        <f t="shared" si="9"/>
        <v>De acuerdo con lo programado</v>
      </c>
      <c r="Z16" s="345" t="s">
        <v>1461</v>
      </c>
      <c r="AA16" s="190">
        <v>1</v>
      </c>
      <c r="AB16" s="296">
        <f t="shared" si="18"/>
        <v>1</v>
      </c>
      <c r="AC16" s="297" t="str">
        <f t="shared" si="10"/>
        <v>De acuerdo con lo programado</v>
      </c>
      <c r="AD16" s="297"/>
      <c r="AE16" s="224">
        <v>1</v>
      </c>
      <c r="AF16" s="225">
        <f t="shared" si="11"/>
        <v>1</v>
      </c>
      <c r="AG16" s="226" t="str">
        <f t="shared" si="12"/>
        <v>De acuerdo con lo programado</v>
      </c>
      <c r="AH16" s="226"/>
      <c r="AI16" s="299">
        <f t="shared" si="13"/>
        <v>6</v>
      </c>
      <c r="AJ16" s="296">
        <f t="shared" si="14"/>
        <v>1</v>
      </c>
      <c r="AK16" s="297" t="str">
        <f t="shared" si="15"/>
        <v>Cumplio</v>
      </c>
      <c r="AL16" s="297"/>
      <c r="AM16" s="154"/>
      <c r="AN16" s="154"/>
    </row>
    <row r="17" spans="1:40" ht="28.8">
      <c r="A17" s="180">
        <v>6</v>
      </c>
      <c r="B17" s="181">
        <v>2</v>
      </c>
      <c r="C17" s="181" t="s">
        <v>37</v>
      </c>
      <c r="D17" s="181" t="s">
        <v>74</v>
      </c>
      <c r="E17" s="181" t="s">
        <v>98</v>
      </c>
      <c r="F17" s="171" t="s">
        <v>1462</v>
      </c>
      <c r="G17" s="182" t="s">
        <v>1463</v>
      </c>
      <c r="H17" s="182" t="s">
        <v>492</v>
      </c>
      <c r="I17" s="178">
        <f>SUM('[3]Unidad Agrícola'!I69,'[3]La Managua'!I31)</f>
        <v>0</v>
      </c>
      <c r="J17" s="178">
        <f>SUM('[3]Unidad Agrícola'!J69,'[3]La Managua'!J31)</f>
        <v>2</v>
      </c>
      <c r="K17" s="174">
        <f t="shared" si="16"/>
        <v>2</v>
      </c>
      <c r="L17" s="178">
        <f>SUM('[3]Unidad Agrícola'!L69,'[3]La Managua'!L31)</f>
        <v>0</v>
      </c>
      <c r="M17" s="178">
        <f>SUM('[3]Unidad Agrícola'!M69,'[3]La Managua'!M31)</f>
        <v>5</v>
      </c>
      <c r="N17" s="174">
        <f t="shared" si="17"/>
        <v>5</v>
      </c>
      <c r="O17" s="174">
        <f t="shared" si="19"/>
        <v>7</v>
      </c>
      <c r="P17" s="176">
        <v>10000000</v>
      </c>
      <c r="Q17" s="171" t="s">
        <v>1150</v>
      </c>
      <c r="R17" s="183"/>
      <c r="S17" s="343">
        <v>0</v>
      </c>
      <c r="T17" s="344" t="str">
        <f t="shared" si="6"/>
        <v>No hay Programación</v>
      </c>
      <c r="U17" s="172" t="str">
        <f t="shared" si="7"/>
        <v>De acuerdo con lo programado</v>
      </c>
      <c r="V17" s="345"/>
      <c r="W17" s="343">
        <v>2</v>
      </c>
      <c r="X17" s="344">
        <f t="shared" si="8"/>
        <v>1</v>
      </c>
      <c r="Y17" s="172" t="str">
        <f t="shared" si="9"/>
        <v>De acuerdo con lo programado</v>
      </c>
      <c r="Z17" s="345" t="s">
        <v>1464</v>
      </c>
      <c r="AA17" s="190">
        <v>5</v>
      </c>
      <c r="AB17" s="296" t="str">
        <f t="shared" si="18"/>
        <v>No hay Programación</v>
      </c>
      <c r="AC17" s="297" t="str">
        <f t="shared" si="10"/>
        <v>De acuerdo con lo programado</v>
      </c>
      <c r="AD17" s="297"/>
      <c r="AE17" s="224">
        <v>5</v>
      </c>
      <c r="AF17" s="225">
        <f t="shared" si="11"/>
        <v>1</v>
      </c>
      <c r="AG17" s="226" t="str">
        <f t="shared" si="12"/>
        <v>De acuerdo con lo programado</v>
      </c>
      <c r="AH17" s="226"/>
      <c r="AI17" s="299">
        <f t="shared" si="13"/>
        <v>12</v>
      </c>
      <c r="AJ17" s="296">
        <f t="shared" si="14"/>
        <v>1.7142857142857142</v>
      </c>
      <c r="AK17" s="297" t="str">
        <f t="shared" si="15"/>
        <v>Cumplio</v>
      </c>
      <c r="AL17" s="297"/>
      <c r="AM17" s="154"/>
      <c r="AN17" s="154"/>
    </row>
    <row r="18" spans="1:40" ht="19.2">
      <c r="A18" s="177">
        <v>6.1</v>
      </c>
      <c r="B18" s="170">
        <v>2</v>
      </c>
      <c r="C18" s="170" t="s">
        <v>37</v>
      </c>
      <c r="D18" s="170" t="s">
        <v>74</v>
      </c>
      <c r="E18" s="170" t="s">
        <v>98</v>
      </c>
      <c r="F18" s="172" t="s">
        <v>1465</v>
      </c>
      <c r="G18" s="172" t="s">
        <v>912</v>
      </c>
      <c r="H18" s="172" t="s">
        <v>913</v>
      </c>
      <c r="I18" s="178"/>
      <c r="J18" s="178"/>
      <c r="K18" s="174">
        <f t="shared" si="16"/>
        <v>0</v>
      </c>
      <c r="L18" s="178">
        <v>1</v>
      </c>
      <c r="M18" s="178"/>
      <c r="N18" s="174">
        <f t="shared" si="17"/>
        <v>1</v>
      </c>
      <c r="O18" s="175">
        <f t="shared" si="19"/>
        <v>1</v>
      </c>
      <c r="P18" s="179"/>
      <c r="Q18" s="172" t="s">
        <v>1150</v>
      </c>
      <c r="R18" s="183" t="s">
        <v>1466</v>
      </c>
      <c r="S18" s="343">
        <v>0</v>
      </c>
      <c r="T18" s="344" t="str">
        <f t="shared" si="6"/>
        <v>No hay Programación</v>
      </c>
      <c r="U18" s="172" t="str">
        <f t="shared" si="7"/>
        <v>De acuerdo con lo programado</v>
      </c>
      <c r="V18" s="345"/>
      <c r="W18" s="343">
        <v>0</v>
      </c>
      <c r="X18" s="344" t="str">
        <f t="shared" si="8"/>
        <v>No hay Programación</v>
      </c>
      <c r="Y18" s="172" t="str">
        <f t="shared" si="9"/>
        <v>De acuerdo con lo programado</v>
      </c>
      <c r="Z18" s="345"/>
      <c r="AA18" s="190">
        <v>1</v>
      </c>
      <c r="AB18" s="296">
        <f t="shared" si="18"/>
        <v>1</v>
      </c>
      <c r="AC18" s="297" t="str">
        <f t="shared" si="10"/>
        <v>De acuerdo con lo programado</v>
      </c>
      <c r="AD18" s="297"/>
      <c r="AE18" s="224"/>
      <c r="AF18" s="225" t="str">
        <f t="shared" si="11"/>
        <v>No hay ejecución</v>
      </c>
      <c r="AG18" s="226" t="str">
        <f t="shared" si="12"/>
        <v>NA</v>
      </c>
      <c r="AH18" s="226"/>
      <c r="AI18" s="299">
        <f t="shared" si="13"/>
        <v>1</v>
      </c>
      <c r="AJ18" s="296">
        <f t="shared" si="14"/>
        <v>1</v>
      </c>
      <c r="AK18" s="297" t="str">
        <f t="shared" si="15"/>
        <v>Cumplio</v>
      </c>
      <c r="AL18" s="297"/>
      <c r="AM18" s="154"/>
      <c r="AN18" s="154"/>
    </row>
    <row r="19" spans="1:40" ht="19.2">
      <c r="A19" s="180">
        <v>7</v>
      </c>
      <c r="B19" s="181">
        <v>2</v>
      </c>
      <c r="C19" s="181" t="s">
        <v>37</v>
      </c>
      <c r="D19" s="181" t="s">
        <v>68</v>
      </c>
      <c r="E19" s="181" t="s">
        <v>98</v>
      </c>
      <c r="F19" s="171" t="s">
        <v>1467</v>
      </c>
      <c r="G19" s="182" t="s">
        <v>1117</v>
      </c>
      <c r="H19" s="182" t="s">
        <v>492</v>
      </c>
      <c r="I19" s="178">
        <f>SUM('[3]Unidad Agrícola'!I73,'[3]La Managua'!I33)</f>
        <v>3</v>
      </c>
      <c r="J19" s="178">
        <f>SUM('[3]Unidad Agrícola'!J73,'[3]La Managua'!J33)</f>
        <v>12</v>
      </c>
      <c r="K19" s="174">
        <f t="shared" si="16"/>
        <v>15</v>
      </c>
      <c r="L19" s="178">
        <f>SUM('[3]Unidad Agrícola'!L73,'[3]La Managua'!L33)</f>
        <v>5</v>
      </c>
      <c r="M19" s="178">
        <f>SUM('[3]Unidad Agrícola'!M73,'[3]La Managua'!M33)</f>
        <v>9</v>
      </c>
      <c r="N19" s="174">
        <f t="shared" si="17"/>
        <v>14</v>
      </c>
      <c r="O19" s="174">
        <f t="shared" si="19"/>
        <v>29</v>
      </c>
      <c r="P19" s="176">
        <v>5000000</v>
      </c>
      <c r="Q19" s="171" t="s">
        <v>1150</v>
      </c>
      <c r="R19" s="183"/>
      <c r="S19" s="343">
        <v>3</v>
      </c>
      <c r="T19" s="344">
        <f t="shared" si="6"/>
        <v>1</v>
      </c>
      <c r="U19" s="172" t="str">
        <f t="shared" si="7"/>
        <v>De acuerdo con lo programado</v>
      </c>
      <c r="V19" s="345"/>
      <c r="W19" s="343">
        <v>12</v>
      </c>
      <c r="X19" s="344">
        <f t="shared" si="8"/>
        <v>1</v>
      </c>
      <c r="Y19" s="172" t="str">
        <f t="shared" si="9"/>
        <v>De acuerdo con lo programado</v>
      </c>
      <c r="Z19" s="345"/>
      <c r="AA19" s="190">
        <v>5</v>
      </c>
      <c r="AB19" s="296">
        <f t="shared" si="18"/>
        <v>1</v>
      </c>
      <c r="AC19" s="297" t="str">
        <f t="shared" si="10"/>
        <v>De acuerdo con lo programado</v>
      </c>
      <c r="AD19" s="297"/>
      <c r="AE19" s="224">
        <v>9</v>
      </c>
      <c r="AF19" s="225">
        <f t="shared" si="11"/>
        <v>1</v>
      </c>
      <c r="AG19" s="226" t="str">
        <f t="shared" si="12"/>
        <v>De acuerdo con lo programado</v>
      </c>
      <c r="AH19" s="226"/>
      <c r="AI19" s="299">
        <f t="shared" si="13"/>
        <v>29</v>
      </c>
      <c r="AJ19" s="296">
        <f t="shared" si="14"/>
        <v>1</v>
      </c>
      <c r="AK19" s="297" t="str">
        <f t="shared" si="15"/>
        <v>Cumplio</v>
      </c>
      <c r="AL19" s="297"/>
      <c r="AM19" s="154"/>
      <c r="AN19" s="154"/>
    </row>
    <row r="20" spans="1:40" ht="28.8">
      <c r="A20" s="177">
        <v>7.1</v>
      </c>
      <c r="B20" s="170">
        <v>2</v>
      </c>
      <c r="C20" s="170" t="s">
        <v>37</v>
      </c>
      <c r="D20" s="170" t="s">
        <v>68</v>
      </c>
      <c r="E20" s="170" t="s">
        <v>98</v>
      </c>
      <c r="F20" s="291" t="s">
        <v>1468</v>
      </c>
      <c r="G20" s="172" t="s">
        <v>915</v>
      </c>
      <c r="H20" s="172" t="s">
        <v>913</v>
      </c>
      <c r="I20" s="178"/>
      <c r="J20" s="178">
        <v>1</v>
      </c>
      <c r="K20" s="174">
        <f t="shared" si="16"/>
        <v>1</v>
      </c>
      <c r="L20" s="178"/>
      <c r="M20" s="178"/>
      <c r="N20" s="174">
        <f t="shared" si="17"/>
        <v>0</v>
      </c>
      <c r="O20" s="175">
        <f t="shared" si="19"/>
        <v>1</v>
      </c>
      <c r="P20" s="179"/>
      <c r="Q20" s="172" t="s">
        <v>1150</v>
      </c>
      <c r="R20" s="183" t="s">
        <v>1466</v>
      </c>
      <c r="S20" s="343">
        <v>0</v>
      </c>
      <c r="T20" s="344" t="str">
        <f t="shared" si="6"/>
        <v>No hay Programación</v>
      </c>
      <c r="U20" s="172" t="str">
        <f t="shared" si="7"/>
        <v>De acuerdo con lo programado</v>
      </c>
      <c r="V20" s="345"/>
      <c r="W20" s="343">
        <v>1</v>
      </c>
      <c r="X20" s="344">
        <f t="shared" si="8"/>
        <v>1</v>
      </c>
      <c r="Y20" s="172" t="str">
        <f t="shared" si="9"/>
        <v>De acuerdo con lo programado</v>
      </c>
      <c r="Z20" s="345"/>
      <c r="AA20" s="190">
        <v>36</v>
      </c>
      <c r="AB20" s="296" t="str">
        <f t="shared" si="18"/>
        <v>No hay Programación</v>
      </c>
      <c r="AC20" s="297" t="str">
        <f t="shared" si="10"/>
        <v>De acuerdo con lo programado</v>
      </c>
      <c r="AD20" s="297"/>
      <c r="AE20" s="224"/>
      <c r="AF20" s="225" t="str">
        <f t="shared" si="11"/>
        <v>No hay ejecución</v>
      </c>
      <c r="AG20" s="226" t="str">
        <f t="shared" si="12"/>
        <v>NA</v>
      </c>
      <c r="AH20" s="226"/>
      <c r="AI20" s="299">
        <f t="shared" si="13"/>
        <v>37</v>
      </c>
      <c r="AJ20" s="296">
        <f t="shared" si="14"/>
        <v>37</v>
      </c>
      <c r="AK20" s="297" t="str">
        <f t="shared" si="15"/>
        <v>Cumplio</v>
      </c>
      <c r="AL20" s="297"/>
      <c r="AM20" s="154"/>
      <c r="AN20" s="154"/>
    </row>
    <row r="21" spans="1:40" ht="19.2">
      <c r="A21" s="180">
        <v>8</v>
      </c>
      <c r="B21" s="181">
        <v>2</v>
      </c>
      <c r="C21" s="181" t="s">
        <v>33</v>
      </c>
      <c r="D21" s="181" t="s">
        <v>48</v>
      </c>
      <c r="E21" s="181" t="s">
        <v>96</v>
      </c>
      <c r="F21" s="318" t="s">
        <v>1469</v>
      </c>
      <c r="G21" s="182" t="s">
        <v>491</v>
      </c>
      <c r="H21" s="182" t="s">
        <v>492</v>
      </c>
      <c r="I21" s="178">
        <f>SUM('[3]Unidad Agrícola'!I77)</f>
        <v>36</v>
      </c>
      <c r="J21" s="178">
        <f>SUM('[3]Unidad Agrícola'!J77)</f>
        <v>36</v>
      </c>
      <c r="K21" s="174">
        <f t="shared" si="16"/>
        <v>72</v>
      </c>
      <c r="L21" s="178">
        <f>SUM('[3]Unidad Agrícola'!L77)</f>
        <v>36</v>
      </c>
      <c r="M21" s="178">
        <f>SUM('[3]Unidad Agrícola'!M77)</f>
        <v>36</v>
      </c>
      <c r="N21" s="174">
        <f t="shared" si="17"/>
        <v>72</v>
      </c>
      <c r="O21" s="174">
        <f t="shared" si="19"/>
        <v>144</v>
      </c>
      <c r="P21" s="176">
        <v>503747.77</v>
      </c>
      <c r="Q21" s="171" t="s">
        <v>1470</v>
      </c>
      <c r="R21" s="183"/>
      <c r="S21" s="343">
        <v>36</v>
      </c>
      <c r="T21" s="344">
        <f t="shared" si="6"/>
        <v>1</v>
      </c>
      <c r="U21" s="172" t="str">
        <f t="shared" si="7"/>
        <v>De acuerdo con lo programado</v>
      </c>
      <c r="V21" s="345"/>
      <c r="W21" s="343">
        <v>36</v>
      </c>
      <c r="X21" s="344">
        <f t="shared" si="8"/>
        <v>1</v>
      </c>
      <c r="Y21" s="172" t="str">
        <f t="shared" si="9"/>
        <v>De acuerdo con lo programado</v>
      </c>
      <c r="Z21" s="345"/>
      <c r="AA21" s="190">
        <v>36</v>
      </c>
      <c r="AB21" s="296">
        <f t="shared" si="18"/>
        <v>1</v>
      </c>
      <c r="AC21" s="297" t="str">
        <f t="shared" si="10"/>
        <v>De acuerdo con lo programado</v>
      </c>
      <c r="AD21" s="297"/>
      <c r="AE21" s="224">
        <v>36</v>
      </c>
      <c r="AF21" s="225">
        <f t="shared" si="11"/>
        <v>1</v>
      </c>
      <c r="AG21" s="226" t="str">
        <f t="shared" si="12"/>
        <v>De acuerdo con lo programado</v>
      </c>
      <c r="AH21" s="226"/>
      <c r="AI21" s="299">
        <f t="shared" si="13"/>
        <v>144</v>
      </c>
      <c r="AJ21" s="296">
        <f t="shared" si="14"/>
        <v>1</v>
      </c>
      <c r="AK21" s="297" t="str">
        <f t="shared" si="15"/>
        <v>Cumplio</v>
      </c>
      <c r="AL21" s="297"/>
      <c r="AM21" s="154"/>
      <c r="AN21" s="154"/>
    </row>
    <row r="22" spans="1:40" ht="19.2">
      <c r="A22" s="180" t="s">
        <v>1471</v>
      </c>
      <c r="B22" s="181">
        <v>2</v>
      </c>
      <c r="C22" s="181" t="s">
        <v>33</v>
      </c>
      <c r="D22" s="181" t="s">
        <v>48</v>
      </c>
      <c r="E22" s="181" t="s">
        <v>96</v>
      </c>
      <c r="F22" s="318" t="s">
        <v>1472</v>
      </c>
      <c r="G22" s="182" t="s">
        <v>491</v>
      </c>
      <c r="H22" s="182" t="s">
        <v>492</v>
      </c>
      <c r="I22" s="178">
        <f>SUM('[3]Unidad Agrícola'!I78)</f>
        <v>12</v>
      </c>
      <c r="J22" s="178">
        <f>SUM('[3]Unidad Agrícola'!J78)</f>
        <v>12</v>
      </c>
      <c r="K22" s="174">
        <f>SUM(I22:J22)</f>
        <v>24</v>
      </c>
      <c r="L22" s="178">
        <f>SUM('[3]Unidad Agrícola'!L78)</f>
        <v>12</v>
      </c>
      <c r="M22" s="178">
        <f>SUM('[3]Unidad Agrícola'!M78)</f>
        <v>12</v>
      </c>
      <c r="N22" s="174">
        <f>SUM(L22:M22)</f>
        <v>24</v>
      </c>
      <c r="O22" s="174">
        <f t="shared" si="19"/>
        <v>48</v>
      </c>
      <c r="P22" s="176"/>
      <c r="Q22" s="171" t="s">
        <v>1470</v>
      </c>
      <c r="R22" s="183"/>
      <c r="S22" s="343">
        <v>12</v>
      </c>
      <c r="T22" s="344">
        <f t="shared" si="6"/>
        <v>1</v>
      </c>
      <c r="U22" s="172" t="str">
        <f t="shared" si="7"/>
        <v>De acuerdo con lo programado</v>
      </c>
      <c r="V22" s="345"/>
      <c r="W22" s="343">
        <v>12</v>
      </c>
      <c r="X22" s="344">
        <f t="shared" si="8"/>
        <v>1</v>
      </c>
      <c r="Y22" s="172" t="str">
        <f t="shared" si="9"/>
        <v>De acuerdo con lo programado</v>
      </c>
      <c r="Z22" s="345"/>
      <c r="AA22" s="190">
        <v>12</v>
      </c>
      <c r="AB22" s="296">
        <f t="shared" si="18"/>
        <v>1</v>
      </c>
      <c r="AC22" s="297" t="str">
        <f t="shared" si="10"/>
        <v>De acuerdo con lo programado</v>
      </c>
      <c r="AD22" s="297"/>
      <c r="AE22" s="224">
        <v>12</v>
      </c>
      <c r="AF22" s="225">
        <f t="shared" si="11"/>
        <v>1</v>
      </c>
      <c r="AG22" s="226" t="str">
        <f t="shared" si="12"/>
        <v>De acuerdo con lo programado</v>
      </c>
      <c r="AH22" s="226"/>
      <c r="AI22" s="299">
        <f t="shared" si="13"/>
        <v>48</v>
      </c>
      <c r="AJ22" s="296">
        <f t="shared" si="14"/>
        <v>1</v>
      </c>
      <c r="AK22" s="297" t="str">
        <f t="shared" si="15"/>
        <v>Cumplio</v>
      </c>
      <c r="AL22" s="297"/>
      <c r="AM22" s="154"/>
      <c r="AN22" s="154"/>
    </row>
    <row r="23" spans="1:40" ht="28.8">
      <c r="A23" s="177" t="s">
        <v>1473</v>
      </c>
      <c r="B23" s="170">
        <v>2</v>
      </c>
      <c r="C23" s="170" t="s">
        <v>33</v>
      </c>
      <c r="D23" s="170" t="s">
        <v>48</v>
      </c>
      <c r="E23" s="170" t="s">
        <v>96</v>
      </c>
      <c r="F23" s="291" t="s">
        <v>1474</v>
      </c>
      <c r="G23" s="172" t="s">
        <v>590</v>
      </c>
      <c r="H23" s="172" t="s">
        <v>1017</v>
      </c>
      <c r="I23" s="178">
        <v>1</v>
      </c>
      <c r="J23" s="178"/>
      <c r="K23" s="174">
        <f>SUM(I23:J23)</f>
        <v>1</v>
      </c>
      <c r="L23" s="178">
        <v>3</v>
      </c>
      <c r="M23" s="178">
        <v>3</v>
      </c>
      <c r="N23" s="174">
        <f t="shared" ref="N23:N41" si="20">SUM(L23:M23)</f>
        <v>6</v>
      </c>
      <c r="O23" s="175">
        <f t="shared" si="19"/>
        <v>7</v>
      </c>
      <c r="P23" s="179">
        <v>0</v>
      </c>
      <c r="Q23" s="172" t="s">
        <v>1475</v>
      </c>
      <c r="R23" s="183"/>
      <c r="S23" s="343">
        <v>1</v>
      </c>
      <c r="T23" s="344">
        <f t="shared" si="6"/>
        <v>1</v>
      </c>
      <c r="U23" s="172" t="str">
        <f t="shared" si="7"/>
        <v>De acuerdo con lo programado</v>
      </c>
      <c r="V23" s="345"/>
      <c r="W23" s="343">
        <v>0</v>
      </c>
      <c r="X23" s="344" t="str">
        <f t="shared" si="8"/>
        <v>No hay Programación</v>
      </c>
      <c r="Y23" s="172" t="str">
        <f t="shared" si="9"/>
        <v>De acuerdo con lo programado</v>
      </c>
      <c r="Z23" s="345"/>
      <c r="AA23" s="190">
        <v>3</v>
      </c>
      <c r="AB23" s="296">
        <f t="shared" si="18"/>
        <v>1</v>
      </c>
      <c r="AC23" s="297" t="str">
        <f t="shared" si="10"/>
        <v>De acuerdo con lo programado</v>
      </c>
      <c r="AD23" s="297"/>
      <c r="AE23" s="224">
        <v>3</v>
      </c>
      <c r="AF23" s="225">
        <f t="shared" si="11"/>
        <v>1</v>
      </c>
      <c r="AG23" s="226" t="str">
        <f t="shared" si="12"/>
        <v>De acuerdo con lo programado</v>
      </c>
      <c r="AH23" s="226"/>
      <c r="AI23" s="299">
        <f t="shared" si="13"/>
        <v>7</v>
      </c>
      <c r="AJ23" s="296">
        <f t="shared" si="14"/>
        <v>1</v>
      </c>
      <c r="AK23" s="297" t="str">
        <f t="shared" si="15"/>
        <v>Cumplio</v>
      </c>
      <c r="AL23" s="297"/>
      <c r="AM23" s="154"/>
      <c r="AN23" s="154"/>
    </row>
    <row r="24" spans="1:40" ht="19.2">
      <c r="A24" s="177" t="s">
        <v>1476</v>
      </c>
      <c r="B24" s="170">
        <v>2</v>
      </c>
      <c r="C24" s="170" t="s">
        <v>33</v>
      </c>
      <c r="D24" s="170" t="s">
        <v>48</v>
      </c>
      <c r="E24" s="170" t="s">
        <v>96</v>
      </c>
      <c r="F24" s="172" t="s">
        <v>1477</v>
      </c>
      <c r="G24" s="172" t="s">
        <v>590</v>
      </c>
      <c r="H24" s="172" t="s">
        <v>856</v>
      </c>
      <c r="I24" s="178"/>
      <c r="J24" s="178"/>
      <c r="K24" s="174">
        <f>SUM(I24:J24)</f>
        <v>0</v>
      </c>
      <c r="L24" s="178">
        <v>3</v>
      </c>
      <c r="M24" s="178">
        <v>3</v>
      </c>
      <c r="N24" s="174">
        <f t="shared" si="20"/>
        <v>6</v>
      </c>
      <c r="O24" s="175">
        <f t="shared" si="19"/>
        <v>6</v>
      </c>
      <c r="P24" s="179">
        <v>0</v>
      </c>
      <c r="Q24" s="172" t="s">
        <v>1475</v>
      </c>
      <c r="R24" s="183"/>
      <c r="S24" s="343">
        <v>0</v>
      </c>
      <c r="T24" s="344" t="str">
        <f t="shared" si="6"/>
        <v>No hay Programación</v>
      </c>
      <c r="U24" s="172" t="str">
        <f t="shared" si="7"/>
        <v>De acuerdo con lo programado</v>
      </c>
      <c r="V24" s="345"/>
      <c r="W24" s="343">
        <v>0</v>
      </c>
      <c r="X24" s="344" t="str">
        <f t="shared" si="8"/>
        <v>No hay Programación</v>
      </c>
      <c r="Y24" s="172" t="str">
        <f t="shared" si="9"/>
        <v>De acuerdo con lo programado</v>
      </c>
      <c r="Z24" s="345"/>
      <c r="AA24" s="190">
        <v>3</v>
      </c>
      <c r="AB24" s="296">
        <f t="shared" si="18"/>
        <v>1</v>
      </c>
      <c r="AC24" s="297" t="str">
        <f t="shared" si="10"/>
        <v>De acuerdo con lo programado</v>
      </c>
      <c r="AD24" s="297"/>
      <c r="AE24" s="224">
        <v>3</v>
      </c>
      <c r="AF24" s="225">
        <f t="shared" si="11"/>
        <v>1</v>
      </c>
      <c r="AG24" s="226" t="str">
        <f t="shared" si="12"/>
        <v>De acuerdo con lo programado</v>
      </c>
      <c r="AH24" s="226"/>
      <c r="AI24" s="299">
        <f t="shared" si="13"/>
        <v>6</v>
      </c>
      <c r="AJ24" s="296">
        <f t="shared" si="14"/>
        <v>1</v>
      </c>
      <c r="AK24" s="297" t="str">
        <f t="shared" si="15"/>
        <v>Cumplio</v>
      </c>
      <c r="AL24" s="297"/>
      <c r="AM24" s="154"/>
      <c r="AN24" s="154"/>
    </row>
    <row r="25" spans="1:40" ht="19.2">
      <c r="A25" s="177" t="s">
        <v>1478</v>
      </c>
      <c r="B25" s="170">
        <v>2</v>
      </c>
      <c r="C25" s="170" t="s">
        <v>33</v>
      </c>
      <c r="D25" s="170" t="s">
        <v>48</v>
      </c>
      <c r="E25" s="170" t="s">
        <v>96</v>
      </c>
      <c r="F25" s="172" t="s">
        <v>1479</v>
      </c>
      <c r="G25" s="172" t="s">
        <v>590</v>
      </c>
      <c r="H25" s="172" t="s">
        <v>856</v>
      </c>
      <c r="I25" s="178"/>
      <c r="J25" s="178"/>
      <c r="K25" s="174">
        <f>SUM(I25:J25)</f>
        <v>0</v>
      </c>
      <c r="L25" s="178">
        <v>3</v>
      </c>
      <c r="M25" s="178">
        <v>3</v>
      </c>
      <c r="N25" s="174">
        <f t="shared" si="20"/>
        <v>6</v>
      </c>
      <c r="O25" s="175">
        <f t="shared" si="19"/>
        <v>6</v>
      </c>
      <c r="P25" s="179">
        <v>0</v>
      </c>
      <c r="Q25" s="172" t="s">
        <v>1475</v>
      </c>
      <c r="R25" s="183"/>
      <c r="S25" s="343">
        <v>0</v>
      </c>
      <c r="T25" s="344" t="str">
        <f t="shared" si="6"/>
        <v>No hay Programación</v>
      </c>
      <c r="U25" s="172" t="str">
        <f t="shared" si="7"/>
        <v>De acuerdo con lo programado</v>
      </c>
      <c r="V25" s="345"/>
      <c r="W25" s="343">
        <v>0</v>
      </c>
      <c r="X25" s="344" t="str">
        <f t="shared" si="8"/>
        <v>No hay Programación</v>
      </c>
      <c r="Y25" s="172" t="str">
        <f t="shared" si="9"/>
        <v>De acuerdo con lo programado</v>
      </c>
      <c r="Z25" s="345"/>
      <c r="AA25" s="190">
        <v>3</v>
      </c>
      <c r="AB25" s="296">
        <f t="shared" si="18"/>
        <v>1</v>
      </c>
      <c r="AC25" s="297" t="str">
        <f t="shared" si="10"/>
        <v>De acuerdo con lo programado</v>
      </c>
      <c r="AD25" s="297"/>
      <c r="AE25" s="224">
        <v>3</v>
      </c>
      <c r="AF25" s="225">
        <f t="shared" si="11"/>
        <v>1</v>
      </c>
      <c r="AG25" s="226" t="str">
        <f t="shared" si="12"/>
        <v>De acuerdo con lo programado</v>
      </c>
      <c r="AH25" s="226"/>
      <c r="AI25" s="299">
        <f t="shared" si="13"/>
        <v>6</v>
      </c>
      <c r="AJ25" s="296">
        <f t="shared" si="14"/>
        <v>1</v>
      </c>
      <c r="AK25" s="297" t="str">
        <f t="shared" si="15"/>
        <v>Cumplio</v>
      </c>
      <c r="AL25" s="297"/>
      <c r="AM25" s="154"/>
      <c r="AN25" s="154"/>
    </row>
    <row r="26" spans="1:40" ht="19.2">
      <c r="A26" s="177" t="s">
        <v>1480</v>
      </c>
      <c r="B26" s="170">
        <v>2</v>
      </c>
      <c r="C26" s="170" t="s">
        <v>33</v>
      </c>
      <c r="D26" s="170" t="s">
        <v>48</v>
      </c>
      <c r="E26" s="170" t="s">
        <v>96</v>
      </c>
      <c r="F26" s="172" t="s">
        <v>1481</v>
      </c>
      <c r="G26" s="172" t="s">
        <v>590</v>
      </c>
      <c r="H26" s="172" t="s">
        <v>1017</v>
      </c>
      <c r="I26" s="178"/>
      <c r="J26" s="178">
        <v>1</v>
      </c>
      <c r="K26" s="174">
        <f>SUM(I26:J26)</f>
        <v>1</v>
      </c>
      <c r="L26" s="178">
        <v>3</v>
      </c>
      <c r="M26" s="178">
        <v>3</v>
      </c>
      <c r="N26" s="174">
        <f t="shared" si="20"/>
        <v>6</v>
      </c>
      <c r="O26" s="175">
        <f t="shared" si="19"/>
        <v>7</v>
      </c>
      <c r="P26" s="179">
        <v>0</v>
      </c>
      <c r="Q26" s="172" t="s">
        <v>1475</v>
      </c>
      <c r="R26" s="183"/>
      <c r="S26" s="343">
        <v>0</v>
      </c>
      <c r="T26" s="344" t="str">
        <f t="shared" si="6"/>
        <v>No hay Programación</v>
      </c>
      <c r="U26" s="172" t="str">
        <f t="shared" si="7"/>
        <v>De acuerdo con lo programado</v>
      </c>
      <c r="V26" s="345"/>
      <c r="W26" s="343">
        <v>1</v>
      </c>
      <c r="X26" s="344">
        <f t="shared" si="8"/>
        <v>1</v>
      </c>
      <c r="Y26" s="172" t="str">
        <f t="shared" si="9"/>
        <v>De acuerdo con lo programado</v>
      </c>
      <c r="Z26" s="345"/>
      <c r="AA26" s="190">
        <v>3</v>
      </c>
      <c r="AB26" s="296">
        <f t="shared" si="18"/>
        <v>1</v>
      </c>
      <c r="AC26" s="297" t="str">
        <f t="shared" si="10"/>
        <v>De acuerdo con lo programado</v>
      </c>
      <c r="AD26" s="297"/>
      <c r="AE26" s="224">
        <v>3</v>
      </c>
      <c r="AF26" s="225">
        <f t="shared" si="11"/>
        <v>1</v>
      </c>
      <c r="AG26" s="226" t="str">
        <f t="shared" si="12"/>
        <v>De acuerdo con lo programado</v>
      </c>
      <c r="AH26" s="226"/>
      <c r="AI26" s="299">
        <f t="shared" si="13"/>
        <v>7</v>
      </c>
      <c r="AJ26" s="296">
        <f t="shared" si="14"/>
        <v>1</v>
      </c>
      <c r="AK26" s="297" t="str">
        <f t="shared" si="15"/>
        <v>Cumplio</v>
      </c>
      <c r="AL26" s="297"/>
      <c r="AM26" s="154"/>
      <c r="AN26" s="154"/>
    </row>
    <row r="27" spans="1:40" ht="19.2">
      <c r="A27" s="177" t="s">
        <v>1482</v>
      </c>
      <c r="B27" s="170">
        <v>2</v>
      </c>
      <c r="C27" s="170" t="s">
        <v>33</v>
      </c>
      <c r="D27" s="170" t="s">
        <v>48</v>
      </c>
      <c r="E27" s="170" t="s">
        <v>96</v>
      </c>
      <c r="F27" s="291" t="s">
        <v>1483</v>
      </c>
      <c r="G27" s="172" t="s">
        <v>590</v>
      </c>
      <c r="H27" s="172" t="s">
        <v>1017</v>
      </c>
      <c r="I27" s="178">
        <v>1</v>
      </c>
      <c r="J27" s="178">
        <v>1</v>
      </c>
      <c r="K27" s="174">
        <f t="shared" ref="K27:K32" si="21">SUM(I27:J27)</f>
        <v>2</v>
      </c>
      <c r="L27" s="178">
        <v>1</v>
      </c>
      <c r="M27" s="178">
        <v>1</v>
      </c>
      <c r="N27" s="174">
        <f t="shared" si="20"/>
        <v>2</v>
      </c>
      <c r="O27" s="175">
        <f t="shared" si="19"/>
        <v>4</v>
      </c>
      <c r="P27" s="179">
        <v>0</v>
      </c>
      <c r="Q27" s="172" t="s">
        <v>1475</v>
      </c>
      <c r="R27" s="183"/>
      <c r="S27" s="343">
        <v>1</v>
      </c>
      <c r="T27" s="344">
        <f t="shared" si="6"/>
        <v>1</v>
      </c>
      <c r="U27" s="172" t="str">
        <f t="shared" si="7"/>
        <v>De acuerdo con lo programado</v>
      </c>
      <c r="V27" s="345"/>
      <c r="W27" s="343">
        <v>1</v>
      </c>
      <c r="X27" s="344">
        <f t="shared" si="8"/>
        <v>1</v>
      </c>
      <c r="Y27" s="172" t="str">
        <f t="shared" si="9"/>
        <v>De acuerdo con lo programado</v>
      </c>
      <c r="Z27" s="345"/>
      <c r="AA27" s="190">
        <v>1</v>
      </c>
      <c r="AB27" s="296">
        <f t="shared" si="18"/>
        <v>1</v>
      </c>
      <c r="AC27" s="297" t="str">
        <f t="shared" si="10"/>
        <v>De acuerdo con lo programado</v>
      </c>
      <c r="AD27" s="297"/>
      <c r="AE27" s="224">
        <v>1</v>
      </c>
      <c r="AF27" s="225">
        <f t="shared" si="11"/>
        <v>1</v>
      </c>
      <c r="AG27" s="226" t="str">
        <f t="shared" si="12"/>
        <v>De acuerdo con lo programado</v>
      </c>
      <c r="AH27" s="226"/>
      <c r="AI27" s="299">
        <f t="shared" si="13"/>
        <v>4</v>
      </c>
      <c r="AJ27" s="296">
        <f t="shared" si="14"/>
        <v>1</v>
      </c>
      <c r="AK27" s="297" t="str">
        <f t="shared" si="15"/>
        <v>Cumplio</v>
      </c>
      <c r="AL27" s="297"/>
      <c r="AM27" s="154"/>
      <c r="AN27" s="154"/>
    </row>
    <row r="28" spans="1:40" ht="28.8">
      <c r="A28" s="177" t="s">
        <v>1484</v>
      </c>
      <c r="B28" s="170">
        <v>2</v>
      </c>
      <c r="C28" s="170" t="s">
        <v>33</v>
      </c>
      <c r="D28" s="170" t="s">
        <v>48</v>
      </c>
      <c r="E28" s="170" t="s">
        <v>96</v>
      </c>
      <c r="F28" s="291" t="s">
        <v>1485</v>
      </c>
      <c r="G28" s="172" t="s">
        <v>590</v>
      </c>
      <c r="H28" s="172" t="s">
        <v>498</v>
      </c>
      <c r="I28" s="178"/>
      <c r="J28" s="178">
        <v>1</v>
      </c>
      <c r="K28" s="174">
        <f t="shared" si="21"/>
        <v>1</v>
      </c>
      <c r="L28" s="178">
        <v>3</v>
      </c>
      <c r="M28" s="178">
        <v>3</v>
      </c>
      <c r="N28" s="174">
        <f t="shared" si="20"/>
        <v>6</v>
      </c>
      <c r="O28" s="175">
        <f t="shared" si="19"/>
        <v>7</v>
      </c>
      <c r="P28" s="179">
        <v>0</v>
      </c>
      <c r="Q28" s="172" t="s">
        <v>1475</v>
      </c>
      <c r="R28" s="183"/>
      <c r="S28" s="343">
        <v>0</v>
      </c>
      <c r="T28" s="344" t="str">
        <f t="shared" si="6"/>
        <v>No hay Programación</v>
      </c>
      <c r="U28" s="172" t="str">
        <f t="shared" si="7"/>
        <v>De acuerdo con lo programado</v>
      </c>
      <c r="V28" s="345"/>
      <c r="W28" s="343">
        <v>1</v>
      </c>
      <c r="X28" s="344">
        <f t="shared" si="8"/>
        <v>1</v>
      </c>
      <c r="Y28" s="172" t="str">
        <f t="shared" si="9"/>
        <v>De acuerdo con lo programado</v>
      </c>
      <c r="Z28" s="345"/>
      <c r="AA28" s="190">
        <v>3</v>
      </c>
      <c r="AB28" s="296">
        <f t="shared" si="18"/>
        <v>1</v>
      </c>
      <c r="AC28" s="297" t="str">
        <f t="shared" si="10"/>
        <v>De acuerdo con lo programado</v>
      </c>
      <c r="AD28" s="297"/>
      <c r="AE28" s="224">
        <v>3</v>
      </c>
      <c r="AF28" s="225">
        <f t="shared" si="11"/>
        <v>1</v>
      </c>
      <c r="AG28" s="226" t="str">
        <f t="shared" si="12"/>
        <v>De acuerdo con lo programado</v>
      </c>
      <c r="AH28" s="226"/>
      <c r="AI28" s="299">
        <f t="shared" si="13"/>
        <v>7</v>
      </c>
      <c r="AJ28" s="296">
        <f t="shared" si="14"/>
        <v>1</v>
      </c>
      <c r="AK28" s="297" t="str">
        <f t="shared" si="15"/>
        <v>Cumplio</v>
      </c>
      <c r="AL28" s="297"/>
      <c r="AM28" s="154"/>
      <c r="AN28" s="154"/>
    </row>
    <row r="29" spans="1:40" ht="19.2">
      <c r="A29" s="177" t="s">
        <v>1486</v>
      </c>
      <c r="B29" s="170">
        <v>2</v>
      </c>
      <c r="C29" s="170" t="s">
        <v>33</v>
      </c>
      <c r="D29" s="170" t="s">
        <v>48</v>
      </c>
      <c r="E29" s="170" t="s">
        <v>96</v>
      </c>
      <c r="F29" s="291" t="s">
        <v>1487</v>
      </c>
      <c r="G29" s="172" t="s">
        <v>783</v>
      </c>
      <c r="H29" s="172" t="s">
        <v>913</v>
      </c>
      <c r="I29" s="178">
        <v>12</v>
      </c>
      <c r="J29" s="178">
        <v>12</v>
      </c>
      <c r="K29" s="174">
        <f>SUM(I29:J29)</f>
        <v>24</v>
      </c>
      <c r="L29" s="178">
        <v>12</v>
      </c>
      <c r="M29" s="178">
        <v>12</v>
      </c>
      <c r="N29" s="174">
        <f t="shared" si="20"/>
        <v>24</v>
      </c>
      <c r="O29" s="175">
        <f t="shared" si="19"/>
        <v>48</v>
      </c>
      <c r="P29" s="179">
        <v>0</v>
      </c>
      <c r="Q29" s="172" t="s">
        <v>1488</v>
      </c>
      <c r="R29" s="183"/>
      <c r="S29" s="343">
        <v>12</v>
      </c>
      <c r="T29" s="344">
        <f t="shared" si="6"/>
        <v>1</v>
      </c>
      <c r="U29" s="172" t="str">
        <f t="shared" si="7"/>
        <v>De acuerdo con lo programado</v>
      </c>
      <c r="V29" s="345"/>
      <c r="W29" s="343">
        <v>12</v>
      </c>
      <c r="X29" s="344">
        <f t="shared" si="8"/>
        <v>1</v>
      </c>
      <c r="Y29" s="172" t="str">
        <f t="shared" ref="Y29:Y41" si="22">IF(X29="No hay ejecución","NA",IF(X29&gt;=90%,"De acuerdo con lo programado",IF(X29&gt;=51%,"Atraso Leve",IF(X29&lt;=50%,"En riesgo en cumplimiento"))))</f>
        <v>De acuerdo con lo programado</v>
      </c>
      <c r="Z29" s="345"/>
      <c r="AA29" s="190">
        <v>12</v>
      </c>
      <c r="AB29" s="296">
        <f t="shared" si="18"/>
        <v>1</v>
      </c>
      <c r="AC29" s="297" t="str">
        <f t="shared" si="10"/>
        <v>De acuerdo con lo programado</v>
      </c>
      <c r="AD29" s="297"/>
      <c r="AE29" s="224">
        <v>12</v>
      </c>
      <c r="AF29" s="225">
        <f t="shared" si="11"/>
        <v>1</v>
      </c>
      <c r="AG29" s="226" t="str">
        <f t="shared" si="12"/>
        <v>De acuerdo con lo programado</v>
      </c>
      <c r="AH29" s="226"/>
      <c r="AI29" s="299">
        <f t="shared" si="13"/>
        <v>48</v>
      </c>
      <c r="AJ29" s="296">
        <f t="shared" si="14"/>
        <v>1</v>
      </c>
      <c r="AK29" s="297" t="str">
        <f t="shared" si="15"/>
        <v>Cumplio</v>
      </c>
      <c r="AL29" s="297"/>
      <c r="AM29" s="154"/>
      <c r="AN29" s="154"/>
    </row>
    <row r="30" spans="1:40" ht="28.8">
      <c r="A30" s="177" t="s">
        <v>1489</v>
      </c>
      <c r="B30" s="170">
        <v>2</v>
      </c>
      <c r="C30" s="170" t="s">
        <v>33</v>
      </c>
      <c r="D30" s="170" t="s">
        <v>48</v>
      </c>
      <c r="E30" s="170" t="s">
        <v>96</v>
      </c>
      <c r="F30" s="291" t="s">
        <v>1490</v>
      </c>
      <c r="G30" s="172" t="s">
        <v>783</v>
      </c>
      <c r="H30" s="172" t="s">
        <v>1017</v>
      </c>
      <c r="I30" s="178">
        <v>3</v>
      </c>
      <c r="J30" s="178">
        <v>3</v>
      </c>
      <c r="K30" s="174">
        <f>SUM(I30:J30)</f>
        <v>6</v>
      </c>
      <c r="L30" s="178">
        <v>3</v>
      </c>
      <c r="M30" s="178">
        <v>3</v>
      </c>
      <c r="N30" s="174">
        <f t="shared" si="20"/>
        <v>6</v>
      </c>
      <c r="O30" s="175">
        <f t="shared" si="19"/>
        <v>12</v>
      </c>
      <c r="P30" s="179">
        <v>0</v>
      </c>
      <c r="Q30" s="172" t="s">
        <v>1491</v>
      </c>
      <c r="R30" s="183"/>
      <c r="S30" s="343">
        <v>3</v>
      </c>
      <c r="T30" s="344">
        <f t="shared" si="6"/>
        <v>1</v>
      </c>
      <c r="U30" s="172" t="str">
        <f t="shared" si="7"/>
        <v>De acuerdo con lo programado</v>
      </c>
      <c r="V30" s="345"/>
      <c r="W30" s="343">
        <v>3</v>
      </c>
      <c r="X30" s="344">
        <f t="shared" si="8"/>
        <v>1</v>
      </c>
      <c r="Y30" s="172" t="str">
        <f t="shared" si="22"/>
        <v>De acuerdo con lo programado</v>
      </c>
      <c r="Z30" s="345"/>
      <c r="AA30" s="190">
        <v>3</v>
      </c>
      <c r="AB30" s="296">
        <f t="shared" si="18"/>
        <v>1</v>
      </c>
      <c r="AC30" s="297" t="str">
        <f t="shared" si="10"/>
        <v>De acuerdo con lo programado</v>
      </c>
      <c r="AD30" s="297"/>
      <c r="AE30" s="224">
        <v>3</v>
      </c>
      <c r="AF30" s="225">
        <f t="shared" si="11"/>
        <v>1</v>
      </c>
      <c r="AG30" s="226" t="str">
        <f t="shared" si="12"/>
        <v>De acuerdo con lo programado</v>
      </c>
      <c r="AH30" s="226"/>
      <c r="AI30" s="299">
        <f t="shared" si="13"/>
        <v>12</v>
      </c>
      <c r="AJ30" s="296">
        <f t="shared" si="14"/>
        <v>1</v>
      </c>
      <c r="AK30" s="297" t="str">
        <f t="shared" si="15"/>
        <v>Cumplio</v>
      </c>
      <c r="AL30" s="297"/>
      <c r="AM30" s="154"/>
      <c r="AN30" s="154"/>
    </row>
    <row r="31" spans="1:40" ht="19.2">
      <c r="A31" s="177" t="s">
        <v>1492</v>
      </c>
      <c r="B31" s="170">
        <v>2</v>
      </c>
      <c r="C31" s="170" t="s">
        <v>33</v>
      </c>
      <c r="D31" s="170" t="s">
        <v>48</v>
      </c>
      <c r="E31" s="170" t="s">
        <v>96</v>
      </c>
      <c r="F31" s="172" t="s">
        <v>1493</v>
      </c>
      <c r="G31" s="172" t="s">
        <v>783</v>
      </c>
      <c r="H31" s="172" t="s">
        <v>913</v>
      </c>
      <c r="I31" s="178">
        <v>3</v>
      </c>
      <c r="J31" s="178">
        <v>3</v>
      </c>
      <c r="K31" s="174">
        <f>SUM(I31:J31)</f>
        <v>6</v>
      </c>
      <c r="L31" s="178">
        <v>3</v>
      </c>
      <c r="M31" s="178">
        <v>3</v>
      </c>
      <c r="N31" s="174">
        <f t="shared" si="20"/>
        <v>6</v>
      </c>
      <c r="O31" s="175">
        <f t="shared" si="19"/>
        <v>12</v>
      </c>
      <c r="P31" s="179">
        <v>0</v>
      </c>
      <c r="Q31" s="172" t="s">
        <v>1491</v>
      </c>
      <c r="R31" s="183"/>
      <c r="S31" s="343">
        <v>3</v>
      </c>
      <c r="T31" s="344">
        <f t="shared" si="6"/>
        <v>1</v>
      </c>
      <c r="U31" s="172" t="str">
        <f t="shared" si="7"/>
        <v>De acuerdo con lo programado</v>
      </c>
      <c r="V31" s="345"/>
      <c r="W31" s="343">
        <v>3</v>
      </c>
      <c r="X31" s="344">
        <f t="shared" si="8"/>
        <v>1</v>
      </c>
      <c r="Y31" s="172" t="str">
        <f t="shared" si="22"/>
        <v>De acuerdo con lo programado</v>
      </c>
      <c r="Z31" s="345"/>
      <c r="AA31" s="190">
        <v>3</v>
      </c>
      <c r="AB31" s="296">
        <f t="shared" si="18"/>
        <v>1</v>
      </c>
      <c r="AC31" s="297" t="str">
        <f t="shared" si="10"/>
        <v>De acuerdo con lo programado</v>
      </c>
      <c r="AD31" s="297"/>
      <c r="AE31" s="224">
        <v>3</v>
      </c>
      <c r="AF31" s="225">
        <f t="shared" si="11"/>
        <v>1</v>
      </c>
      <c r="AG31" s="226" t="str">
        <f t="shared" si="12"/>
        <v>De acuerdo con lo programado</v>
      </c>
      <c r="AH31" s="226"/>
      <c r="AI31" s="299">
        <f t="shared" si="13"/>
        <v>12</v>
      </c>
      <c r="AJ31" s="296">
        <f t="shared" si="14"/>
        <v>1</v>
      </c>
      <c r="AK31" s="297" t="str">
        <f t="shared" si="15"/>
        <v>Cumplio</v>
      </c>
      <c r="AL31" s="297"/>
      <c r="AM31" s="154"/>
      <c r="AN31" s="154"/>
    </row>
    <row r="32" spans="1:40" ht="28.8">
      <c r="A32" s="177" t="s">
        <v>1494</v>
      </c>
      <c r="B32" s="170">
        <v>2</v>
      </c>
      <c r="C32" s="170" t="s">
        <v>33</v>
      </c>
      <c r="D32" s="170" t="s">
        <v>48</v>
      </c>
      <c r="E32" s="170" t="s">
        <v>96</v>
      </c>
      <c r="F32" s="172" t="s">
        <v>1495</v>
      </c>
      <c r="G32" s="172" t="s">
        <v>783</v>
      </c>
      <c r="H32" s="172" t="s">
        <v>867</v>
      </c>
      <c r="I32" s="178">
        <v>3</v>
      </c>
      <c r="J32" s="178">
        <v>3</v>
      </c>
      <c r="K32" s="174">
        <f t="shared" si="21"/>
        <v>6</v>
      </c>
      <c r="L32" s="178">
        <v>3</v>
      </c>
      <c r="M32" s="178">
        <v>3</v>
      </c>
      <c r="N32" s="174">
        <f t="shared" si="20"/>
        <v>6</v>
      </c>
      <c r="O32" s="175">
        <f t="shared" si="19"/>
        <v>12</v>
      </c>
      <c r="P32" s="179">
        <v>0</v>
      </c>
      <c r="Q32" s="172" t="s">
        <v>1488</v>
      </c>
      <c r="R32" s="183"/>
      <c r="S32" s="343">
        <v>3</v>
      </c>
      <c r="T32" s="344">
        <f t="shared" si="6"/>
        <v>1</v>
      </c>
      <c r="U32" s="172" t="str">
        <f t="shared" si="7"/>
        <v>De acuerdo con lo programado</v>
      </c>
      <c r="V32" s="345"/>
      <c r="W32" s="343">
        <v>3</v>
      </c>
      <c r="X32" s="344">
        <f t="shared" si="8"/>
        <v>1</v>
      </c>
      <c r="Y32" s="172" t="str">
        <f t="shared" si="22"/>
        <v>De acuerdo con lo programado</v>
      </c>
      <c r="Z32" s="345"/>
      <c r="AA32" s="190">
        <v>3</v>
      </c>
      <c r="AB32" s="296">
        <f t="shared" si="18"/>
        <v>1</v>
      </c>
      <c r="AC32" s="297" t="str">
        <f t="shared" si="10"/>
        <v>De acuerdo con lo programado</v>
      </c>
      <c r="AD32" s="297"/>
      <c r="AE32" s="224">
        <v>3</v>
      </c>
      <c r="AF32" s="225">
        <f t="shared" si="11"/>
        <v>1</v>
      </c>
      <c r="AG32" s="226" t="str">
        <f t="shared" si="12"/>
        <v>De acuerdo con lo programado</v>
      </c>
      <c r="AH32" s="226"/>
      <c r="AI32" s="299">
        <f t="shared" si="13"/>
        <v>12</v>
      </c>
      <c r="AJ32" s="296">
        <f t="shared" si="14"/>
        <v>1</v>
      </c>
      <c r="AK32" s="297" t="str">
        <f t="shared" si="15"/>
        <v>Cumplio</v>
      </c>
      <c r="AL32" s="297"/>
      <c r="AM32" s="154"/>
      <c r="AN32" s="154"/>
    </row>
    <row r="33" spans="1:40" ht="28.8">
      <c r="A33" s="177" t="s">
        <v>1496</v>
      </c>
      <c r="B33" s="170">
        <v>2</v>
      </c>
      <c r="C33" s="170" t="s">
        <v>33</v>
      </c>
      <c r="D33" s="170" t="s">
        <v>48</v>
      </c>
      <c r="E33" s="170" t="s">
        <v>96</v>
      </c>
      <c r="F33" s="291" t="s">
        <v>1497</v>
      </c>
      <c r="G33" s="172" t="s">
        <v>783</v>
      </c>
      <c r="H33" s="172" t="s">
        <v>1017</v>
      </c>
      <c r="I33" s="178">
        <v>3</v>
      </c>
      <c r="J33" s="178">
        <v>3</v>
      </c>
      <c r="K33" s="174">
        <f t="shared" ref="K33:K41" si="23">SUM(I33:J33)</f>
        <v>6</v>
      </c>
      <c r="L33" s="178">
        <v>3</v>
      </c>
      <c r="M33" s="178">
        <v>3</v>
      </c>
      <c r="N33" s="174">
        <f t="shared" si="20"/>
        <v>6</v>
      </c>
      <c r="O33" s="175">
        <f t="shared" si="19"/>
        <v>12</v>
      </c>
      <c r="P33" s="179">
        <v>0</v>
      </c>
      <c r="Q33" s="172" t="s">
        <v>1491</v>
      </c>
      <c r="R33" s="183"/>
      <c r="S33" s="343">
        <v>3</v>
      </c>
      <c r="T33" s="344">
        <f t="shared" si="6"/>
        <v>1</v>
      </c>
      <c r="U33" s="172" t="str">
        <f t="shared" si="7"/>
        <v>De acuerdo con lo programado</v>
      </c>
      <c r="V33" s="345"/>
      <c r="W33" s="343">
        <v>0</v>
      </c>
      <c r="X33" s="344">
        <f t="shared" si="8"/>
        <v>0</v>
      </c>
      <c r="Y33" s="172" t="str">
        <f t="shared" si="22"/>
        <v>En riesgo en cumplimiento</v>
      </c>
      <c r="Z33" s="345" t="s">
        <v>1498</v>
      </c>
      <c r="AA33" s="190">
        <v>3</v>
      </c>
      <c r="AB33" s="296">
        <f t="shared" si="18"/>
        <v>1</v>
      </c>
      <c r="AC33" s="297" t="str">
        <f t="shared" si="10"/>
        <v>De acuerdo con lo programado</v>
      </c>
      <c r="AD33" s="297"/>
      <c r="AE33" s="224">
        <v>3</v>
      </c>
      <c r="AF33" s="225">
        <f t="shared" si="11"/>
        <v>1</v>
      </c>
      <c r="AG33" s="226" t="str">
        <f t="shared" si="12"/>
        <v>De acuerdo con lo programado</v>
      </c>
      <c r="AH33" s="226"/>
      <c r="AI33" s="299">
        <f t="shared" si="13"/>
        <v>9</v>
      </c>
      <c r="AJ33" s="296">
        <f t="shared" si="14"/>
        <v>0.75</v>
      </c>
      <c r="AK33" s="297" t="str">
        <f t="shared" si="15"/>
        <v>No Cumplio</v>
      </c>
      <c r="AL33" s="297"/>
      <c r="AM33" s="154"/>
      <c r="AN33" s="154"/>
    </row>
    <row r="34" spans="1:40" ht="48">
      <c r="A34" s="177" t="s">
        <v>1499</v>
      </c>
      <c r="B34" s="170">
        <v>2</v>
      </c>
      <c r="C34" s="170" t="s">
        <v>33</v>
      </c>
      <c r="D34" s="170" t="s">
        <v>48</v>
      </c>
      <c r="E34" s="170" t="s">
        <v>96</v>
      </c>
      <c r="F34" s="291" t="s">
        <v>1500</v>
      </c>
      <c r="G34" s="172" t="s">
        <v>783</v>
      </c>
      <c r="H34" s="172" t="s">
        <v>1017</v>
      </c>
      <c r="I34" s="178">
        <v>3</v>
      </c>
      <c r="J34" s="178">
        <v>3</v>
      </c>
      <c r="K34" s="174">
        <f t="shared" si="23"/>
        <v>6</v>
      </c>
      <c r="L34" s="178">
        <v>3</v>
      </c>
      <c r="M34" s="178">
        <v>3</v>
      </c>
      <c r="N34" s="174">
        <f t="shared" si="20"/>
        <v>6</v>
      </c>
      <c r="O34" s="175">
        <f t="shared" si="19"/>
        <v>12</v>
      </c>
      <c r="P34" s="179">
        <v>0</v>
      </c>
      <c r="Q34" s="172" t="s">
        <v>1501</v>
      </c>
      <c r="R34" s="183" t="s">
        <v>1502</v>
      </c>
      <c r="S34" s="343">
        <v>3</v>
      </c>
      <c r="T34" s="344">
        <f t="shared" si="6"/>
        <v>1</v>
      </c>
      <c r="U34" s="172" t="str">
        <f t="shared" si="7"/>
        <v>De acuerdo con lo programado</v>
      </c>
      <c r="V34" s="345"/>
      <c r="W34" s="343">
        <v>3</v>
      </c>
      <c r="X34" s="344">
        <f t="shared" si="8"/>
        <v>1</v>
      </c>
      <c r="Y34" s="172" t="str">
        <f t="shared" si="22"/>
        <v>De acuerdo con lo programado</v>
      </c>
      <c r="Z34" s="345" t="s">
        <v>1503</v>
      </c>
      <c r="AA34" s="190">
        <v>3</v>
      </c>
      <c r="AB34" s="296">
        <f t="shared" si="18"/>
        <v>1</v>
      </c>
      <c r="AC34" s="297" t="str">
        <f t="shared" si="10"/>
        <v>De acuerdo con lo programado</v>
      </c>
      <c r="AD34" s="297"/>
      <c r="AE34" s="224">
        <v>3</v>
      </c>
      <c r="AF34" s="225">
        <f t="shared" si="11"/>
        <v>1</v>
      </c>
      <c r="AG34" s="226" t="str">
        <f t="shared" si="12"/>
        <v>De acuerdo con lo programado</v>
      </c>
      <c r="AH34" s="226"/>
      <c r="AI34" s="299">
        <f t="shared" si="13"/>
        <v>12</v>
      </c>
      <c r="AJ34" s="296">
        <f t="shared" si="14"/>
        <v>1</v>
      </c>
      <c r="AK34" s="297" t="str">
        <f t="shared" si="15"/>
        <v>Cumplio</v>
      </c>
      <c r="AL34" s="297"/>
      <c r="AM34" s="154"/>
      <c r="AN34" s="154"/>
    </row>
    <row r="35" spans="1:40" ht="19.2">
      <c r="A35" s="180" t="s">
        <v>1504</v>
      </c>
      <c r="B35" s="181">
        <v>2</v>
      </c>
      <c r="C35" s="181" t="s">
        <v>33</v>
      </c>
      <c r="D35" s="181" t="s">
        <v>48</v>
      </c>
      <c r="E35" s="181" t="s">
        <v>96</v>
      </c>
      <c r="F35" s="318" t="s">
        <v>1505</v>
      </c>
      <c r="G35" s="182" t="s">
        <v>491</v>
      </c>
      <c r="H35" s="182" t="s">
        <v>492</v>
      </c>
      <c r="I35" s="178">
        <v>0</v>
      </c>
      <c r="J35" s="178">
        <v>0</v>
      </c>
      <c r="K35" s="174">
        <f t="shared" si="23"/>
        <v>0</v>
      </c>
      <c r="L35" s="178">
        <f>SUM('[3]Unidad Agrícola'!L92)</f>
        <v>0</v>
      </c>
      <c r="M35" s="178">
        <f>SUM('[3]Unidad Agrícola'!M92)</f>
        <v>0</v>
      </c>
      <c r="N35" s="174">
        <f t="shared" si="20"/>
        <v>0</v>
      </c>
      <c r="O35" s="174">
        <f t="shared" si="19"/>
        <v>0</v>
      </c>
      <c r="P35" s="176"/>
      <c r="Q35" s="171"/>
      <c r="R35" s="183"/>
      <c r="S35" s="343">
        <v>0</v>
      </c>
      <c r="T35" s="344" t="str">
        <f t="shared" si="6"/>
        <v>No hay Programación</v>
      </c>
      <c r="U35" s="172" t="str">
        <f t="shared" si="7"/>
        <v>De acuerdo con lo programado</v>
      </c>
      <c r="V35" s="345"/>
      <c r="W35" s="343"/>
      <c r="X35" s="344" t="str">
        <f t="shared" si="8"/>
        <v>No hay ejecución</v>
      </c>
      <c r="Y35" s="172" t="str">
        <f t="shared" si="22"/>
        <v>NA</v>
      </c>
      <c r="Z35" s="345"/>
      <c r="AA35" s="190"/>
      <c r="AB35" s="296" t="str">
        <f t="shared" si="18"/>
        <v>No hay ejecución</v>
      </c>
      <c r="AC35" s="297" t="str">
        <f t="shared" si="10"/>
        <v>NA</v>
      </c>
      <c r="AD35" s="297"/>
      <c r="AE35" s="224"/>
      <c r="AF35" s="225" t="str">
        <f t="shared" si="11"/>
        <v>No hay ejecución</v>
      </c>
      <c r="AG35" s="226" t="str">
        <f t="shared" si="12"/>
        <v>NA</v>
      </c>
      <c r="AH35" s="226"/>
      <c r="AI35" s="299">
        <f t="shared" si="13"/>
        <v>0</v>
      </c>
      <c r="AJ35" s="296" t="str">
        <f t="shared" si="14"/>
        <v>No hay Programación</v>
      </c>
      <c r="AK35" s="297" t="str">
        <f t="shared" si="15"/>
        <v>Cumplio</v>
      </c>
      <c r="AL35" s="297"/>
      <c r="AM35" s="154"/>
      <c r="AN35" s="154"/>
    </row>
    <row r="36" spans="1:40" ht="28.8">
      <c r="A36" s="177" t="s">
        <v>1506</v>
      </c>
      <c r="B36" s="170">
        <v>2</v>
      </c>
      <c r="C36" s="170" t="s">
        <v>33</v>
      </c>
      <c r="D36" s="170" t="s">
        <v>48</v>
      </c>
      <c r="E36" s="170" t="s">
        <v>96</v>
      </c>
      <c r="F36" s="291" t="s">
        <v>1507</v>
      </c>
      <c r="G36" s="172" t="s">
        <v>495</v>
      </c>
      <c r="H36" s="172" t="s">
        <v>913</v>
      </c>
      <c r="I36" s="178">
        <v>1</v>
      </c>
      <c r="J36" s="178">
        <v>1</v>
      </c>
      <c r="K36" s="174">
        <f t="shared" si="23"/>
        <v>2</v>
      </c>
      <c r="L36" s="178">
        <v>1</v>
      </c>
      <c r="M36" s="178">
        <v>1</v>
      </c>
      <c r="N36" s="174">
        <f t="shared" si="20"/>
        <v>2</v>
      </c>
      <c r="O36" s="175">
        <f t="shared" si="19"/>
        <v>4</v>
      </c>
      <c r="P36" s="179">
        <v>0</v>
      </c>
      <c r="Q36" s="172" t="s">
        <v>1508</v>
      </c>
      <c r="R36" s="183"/>
      <c r="S36" s="343">
        <v>1</v>
      </c>
      <c r="T36" s="344">
        <f t="shared" si="6"/>
        <v>1</v>
      </c>
      <c r="U36" s="172" t="str">
        <f t="shared" si="7"/>
        <v>De acuerdo con lo programado</v>
      </c>
      <c r="V36" s="345"/>
      <c r="W36" s="343"/>
      <c r="X36" s="344" t="str">
        <f t="shared" si="8"/>
        <v>No hay ejecución</v>
      </c>
      <c r="Y36" s="172" t="str">
        <f t="shared" si="22"/>
        <v>NA</v>
      </c>
      <c r="Z36" s="345"/>
      <c r="AA36" s="190">
        <v>1</v>
      </c>
      <c r="AB36" s="296">
        <f t="shared" si="18"/>
        <v>1</v>
      </c>
      <c r="AC36" s="297" t="str">
        <f t="shared" si="10"/>
        <v>De acuerdo con lo programado</v>
      </c>
      <c r="AD36" s="297"/>
      <c r="AE36" s="224">
        <v>1</v>
      </c>
      <c r="AF36" s="225">
        <f t="shared" si="11"/>
        <v>1</v>
      </c>
      <c r="AG36" s="226" t="str">
        <f t="shared" si="12"/>
        <v>De acuerdo con lo programado</v>
      </c>
      <c r="AH36" s="226"/>
      <c r="AI36" s="299">
        <f t="shared" si="13"/>
        <v>3</v>
      </c>
      <c r="AJ36" s="296">
        <f t="shared" si="14"/>
        <v>0.75</v>
      </c>
      <c r="AK36" s="297" t="str">
        <f t="shared" si="15"/>
        <v>No Cumplio</v>
      </c>
      <c r="AL36" s="297"/>
      <c r="AM36" s="154"/>
      <c r="AN36" s="154"/>
    </row>
    <row r="37" spans="1:40" ht="28.8">
      <c r="A37" s="177" t="s">
        <v>1509</v>
      </c>
      <c r="B37" s="170">
        <v>2</v>
      </c>
      <c r="C37" s="170" t="s">
        <v>33</v>
      </c>
      <c r="D37" s="170" t="s">
        <v>48</v>
      </c>
      <c r="E37" s="170" t="s">
        <v>96</v>
      </c>
      <c r="F37" s="172" t="s">
        <v>1510</v>
      </c>
      <c r="G37" s="172" t="s">
        <v>495</v>
      </c>
      <c r="H37" s="172" t="s">
        <v>913</v>
      </c>
      <c r="I37" s="178">
        <v>1</v>
      </c>
      <c r="J37" s="178">
        <v>1</v>
      </c>
      <c r="K37" s="174">
        <f t="shared" si="23"/>
        <v>2</v>
      </c>
      <c r="L37" s="178">
        <v>1</v>
      </c>
      <c r="M37" s="178">
        <v>1</v>
      </c>
      <c r="N37" s="174">
        <f t="shared" si="20"/>
        <v>2</v>
      </c>
      <c r="O37" s="175">
        <f t="shared" si="19"/>
        <v>4</v>
      </c>
      <c r="P37" s="179">
        <v>0</v>
      </c>
      <c r="Q37" s="172" t="s">
        <v>1508</v>
      </c>
      <c r="R37" s="183"/>
      <c r="S37" s="343">
        <v>1</v>
      </c>
      <c r="T37" s="344">
        <f t="shared" si="6"/>
        <v>1</v>
      </c>
      <c r="U37" s="172" t="str">
        <f t="shared" si="7"/>
        <v>De acuerdo con lo programado</v>
      </c>
      <c r="V37" s="345"/>
      <c r="W37" s="343"/>
      <c r="X37" s="344" t="str">
        <f t="shared" si="8"/>
        <v>No hay ejecución</v>
      </c>
      <c r="Y37" s="172" t="str">
        <f t="shared" si="22"/>
        <v>NA</v>
      </c>
      <c r="Z37" s="345"/>
      <c r="AA37" s="190">
        <v>1</v>
      </c>
      <c r="AB37" s="296">
        <f t="shared" si="18"/>
        <v>1</v>
      </c>
      <c r="AC37" s="297" t="str">
        <f t="shared" si="10"/>
        <v>De acuerdo con lo programado</v>
      </c>
      <c r="AD37" s="297"/>
      <c r="AE37" s="224">
        <v>1</v>
      </c>
      <c r="AF37" s="225">
        <f t="shared" si="11"/>
        <v>1</v>
      </c>
      <c r="AG37" s="226" t="str">
        <f t="shared" si="12"/>
        <v>De acuerdo con lo programado</v>
      </c>
      <c r="AH37" s="226"/>
      <c r="AI37" s="299">
        <f t="shared" si="13"/>
        <v>3</v>
      </c>
      <c r="AJ37" s="296">
        <f t="shared" si="14"/>
        <v>0.75</v>
      </c>
      <c r="AK37" s="297" t="str">
        <f t="shared" si="15"/>
        <v>No Cumplio</v>
      </c>
      <c r="AL37" s="297"/>
      <c r="AM37" s="154"/>
      <c r="AN37" s="154"/>
    </row>
    <row r="38" spans="1:40" ht="28.8">
      <c r="A38" s="177" t="s">
        <v>1511</v>
      </c>
      <c r="B38" s="170">
        <v>2</v>
      </c>
      <c r="C38" s="170" t="s">
        <v>33</v>
      </c>
      <c r="D38" s="170" t="s">
        <v>48</v>
      </c>
      <c r="E38" s="170" t="s">
        <v>96</v>
      </c>
      <c r="F38" s="172" t="s">
        <v>1512</v>
      </c>
      <c r="G38" s="172" t="s">
        <v>495</v>
      </c>
      <c r="H38" s="172" t="s">
        <v>913</v>
      </c>
      <c r="I38" s="178">
        <v>1</v>
      </c>
      <c r="J38" s="178">
        <v>1</v>
      </c>
      <c r="K38" s="174">
        <f t="shared" si="23"/>
        <v>2</v>
      </c>
      <c r="L38" s="178">
        <v>1</v>
      </c>
      <c r="M38" s="178">
        <v>1</v>
      </c>
      <c r="N38" s="174">
        <f t="shared" si="20"/>
        <v>2</v>
      </c>
      <c r="O38" s="175">
        <f t="shared" si="19"/>
        <v>4</v>
      </c>
      <c r="P38" s="179">
        <v>0</v>
      </c>
      <c r="Q38" s="172" t="s">
        <v>1508</v>
      </c>
      <c r="R38" s="183"/>
      <c r="S38" s="343">
        <v>1</v>
      </c>
      <c r="T38" s="344">
        <f t="shared" si="6"/>
        <v>1</v>
      </c>
      <c r="U38" s="172" t="str">
        <f t="shared" si="7"/>
        <v>De acuerdo con lo programado</v>
      </c>
      <c r="V38" s="345"/>
      <c r="W38" s="343"/>
      <c r="X38" s="344" t="str">
        <f t="shared" si="8"/>
        <v>No hay ejecución</v>
      </c>
      <c r="Y38" s="172" t="str">
        <f t="shared" si="22"/>
        <v>NA</v>
      </c>
      <c r="Z38" s="345"/>
      <c r="AA38" s="190">
        <v>1</v>
      </c>
      <c r="AB38" s="296">
        <f t="shared" si="18"/>
        <v>1</v>
      </c>
      <c r="AC38" s="297" t="str">
        <f t="shared" si="10"/>
        <v>De acuerdo con lo programado</v>
      </c>
      <c r="AD38" s="297"/>
      <c r="AE38" s="224">
        <v>1</v>
      </c>
      <c r="AF38" s="225">
        <f t="shared" si="11"/>
        <v>1</v>
      </c>
      <c r="AG38" s="226" t="str">
        <f t="shared" si="12"/>
        <v>De acuerdo con lo programado</v>
      </c>
      <c r="AH38" s="226"/>
      <c r="AI38" s="299">
        <f t="shared" si="13"/>
        <v>3</v>
      </c>
      <c r="AJ38" s="296">
        <f t="shared" si="14"/>
        <v>0.75</v>
      </c>
      <c r="AK38" s="297" t="str">
        <f t="shared" si="15"/>
        <v>No Cumplio</v>
      </c>
      <c r="AL38" s="297"/>
      <c r="AM38" s="154"/>
      <c r="AN38" s="154"/>
    </row>
    <row r="39" spans="1:40" ht="19.2">
      <c r="A39" s="177" t="s">
        <v>1513</v>
      </c>
      <c r="B39" s="170">
        <v>2</v>
      </c>
      <c r="C39" s="170" t="s">
        <v>33</v>
      </c>
      <c r="D39" s="170" t="s">
        <v>48</v>
      </c>
      <c r="E39" s="170" t="s">
        <v>96</v>
      </c>
      <c r="F39" s="172" t="s">
        <v>1514</v>
      </c>
      <c r="G39" s="172" t="s">
        <v>495</v>
      </c>
      <c r="H39" s="172" t="s">
        <v>913</v>
      </c>
      <c r="I39" s="178">
        <v>1</v>
      </c>
      <c r="J39" s="178">
        <v>1</v>
      </c>
      <c r="K39" s="174">
        <f t="shared" si="23"/>
        <v>2</v>
      </c>
      <c r="L39" s="178">
        <v>1</v>
      </c>
      <c r="M39" s="178">
        <v>1</v>
      </c>
      <c r="N39" s="174">
        <f t="shared" si="20"/>
        <v>2</v>
      </c>
      <c r="O39" s="175">
        <f t="shared" si="19"/>
        <v>4</v>
      </c>
      <c r="P39" s="179">
        <v>0</v>
      </c>
      <c r="Q39" s="172" t="s">
        <v>1515</v>
      </c>
      <c r="R39" s="183"/>
      <c r="S39" s="343">
        <v>1</v>
      </c>
      <c r="T39" s="344">
        <f t="shared" si="6"/>
        <v>1</v>
      </c>
      <c r="U39" s="172" t="str">
        <f t="shared" si="7"/>
        <v>De acuerdo con lo programado</v>
      </c>
      <c r="V39" s="345"/>
      <c r="W39" s="343">
        <v>1</v>
      </c>
      <c r="X39" s="344">
        <f t="shared" si="8"/>
        <v>1</v>
      </c>
      <c r="Y39" s="172" t="str">
        <f t="shared" si="22"/>
        <v>De acuerdo con lo programado</v>
      </c>
      <c r="Z39" s="345"/>
      <c r="AA39" s="190">
        <v>1</v>
      </c>
      <c r="AB39" s="296">
        <f t="shared" si="18"/>
        <v>1</v>
      </c>
      <c r="AC39" s="297" t="str">
        <f t="shared" si="10"/>
        <v>De acuerdo con lo programado</v>
      </c>
      <c r="AD39" s="297"/>
      <c r="AE39" s="224">
        <v>1</v>
      </c>
      <c r="AF39" s="225">
        <f t="shared" si="11"/>
        <v>1</v>
      </c>
      <c r="AG39" s="226" t="str">
        <f t="shared" si="12"/>
        <v>De acuerdo con lo programado</v>
      </c>
      <c r="AH39" s="226"/>
      <c r="AI39" s="299">
        <f t="shared" si="13"/>
        <v>4</v>
      </c>
      <c r="AJ39" s="296">
        <f t="shared" si="14"/>
        <v>1</v>
      </c>
      <c r="AK39" s="297" t="str">
        <f t="shared" si="15"/>
        <v>Cumplio</v>
      </c>
      <c r="AL39" s="297"/>
      <c r="AM39" s="154"/>
      <c r="AN39" s="154"/>
    </row>
    <row r="40" spans="1:40" ht="19.2">
      <c r="A40" s="177" t="s">
        <v>1516</v>
      </c>
      <c r="B40" s="170">
        <v>2</v>
      </c>
      <c r="C40" s="170" t="s">
        <v>33</v>
      </c>
      <c r="D40" s="170" t="s">
        <v>48</v>
      </c>
      <c r="E40" s="170" t="s">
        <v>96</v>
      </c>
      <c r="F40" s="172" t="s">
        <v>1517</v>
      </c>
      <c r="G40" s="172" t="s">
        <v>495</v>
      </c>
      <c r="H40" s="172" t="s">
        <v>913</v>
      </c>
      <c r="I40" s="178">
        <v>1</v>
      </c>
      <c r="J40" s="178">
        <v>1</v>
      </c>
      <c r="K40" s="174">
        <f t="shared" si="23"/>
        <v>2</v>
      </c>
      <c r="L40" s="178">
        <v>1</v>
      </c>
      <c r="M40" s="178">
        <v>1</v>
      </c>
      <c r="N40" s="174">
        <f t="shared" si="20"/>
        <v>2</v>
      </c>
      <c r="O40" s="175">
        <f t="shared" si="19"/>
        <v>4</v>
      </c>
      <c r="P40" s="179">
        <v>0</v>
      </c>
      <c r="Q40" s="172" t="s">
        <v>1518</v>
      </c>
      <c r="R40" s="183"/>
      <c r="S40" s="343">
        <v>1</v>
      </c>
      <c r="T40" s="344">
        <f t="shared" si="6"/>
        <v>1</v>
      </c>
      <c r="U40" s="172" t="str">
        <f t="shared" si="7"/>
        <v>De acuerdo con lo programado</v>
      </c>
      <c r="V40" s="345"/>
      <c r="W40" s="343">
        <v>1</v>
      </c>
      <c r="X40" s="344">
        <f t="shared" si="8"/>
        <v>1</v>
      </c>
      <c r="Y40" s="172" t="str">
        <f t="shared" si="22"/>
        <v>De acuerdo con lo programado</v>
      </c>
      <c r="Z40" s="345"/>
      <c r="AA40" s="190">
        <v>1</v>
      </c>
      <c r="AB40" s="296">
        <f t="shared" si="18"/>
        <v>1</v>
      </c>
      <c r="AC40" s="297" t="str">
        <f t="shared" si="10"/>
        <v>De acuerdo con lo programado</v>
      </c>
      <c r="AD40" s="297"/>
      <c r="AE40" s="224">
        <v>1</v>
      </c>
      <c r="AF40" s="225">
        <f t="shared" si="11"/>
        <v>1</v>
      </c>
      <c r="AG40" s="226" t="str">
        <f t="shared" si="12"/>
        <v>De acuerdo con lo programado</v>
      </c>
      <c r="AH40" s="226"/>
      <c r="AI40" s="299">
        <f t="shared" si="13"/>
        <v>4</v>
      </c>
      <c r="AJ40" s="296">
        <f t="shared" si="14"/>
        <v>1</v>
      </c>
      <c r="AK40" s="297" t="str">
        <f t="shared" si="15"/>
        <v>Cumplio</v>
      </c>
      <c r="AL40" s="297"/>
      <c r="AM40" s="154"/>
      <c r="AN40" s="154"/>
    </row>
    <row r="41" spans="1:40" ht="19.2">
      <c r="A41" s="177" t="s">
        <v>1519</v>
      </c>
      <c r="B41" s="170">
        <v>2</v>
      </c>
      <c r="C41" s="170" t="s">
        <v>33</v>
      </c>
      <c r="D41" s="170" t="s">
        <v>48</v>
      </c>
      <c r="E41" s="170" t="s">
        <v>96</v>
      </c>
      <c r="F41" s="172" t="s">
        <v>1520</v>
      </c>
      <c r="G41" s="172" t="s">
        <v>495</v>
      </c>
      <c r="H41" s="172" t="s">
        <v>913</v>
      </c>
      <c r="I41" s="178">
        <v>1</v>
      </c>
      <c r="J41" s="178">
        <v>1</v>
      </c>
      <c r="K41" s="174">
        <f t="shared" si="23"/>
        <v>2</v>
      </c>
      <c r="L41" s="178">
        <v>1</v>
      </c>
      <c r="M41" s="178">
        <v>1</v>
      </c>
      <c r="N41" s="174">
        <f t="shared" si="20"/>
        <v>2</v>
      </c>
      <c r="O41" s="175">
        <f t="shared" si="19"/>
        <v>4</v>
      </c>
      <c r="P41" s="179">
        <v>0</v>
      </c>
      <c r="Q41" s="172" t="s">
        <v>1521</v>
      </c>
      <c r="R41" s="183"/>
      <c r="S41" s="343">
        <v>1</v>
      </c>
      <c r="T41" s="344">
        <f t="shared" si="6"/>
        <v>1</v>
      </c>
      <c r="U41" s="172" t="str">
        <f t="shared" si="7"/>
        <v>De acuerdo con lo programado</v>
      </c>
      <c r="V41" s="345"/>
      <c r="W41" s="343">
        <v>1</v>
      </c>
      <c r="X41" s="344">
        <f t="shared" si="8"/>
        <v>1</v>
      </c>
      <c r="Y41" s="172" t="str">
        <f t="shared" si="22"/>
        <v>De acuerdo con lo programado</v>
      </c>
      <c r="Z41" s="345"/>
      <c r="AA41" s="190">
        <v>1</v>
      </c>
      <c r="AB41" s="296">
        <f t="shared" si="18"/>
        <v>1</v>
      </c>
      <c r="AC41" s="297" t="str">
        <f t="shared" si="10"/>
        <v>De acuerdo con lo programado</v>
      </c>
      <c r="AD41" s="297"/>
      <c r="AE41" s="224">
        <v>1</v>
      </c>
      <c r="AF41" s="225">
        <f t="shared" si="11"/>
        <v>1</v>
      </c>
      <c r="AG41" s="226" t="str">
        <f t="shared" si="12"/>
        <v>De acuerdo con lo programado</v>
      </c>
      <c r="AH41" s="226"/>
      <c r="AI41" s="299">
        <f t="shared" si="13"/>
        <v>4</v>
      </c>
      <c r="AJ41" s="296">
        <f t="shared" si="14"/>
        <v>1</v>
      </c>
      <c r="AK41" s="297" t="str">
        <f t="shared" si="15"/>
        <v>Cumplio</v>
      </c>
      <c r="AL41" s="297"/>
      <c r="AM41" s="154"/>
      <c r="AN41" s="154"/>
    </row>
    <row r="42" spans="1:40" ht="10.199999999999999">
      <c r="A42" s="316" t="s">
        <v>1522</v>
      </c>
      <c r="B42" s="316"/>
      <c r="C42" s="316"/>
      <c r="D42" s="316"/>
      <c r="E42" s="316"/>
      <c r="F42" s="316"/>
      <c r="G42" s="316"/>
      <c r="H42" s="316"/>
      <c r="I42" s="316"/>
      <c r="J42" s="316"/>
      <c r="K42" s="316"/>
      <c r="L42" s="316"/>
      <c r="M42" s="316"/>
      <c r="N42" s="316"/>
      <c r="O42" s="316"/>
      <c r="P42" s="316"/>
      <c r="Q42" s="456"/>
      <c r="R42" s="316"/>
      <c r="S42" s="316"/>
      <c r="T42" s="316"/>
      <c r="U42" s="316"/>
      <c r="V42" s="316"/>
      <c r="W42" s="316"/>
      <c r="X42" s="316"/>
      <c r="Y42" s="316"/>
      <c r="Z42" s="316"/>
      <c r="AA42" s="316"/>
      <c r="AB42" s="316"/>
      <c r="AC42" s="316"/>
      <c r="AD42" s="316"/>
      <c r="AE42" s="192"/>
      <c r="AF42" s="192"/>
      <c r="AG42" s="192"/>
      <c r="AH42" s="192"/>
      <c r="AI42" s="316"/>
      <c r="AJ42" s="316"/>
      <c r="AK42" s="316"/>
      <c r="AL42" s="316"/>
    </row>
    <row r="43" spans="1:40" ht="19.2">
      <c r="A43" s="180">
        <v>9</v>
      </c>
      <c r="B43" s="181">
        <v>2</v>
      </c>
      <c r="C43" s="181" t="s">
        <v>33</v>
      </c>
      <c r="D43" s="181" t="s">
        <v>48</v>
      </c>
      <c r="E43" s="181" t="s">
        <v>96</v>
      </c>
      <c r="F43" s="171" t="s">
        <v>1469</v>
      </c>
      <c r="G43" s="182" t="s">
        <v>491</v>
      </c>
      <c r="H43" s="182" t="s">
        <v>492</v>
      </c>
      <c r="I43" s="178"/>
      <c r="J43" s="178"/>
      <c r="K43" s="174">
        <f>SUM(I43:J43)</f>
        <v>0</v>
      </c>
      <c r="L43" s="178"/>
      <c r="M43" s="178"/>
      <c r="N43" s="174">
        <f>SUM(L43:M43)</f>
        <v>0</v>
      </c>
      <c r="O43" s="174">
        <f>SUM(K43,N43)</f>
        <v>0</v>
      </c>
      <c r="P43" s="176"/>
      <c r="Q43" s="171" t="s">
        <v>1470</v>
      </c>
      <c r="R43" s="183"/>
      <c r="S43" s="343">
        <v>0</v>
      </c>
      <c r="T43" s="344" t="str">
        <f t="shared" ref="T43" si="24">IF(S43="","No hay ejecución",IF(AND(I43=0),"No hay Programación", S43/I43))</f>
        <v>No hay Programación</v>
      </c>
      <c r="U43" s="172" t="str">
        <f t="shared" si="7"/>
        <v>De acuerdo con lo programado</v>
      </c>
      <c r="V43" s="345"/>
      <c r="W43" s="343"/>
      <c r="X43" s="344" t="str">
        <f t="shared" ref="X43" si="25">IF(W43="","No hay ejecución",IF(AND(J43=0),"No hay Programación", W43/J43))</f>
        <v>No hay ejecución</v>
      </c>
      <c r="Y43" s="172" t="str">
        <f t="shared" ref="Y43:Y44" si="26">IF(X43="No hay ejecución","NA",IF(X43&gt;=90%,"De acuerdo con lo programado",IF(X43&gt;=51%,"Atraso Leve",IF(X43&lt;50%,"En riesgo en cumplimiento"))))</f>
        <v>NA</v>
      </c>
      <c r="Z43" s="345"/>
      <c r="AA43" s="190"/>
      <c r="AB43" s="296" t="str">
        <f t="shared" ref="AB43" si="27">IF(AA43="","No hay ejecución",IF(AND(I43=0),"No hay Programación", AA43/I43))</f>
        <v>No hay ejecución</v>
      </c>
      <c r="AC43" s="297" t="str">
        <f t="shared" ref="AC43:AC44" si="28">IF(AB43="No hay ejecución","NA",IF(AB43&gt;=90%,"De acuerdo con lo programado",IF(AB43&gt;=50%,"Atraso Leve",IF(AB43&lt;=49.9%,"En riesgo en cumplimiento"))))</f>
        <v>NA</v>
      </c>
      <c r="AD43" s="297"/>
      <c r="AE43" s="224"/>
      <c r="AF43" s="225" t="str">
        <f t="shared" ref="AF43" si="29">IF(AE43="","No hay ejecución",IF(AND(M43=0),"No hay Programación", AE43/M43))</f>
        <v>No hay ejecución</v>
      </c>
      <c r="AG43" s="226" t="str">
        <f t="shared" ref="AG43:AG44" si="30">IF(AF43="No hay ejecución","NA",IF(AF43&gt;=90%,"De acuerdo con lo programado",IF(AF43&gt;=50%,"Atraso Leve",IF(AF43&lt;=49.99%,"En riesgo en cumplimiento"))))</f>
        <v>NA</v>
      </c>
      <c r="AH43" s="226"/>
      <c r="AI43" s="299"/>
      <c r="AJ43" s="296" t="str">
        <f t="shared" ref="AJ43" si="31">IF(AI43="","No hay ejecución",IF(AND(Q43=0),"No hay Programación", AI43/Q43))</f>
        <v>No hay ejecución</v>
      </c>
      <c r="AK43" s="297" t="str">
        <f t="shared" ref="AK43:AK44" si="32">IF(AJ43="No hay ejecución","NA",IF(AJ43&gt;=90%,"De acuerdo con lo programado",IF(AJ43&gt;=50%,"Atraso Leve",IF(AJ43&lt;=49.99%,"En riesgo en cumplimiento"))))</f>
        <v>NA</v>
      </c>
      <c r="AL43" s="297"/>
    </row>
    <row r="44" spans="1:40" ht="48" outlineLevel="1">
      <c r="A44" s="177">
        <v>9.1</v>
      </c>
      <c r="B44" s="170">
        <v>2</v>
      </c>
      <c r="C44" s="170" t="s">
        <v>33</v>
      </c>
      <c r="D44" s="170" t="s">
        <v>48</v>
      </c>
      <c r="E44" s="170" t="s">
        <v>96</v>
      </c>
      <c r="F44" s="341" t="s">
        <v>1523</v>
      </c>
      <c r="G44" s="172" t="s">
        <v>495</v>
      </c>
      <c r="H44" s="172" t="s">
        <v>498</v>
      </c>
      <c r="I44" s="178"/>
      <c r="J44" s="178"/>
      <c r="K44" s="174">
        <f>SUM(I44:J44)</f>
        <v>0</v>
      </c>
      <c r="L44" s="178"/>
      <c r="M44" s="178"/>
      <c r="N44" s="174">
        <f>SUM(L44:M44)</f>
        <v>0</v>
      </c>
      <c r="O44" s="175">
        <f>SUM(K44,N44)</f>
        <v>0</v>
      </c>
      <c r="P44" s="179"/>
      <c r="Q44" s="172" t="s">
        <v>1524</v>
      </c>
      <c r="R44" s="183" t="s">
        <v>1502</v>
      </c>
      <c r="S44" s="343">
        <v>0</v>
      </c>
      <c r="T44" s="344" t="str">
        <f t="shared" ref="T44" si="33">IF(S44="","No hay ejecución",IF(AND(I44=0),"No hay Programación", S44/I44))</f>
        <v>No hay Programación</v>
      </c>
      <c r="U44" s="172" t="str">
        <f t="shared" si="7"/>
        <v>De acuerdo con lo programado</v>
      </c>
      <c r="V44" s="345"/>
      <c r="W44" s="343"/>
      <c r="X44" s="344" t="str">
        <f t="shared" ref="X44" si="34">IF(W44="","No hay ejecución",IF(AND(J44=0),"No hay Programación", W44/J44))</f>
        <v>No hay ejecución</v>
      </c>
      <c r="Y44" s="172" t="str">
        <f t="shared" si="26"/>
        <v>NA</v>
      </c>
      <c r="Z44" s="345"/>
      <c r="AA44" s="190"/>
      <c r="AB44" s="296" t="str">
        <f t="shared" ref="AB44" si="35">IF(AA44="","No hay ejecución",IF(AND(I44=0),"No hay Programación", AA44/I44))</f>
        <v>No hay ejecución</v>
      </c>
      <c r="AC44" s="297" t="str">
        <f t="shared" si="28"/>
        <v>NA</v>
      </c>
      <c r="AD44" s="297"/>
      <c r="AE44" s="224"/>
      <c r="AF44" s="225" t="str">
        <f t="shared" ref="AF44" si="36">IF(AE44="","No hay ejecución",IF(AND(M44=0),"No hay Programación", AE44/M44))</f>
        <v>No hay ejecución</v>
      </c>
      <c r="AG44" s="226" t="str">
        <f t="shared" si="30"/>
        <v>NA</v>
      </c>
      <c r="AH44" s="226"/>
      <c r="AI44" s="299"/>
      <c r="AJ44" s="296" t="str">
        <f t="shared" ref="AJ44" si="37">IF(AI44="","No hay ejecución",IF(AND(Q44=0),"No hay Programación", AI44/Q44))</f>
        <v>No hay ejecución</v>
      </c>
      <c r="AK44" s="297" t="str">
        <f t="shared" si="32"/>
        <v>NA</v>
      </c>
      <c r="AL44" s="297"/>
    </row>
    <row r="45" spans="1:40" outlineLevel="1">
      <c r="A45" s="177"/>
      <c r="B45" s="170"/>
      <c r="C45" s="170"/>
      <c r="D45" s="170"/>
      <c r="E45" s="170"/>
      <c r="F45" s="172"/>
      <c r="G45" s="172"/>
      <c r="H45" s="172"/>
      <c r="I45" s="178"/>
      <c r="J45" s="178"/>
      <c r="K45" s="174"/>
      <c r="L45" s="178"/>
      <c r="M45" s="178"/>
      <c r="N45" s="174"/>
      <c r="O45" s="175"/>
      <c r="P45" s="179"/>
      <c r="Q45" s="172"/>
      <c r="R45" s="183"/>
      <c r="S45" s="343"/>
      <c r="T45" s="344"/>
      <c r="U45" s="172"/>
      <c r="V45" s="345"/>
      <c r="W45" s="343"/>
      <c r="X45" s="344"/>
      <c r="Y45" s="172"/>
      <c r="Z45" s="345"/>
      <c r="AA45" s="190"/>
      <c r="AB45" s="346"/>
      <c r="AC45" s="291"/>
      <c r="AD45" s="347"/>
      <c r="AE45" s="234"/>
      <c r="AF45" s="235"/>
      <c r="AG45" s="236"/>
      <c r="AH45" s="242"/>
      <c r="AI45" s="350"/>
      <c r="AJ45" s="346"/>
      <c r="AK45" s="291"/>
      <c r="AL45" s="347"/>
    </row>
    <row r="46" spans="1:40" outlineLevel="1">
      <c r="A46" s="177"/>
      <c r="B46" s="170"/>
      <c r="C46" s="170"/>
      <c r="D46" s="170"/>
      <c r="E46" s="170"/>
      <c r="F46" s="172"/>
      <c r="G46" s="172"/>
      <c r="H46" s="172"/>
      <c r="I46" s="178"/>
      <c r="J46" s="178"/>
      <c r="K46" s="174"/>
      <c r="L46" s="178"/>
      <c r="M46" s="178"/>
      <c r="N46" s="174"/>
      <c r="O46" s="175"/>
      <c r="P46" s="179"/>
      <c r="Q46" s="172"/>
      <c r="R46" s="183"/>
      <c r="S46" s="343"/>
      <c r="T46" s="344"/>
      <c r="U46" s="172"/>
      <c r="V46" s="345"/>
      <c r="W46" s="343"/>
      <c r="X46" s="344"/>
      <c r="Y46" s="172"/>
      <c r="Z46" s="345"/>
      <c r="AA46" s="190"/>
      <c r="AB46" s="346"/>
      <c r="AC46" s="291"/>
      <c r="AD46" s="347"/>
      <c r="AE46" s="234"/>
      <c r="AF46" s="235"/>
      <c r="AG46" s="236"/>
      <c r="AH46" s="242"/>
      <c r="AI46" s="350"/>
      <c r="AJ46" s="346"/>
      <c r="AK46" s="291"/>
      <c r="AL46" s="347"/>
    </row>
    <row r="47" spans="1:40" outlineLevel="1">
      <c r="A47" s="177"/>
      <c r="B47" s="170"/>
      <c r="C47" s="170"/>
      <c r="D47" s="170"/>
      <c r="E47" s="170"/>
      <c r="F47" s="172"/>
      <c r="G47" s="172"/>
      <c r="H47" s="172"/>
      <c r="I47" s="178"/>
      <c r="J47" s="178"/>
      <c r="K47" s="174"/>
      <c r="L47" s="178"/>
      <c r="M47" s="178"/>
      <c r="N47" s="174"/>
      <c r="O47" s="175"/>
      <c r="P47" s="179"/>
      <c r="Q47" s="172"/>
      <c r="R47" s="183"/>
      <c r="S47" s="343"/>
      <c r="T47" s="344"/>
      <c r="U47" s="172"/>
      <c r="V47" s="345"/>
      <c r="W47" s="343"/>
      <c r="X47" s="344"/>
      <c r="Y47" s="172"/>
      <c r="Z47" s="345"/>
      <c r="AA47" s="190"/>
      <c r="AB47" s="346"/>
      <c r="AC47" s="291"/>
      <c r="AD47" s="347"/>
      <c r="AE47" s="234"/>
      <c r="AF47" s="235"/>
      <c r="AG47" s="236"/>
      <c r="AH47" s="242"/>
      <c r="AI47" s="350"/>
      <c r="AJ47" s="346"/>
      <c r="AK47" s="291"/>
      <c r="AL47" s="347"/>
    </row>
    <row r="48" spans="1:40" outlineLevel="1">
      <c r="A48" s="177"/>
      <c r="B48" s="170"/>
      <c r="C48" s="170"/>
      <c r="D48" s="170"/>
      <c r="E48" s="170"/>
      <c r="F48" s="172"/>
      <c r="G48" s="172"/>
      <c r="H48" s="172"/>
      <c r="I48" s="178"/>
      <c r="J48" s="178"/>
      <c r="K48" s="174"/>
      <c r="L48" s="178"/>
      <c r="M48" s="178"/>
      <c r="N48" s="174"/>
      <c r="O48" s="175"/>
      <c r="P48" s="179"/>
      <c r="Q48" s="172"/>
      <c r="R48" s="183"/>
      <c r="S48" s="343"/>
      <c r="T48" s="344"/>
      <c r="U48" s="172"/>
      <c r="V48" s="345"/>
      <c r="W48" s="343"/>
      <c r="X48" s="344"/>
      <c r="Y48" s="172"/>
      <c r="Z48" s="345"/>
      <c r="AA48" s="190"/>
      <c r="AB48" s="346"/>
      <c r="AC48" s="291"/>
      <c r="AD48" s="347"/>
      <c r="AE48" s="234"/>
      <c r="AF48" s="235"/>
      <c r="AG48" s="236"/>
      <c r="AH48" s="242"/>
      <c r="AI48" s="350"/>
      <c r="AJ48" s="346"/>
      <c r="AK48" s="291"/>
      <c r="AL48" s="347"/>
    </row>
    <row r="49" spans="1:38" outlineLevel="1">
      <c r="A49" s="177"/>
      <c r="B49" s="170"/>
      <c r="C49" s="170"/>
      <c r="D49" s="170"/>
      <c r="E49" s="170"/>
      <c r="F49" s="172"/>
      <c r="G49" s="172"/>
      <c r="H49" s="172"/>
      <c r="I49" s="178"/>
      <c r="J49" s="178"/>
      <c r="K49" s="174"/>
      <c r="L49" s="178"/>
      <c r="M49" s="178"/>
      <c r="N49" s="174"/>
      <c r="O49" s="175"/>
      <c r="P49" s="179"/>
      <c r="Q49" s="172"/>
      <c r="R49" s="183"/>
      <c r="S49" s="343"/>
      <c r="T49" s="344"/>
      <c r="U49" s="172"/>
      <c r="V49" s="345"/>
      <c r="W49" s="343"/>
      <c r="X49" s="344"/>
      <c r="Y49" s="172"/>
      <c r="Z49" s="345"/>
      <c r="AA49" s="190"/>
      <c r="AB49" s="346"/>
      <c r="AC49" s="291"/>
      <c r="AD49" s="347"/>
      <c r="AE49" s="234"/>
      <c r="AF49" s="235"/>
      <c r="AG49" s="236"/>
      <c r="AH49" s="242"/>
      <c r="AI49" s="350"/>
      <c r="AJ49" s="346"/>
      <c r="AK49" s="291"/>
      <c r="AL49" s="347"/>
    </row>
    <row r="50" spans="1:38" outlineLevel="1">
      <c r="A50" s="177"/>
      <c r="B50" s="170"/>
      <c r="C50" s="170"/>
      <c r="D50" s="170"/>
      <c r="E50" s="170"/>
      <c r="F50" s="172"/>
      <c r="G50" s="172"/>
      <c r="H50" s="172"/>
      <c r="I50" s="178"/>
      <c r="J50" s="178"/>
      <c r="K50" s="174"/>
      <c r="L50" s="178"/>
      <c r="M50" s="178"/>
      <c r="N50" s="174"/>
      <c r="O50" s="175"/>
      <c r="P50" s="179"/>
      <c r="Q50" s="172"/>
      <c r="R50" s="183"/>
      <c r="S50" s="343"/>
      <c r="T50" s="344"/>
      <c r="U50" s="172"/>
      <c r="V50" s="345"/>
      <c r="W50" s="343"/>
      <c r="X50" s="344"/>
      <c r="Y50" s="172"/>
      <c r="Z50" s="345"/>
      <c r="AA50" s="190"/>
      <c r="AB50" s="346"/>
      <c r="AC50" s="291"/>
      <c r="AD50" s="347"/>
      <c r="AE50" s="234"/>
      <c r="AF50" s="235"/>
      <c r="AG50" s="236"/>
      <c r="AH50" s="242"/>
      <c r="AI50" s="350"/>
      <c r="AJ50" s="346"/>
      <c r="AK50" s="291"/>
      <c r="AL50" s="347"/>
    </row>
    <row r="51" spans="1:38" outlineLevel="1">
      <c r="A51" s="177"/>
      <c r="B51" s="170"/>
      <c r="C51" s="170"/>
      <c r="D51" s="170"/>
      <c r="E51" s="170"/>
      <c r="F51" s="172"/>
      <c r="G51" s="172"/>
      <c r="H51" s="172"/>
      <c r="I51" s="178"/>
      <c r="J51" s="178"/>
      <c r="K51" s="174"/>
      <c r="L51" s="178"/>
      <c r="M51" s="178"/>
      <c r="N51" s="174"/>
      <c r="O51" s="175"/>
      <c r="P51" s="179"/>
      <c r="Q51" s="172"/>
      <c r="R51" s="183"/>
      <c r="S51" s="343"/>
      <c r="T51" s="344"/>
      <c r="U51" s="172"/>
      <c r="V51" s="345"/>
      <c r="W51" s="343"/>
      <c r="X51" s="344"/>
      <c r="Y51" s="172"/>
      <c r="Z51" s="345"/>
      <c r="AA51" s="190"/>
      <c r="AB51" s="346"/>
      <c r="AC51" s="291"/>
      <c r="AD51" s="347"/>
      <c r="AE51" s="234"/>
      <c r="AF51" s="235"/>
      <c r="AG51" s="236"/>
      <c r="AH51" s="242"/>
      <c r="AI51" s="350"/>
      <c r="AJ51" s="346"/>
      <c r="AK51" s="291"/>
      <c r="AL51" s="347"/>
    </row>
    <row r="52" spans="1:38" outlineLevel="1">
      <c r="A52" s="177"/>
      <c r="B52" s="170"/>
      <c r="C52" s="170"/>
      <c r="D52" s="170"/>
      <c r="E52" s="170"/>
      <c r="F52" s="172"/>
      <c r="G52" s="172"/>
      <c r="H52" s="172"/>
      <c r="I52" s="178"/>
      <c r="J52" s="178"/>
      <c r="K52" s="174"/>
      <c r="L52" s="178"/>
      <c r="M52" s="178"/>
      <c r="N52" s="174"/>
      <c r="O52" s="175"/>
      <c r="P52" s="179"/>
      <c r="Q52" s="172"/>
      <c r="R52" s="183"/>
      <c r="S52" s="343"/>
      <c r="T52" s="344"/>
      <c r="U52" s="172"/>
      <c r="V52" s="345"/>
      <c r="W52" s="343"/>
      <c r="X52" s="344"/>
      <c r="Y52" s="172"/>
      <c r="Z52" s="345"/>
      <c r="AA52" s="190"/>
      <c r="AB52" s="346"/>
      <c r="AC52" s="291"/>
      <c r="AD52" s="347"/>
      <c r="AE52" s="234"/>
      <c r="AF52" s="235"/>
      <c r="AG52" s="236"/>
      <c r="AH52" s="242"/>
      <c r="AI52" s="350"/>
      <c r="AJ52" s="346"/>
      <c r="AK52" s="291"/>
      <c r="AL52" s="347"/>
    </row>
    <row r="53" spans="1:38" outlineLevel="1">
      <c r="A53" s="177"/>
      <c r="B53" s="170"/>
      <c r="C53" s="170"/>
      <c r="D53" s="170"/>
      <c r="E53" s="170"/>
      <c r="F53" s="172"/>
      <c r="G53" s="172"/>
      <c r="H53" s="172"/>
      <c r="I53" s="178"/>
      <c r="J53" s="178"/>
      <c r="K53" s="174"/>
      <c r="L53" s="178"/>
      <c r="M53" s="178"/>
      <c r="N53" s="174"/>
      <c r="O53" s="175"/>
      <c r="P53" s="179"/>
      <c r="Q53" s="172"/>
      <c r="R53" s="183"/>
      <c r="S53" s="343"/>
      <c r="T53" s="344"/>
      <c r="U53" s="172"/>
      <c r="V53" s="345"/>
      <c r="W53" s="343"/>
      <c r="X53" s="344"/>
      <c r="Y53" s="172"/>
      <c r="Z53" s="345"/>
      <c r="AA53" s="190"/>
      <c r="AB53" s="344"/>
      <c r="AC53" s="172"/>
      <c r="AD53" s="345"/>
      <c r="AE53" s="197"/>
      <c r="AF53" s="200"/>
      <c r="AG53" s="201"/>
      <c r="AH53" s="198"/>
      <c r="AI53" s="343"/>
      <c r="AJ53" s="344"/>
      <c r="AK53" s="172"/>
      <c r="AL53" s="345"/>
    </row>
    <row r="54" spans="1:38" outlineLevel="1">
      <c r="A54" s="177"/>
      <c r="B54" s="170"/>
      <c r="C54" s="170"/>
      <c r="D54" s="170"/>
      <c r="E54" s="170"/>
      <c r="F54" s="172"/>
      <c r="G54" s="172"/>
      <c r="H54" s="172"/>
      <c r="I54" s="178"/>
      <c r="J54" s="178"/>
      <c r="K54" s="174"/>
      <c r="L54" s="178"/>
      <c r="M54" s="178"/>
      <c r="N54" s="174"/>
      <c r="O54" s="175"/>
      <c r="P54" s="179"/>
      <c r="Q54" s="172"/>
      <c r="R54" s="183"/>
      <c r="S54" s="343"/>
      <c r="T54" s="344"/>
      <c r="U54" s="172"/>
      <c r="V54" s="345"/>
      <c r="W54" s="343"/>
      <c r="X54" s="344"/>
      <c r="Y54" s="172"/>
      <c r="Z54" s="345"/>
      <c r="AA54" s="190"/>
      <c r="AB54" s="344"/>
      <c r="AC54" s="172"/>
      <c r="AD54" s="345"/>
      <c r="AE54" s="197"/>
      <c r="AF54" s="200"/>
      <c r="AG54" s="201"/>
      <c r="AH54" s="198"/>
      <c r="AI54" s="343"/>
      <c r="AJ54" s="344"/>
      <c r="AK54" s="172"/>
      <c r="AL54" s="345"/>
    </row>
    <row r="55" spans="1:38" ht="10.199999999999999" thickBot="1">
      <c r="A55" s="2"/>
      <c r="B55" s="2"/>
      <c r="C55" s="2"/>
      <c r="D55" s="2"/>
      <c r="E55" s="2"/>
      <c r="F55" s="136"/>
      <c r="G55" s="137"/>
      <c r="H55" s="137"/>
      <c r="I55" s="137"/>
      <c r="J55" s="137"/>
      <c r="K55" s="137"/>
      <c r="L55" s="137"/>
      <c r="M55" s="137"/>
      <c r="N55" s="137"/>
      <c r="O55" s="137"/>
      <c r="P55" s="138"/>
      <c r="Q55" s="137"/>
      <c r="R55" s="137"/>
      <c r="AD55" s="454"/>
    </row>
    <row r="56" spans="1:38" ht="10.8" thickTop="1" thickBot="1">
      <c r="A56" s="2"/>
      <c r="B56" s="2"/>
      <c r="C56" s="2"/>
      <c r="D56" s="2"/>
      <c r="E56" s="2"/>
      <c r="F56" s="136"/>
      <c r="G56" s="139"/>
      <c r="H56" s="139"/>
      <c r="I56" s="137"/>
      <c r="J56" s="137"/>
      <c r="K56" s="137"/>
      <c r="L56" s="137"/>
      <c r="M56" s="137"/>
      <c r="N56" s="137"/>
      <c r="O56" s="137" t="s">
        <v>1525</v>
      </c>
      <c r="P56" s="138">
        <f>+P13+P14+P15+P16+P17+P19+P21</f>
        <v>168503747.77000001</v>
      </c>
      <c r="Q56" s="138"/>
      <c r="R56" s="137"/>
      <c r="AD56" s="340"/>
    </row>
    <row r="57" spans="1:38" ht="20.399999999999999" thickTop="1" thickBot="1">
      <c r="A57" s="2"/>
      <c r="B57" s="2"/>
      <c r="C57" s="2"/>
      <c r="D57" s="2"/>
      <c r="E57" s="2"/>
      <c r="F57" s="136"/>
      <c r="G57" s="139"/>
      <c r="H57" s="139"/>
      <c r="I57" s="137"/>
      <c r="J57" s="137"/>
      <c r="K57" s="137"/>
      <c r="L57" s="137"/>
      <c r="M57" s="137"/>
      <c r="N57" s="137"/>
      <c r="O57" s="137" t="s">
        <v>1526</v>
      </c>
      <c r="P57" s="138">
        <v>168503747.77000001</v>
      </c>
      <c r="Q57" s="137"/>
      <c r="R57" s="137"/>
      <c r="AD57" s="340"/>
    </row>
    <row r="58" spans="1:38" ht="20.399999999999999" thickTop="1" thickBot="1">
      <c r="A58" s="820" t="s">
        <v>551</v>
      </c>
      <c r="B58" s="821"/>
      <c r="C58" s="821"/>
      <c r="D58" s="821"/>
      <c r="E58" s="821"/>
      <c r="F58" s="144" t="s">
        <v>1527</v>
      </c>
      <c r="G58" s="139"/>
      <c r="H58" s="139"/>
      <c r="I58" s="137"/>
      <c r="J58" s="137"/>
      <c r="K58" s="137"/>
      <c r="L58" s="137"/>
      <c r="M58" s="137"/>
      <c r="N58" s="137"/>
      <c r="O58" s="137" t="s">
        <v>1528</v>
      </c>
      <c r="P58" s="138">
        <f>P57-P56</f>
        <v>0</v>
      </c>
      <c r="Q58" s="137"/>
      <c r="R58" s="137"/>
    </row>
    <row r="59" spans="1:38" ht="10.8" thickTop="1" thickBot="1">
      <c r="A59" s="157"/>
      <c r="B59" s="157"/>
      <c r="C59" s="157"/>
      <c r="D59" s="157"/>
      <c r="E59" s="157"/>
      <c r="F59" s="145"/>
      <c r="G59" s="139"/>
      <c r="H59" s="139"/>
      <c r="I59" s="137"/>
      <c r="J59" s="137"/>
      <c r="K59" s="137"/>
      <c r="L59" s="137"/>
      <c r="M59" s="137"/>
      <c r="N59" s="137"/>
      <c r="O59" s="137"/>
      <c r="P59" s="137"/>
      <c r="Q59" s="137"/>
      <c r="R59" s="137"/>
    </row>
    <row r="60" spans="1:38" ht="10.8" thickTop="1" thickBot="1">
      <c r="A60" s="822" t="s">
        <v>553</v>
      </c>
      <c r="B60" s="823"/>
      <c r="C60" s="823"/>
      <c r="D60" s="823"/>
      <c r="E60" s="823"/>
      <c r="F60" s="144" t="s">
        <v>1529</v>
      </c>
      <c r="G60" s="139"/>
      <c r="H60" s="139"/>
      <c r="I60" s="137"/>
      <c r="J60" s="137"/>
      <c r="K60" s="137"/>
      <c r="L60" s="137"/>
      <c r="M60" s="137"/>
      <c r="N60" s="137"/>
      <c r="O60" s="137"/>
      <c r="P60" s="137"/>
      <c r="Q60" s="137"/>
      <c r="R60" s="137"/>
    </row>
    <row r="61" spans="1:38" ht="10.8" thickTop="1" thickBot="1">
      <c r="A61" s="158"/>
      <c r="B61" s="158"/>
      <c r="C61" s="158"/>
      <c r="D61" s="158"/>
      <c r="E61" s="158"/>
      <c r="F61" s="139"/>
      <c r="G61" s="139"/>
      <c r="H61" s="139"/>
      <c r="I61" s="137"/>
      <c r="J61" s="137"/>
      <c r="K61" s="137"/>
      <c r="L61" s="137"/>
      <c r="M61" s="137"/>
      <c r="N61" s="137"/>
      <c r="O61" s="137"/>
      <c r="P61" s="137"/>
      <c r="Q61" s="137"/>
      <c r="R61" s="137"/>
    </row>
    <row r="62" spans="1:38" ht="10.8" thickTop="1" thickBot="1">
      <c r="A62" s="159" t="s">
        <v>554</v>
      </c>
      <c r="B62" s="2"/>
      <c r="C62" s="161"/>
      <c r="D62" s="2"/>
      <c r="E62" s="2"/>
      <c r="F62" s="136"/>
      <c r="G62" s="139"/>
      <c r="H62" s="139"/>
      <c r="I62" s="137"/>
      <c r="J62" s="137"/>
      <c r="K62" s="137"/>
      <c r="L62" s="137"/>
      <c r="M62" s="137"/>
      <c r="N62" s="137"/>
      <c r="O62" s="137"/>
      <c r="P62" s="138"/>
      <c r="Q62" s="137"/>
      <c r="R62" s="137"/>
    </row>
    <row r="63" spans="1:38" ht="10.8" thickTop="1" thickBot="1">
      <c r="A63" s="160">
        <v>1</v>
      </c>
      <c r="B63" s="2" t="s">
        <v>555</v>
      </c>
      <c r="C63" s="161"/>
      <c r="D63" s="2"/>
      <c r="E63" s="2"/>
      <c r="F63" s="136"/>
      <c r="G63" s="139"/>
      <c r="H63" s="139"/>
      <c r="I63" s="137"/>
      <c r="J63" s="137"/>
      <c r="K63" s="137"/>
      <c r="L63" s="137"/>
      <c r="M63" s="137"/>
      <c r="N63" s="137"/>
      <c r="Q63" s="457"/>
      <c r="R63" s="137"/>
    </row>
    <row r="64" spans="1:38" ht="10.8" thickTop="1" thickBot="1">
      <c r="A64" s="160">
        <v>2</v>
      </c>
      <c r="B64" s="2" t="s">
        <v>606</v>
      </c>
      <c r="C64" s="161"/>
      <c r="D64" s="2"/>
      <c r="E64" s="2"/>
      <c r="F64" s="136"/>
      <c r="G64" s="139"/>
      <c r="H64" s="139"/>
      <c r="I64" s="137"/>
      <c r="J64" s="137"/>
      <c r="K64" s="137"/>
      <c r="L64" s="137"/>
      <c r="M64" s="137"/>
      <c r="N64" s="137"/>
      <c r="O64" s="137"/>
      <c r="P64" s="138"/>
      <c r="Q64" s="137"/>
      <c r="R64" s="137"/>
    </row>
    <row r="65" spans="1:38" ht="10.8" thickTop="1" thickBot="1">
      <c r="A65" s="160">
        <v>3</v>
      </c>
      <c r="B65" s="2" t="s">
        <v>557</v>
      </c>
      <c r="C65" s="162"/>
      <c r="D65" s="2"/>
      <c r="E65" s="2"/>
      <c r="F65" s="136"/>
      <c r="G65" s="3"/>
      <c r="H65" s="3"/>
      <c r="I65" s="137"/>
      <c r="J65" s="137"/>
      <c r="K65" s="137"/>
      <c r="L65" s="137"/>
      <c r="M65" s="137"/>
      <c r="N65" s="137"/>
      <c r="O65" s="137"/>
      <c r="P65" s="138"/>
      <c r="Q65" s="137"/>
      <c r="R65" s="137"/>
    </row>
    <row r="66" spans="1:38" ht="10.8" thickTop="1" thickBot="1">
      <c r="A66" s="160">
        <v>4</v>
      </c>
      <c r="B66" s="2" t="s">
        <v>558</v>
      </c>
      <c r="C66" s="162"/>
      <c r="D66" s="2"/>
      <c r="E66" s="2"/>
      <c r="F66" s="136"/>
      <c r="G66" s="137"/>
      <c r="H66" s="137"/>
      <c r="I66" s="137"/>
      <c r="J66" s="137"/>
      <c r="K66" s="137"/>
      <c r="L66" s="137"/>
      <c r="M66" s="137"/>
      <c r="N66" s="137"/>
      <c r="O66" s="137"/>
      <c r="P66" s="138"/>
      <c r="Q66" s="137"/>
      <c r="R66" s="137"/>
    </row>
    <row r="67" spans="1:38" ht="10.8" thickTop="1" thickBot="1">
      <c r="A67" s="160">
        <v>5</v>
      </c>
      <c r="B67" s="2" t="s">
        <v>607</v>
      </c>
      <c r="C67" s="162"/>
      <c r="D67" s="2"/>
      <c r="E67" s="2"/>
      <c r="F67" s="136"/>
      <c r="G67" s="137"/>
      <c r="H67" s="137"/>
      <c r="I67" s="137"/>
      <c r="J67" s="137"/>
      <c r="K67" s="137"/>
      <c r="L67" s="137"/>
      <c r="M67" s="137"/>
      <c r="N67" s="137"/>
      <c r="O67" s="137"/>
      <c r="P67" s="138"/>
      <c r="Q67" s="137"/>
      <c r="R67" s="137"/>
    </row>
    <row r="68" spans="1:38" ht="10.199999999999999" thickTop="1">
      <c r="A68" s="160">
        <v>6</v>
      </c>
      <c r="B68" s="3" t="s">
        <v>560</v>
      </c>
      <c r="C68" s="162"/>
      <c r="D68" s="2"/>
      <c r="E68" s="2"/>
      <c r="F68" s="136"/>
      <c r="G68" s="139"/>
      <c r="H68" s="139"/>
      <c r="I68" s="139"/>
      <c r="J68" s="139"/>
      <c r="K68" s="139"/>
      <c r="L68" s="139"/>
      <c r="M68" s="139"/>
      <c r="N68" s="139"/>
      <c r="O68" s="139"/>
      <c r="P68" s="146"/>
      <c r="Q68" s="139"/>
      <c r="R68" s="139"/>
    </row>
    <row r="69" spans="1:38">
      <c r="A69" s="160">
        <v>7</v>
      </c>
      <c r="B69" s="2" t="s">
        <v>561</v>
      </c>
      <c r="D69" s="2"/>
      <c r="E69" s="2"/>
      <c r="F69" s="136"/>
      <c r="G69" s="139"/>
      <c r="H69" s="139"/>
      <c r="I69" s="139"/>
      <c r="J69" s="139"/>
      <c r="K69" s="139"/>
      <c r="L69" s="139"/>
      <c r="M69" s="139"/>
      <c r="N69" s="139"/>
      <c r="O69" s="139"/>
      <c r="P69" s="146"/>
      <c r="Q69" s="139"/>
      <c r="R69" s="139"/>
    </row>
    <row r="70" spans="1:38" s="154" customFormat="1">
      <c r="A70" s="160">
        <v>8</v>
      </c>
      <c r="B70" s="2" t="s">
        <v>562</v>
      </c>
      <c r="C70" s="2"/>
      <c r="D70" s="3"/>
      <c r="E70" s="3"/>
      <c r="F70" s="136"/>
      <c r="G70" s="139"/>
      <c r="H70" s="139"/>
      <c r="I70" s="139"/>
      <c r="J70" s="139"/>
      <c r="K70" s="139"/>
      <c r="L70" s="139"/>
      <c r="M70" s="139"/>
      <c r="N70" s="139"/>
      <c r="O70" s="139"/>
      <c r="P70" s="146"/>
      <c r="Q70" s="139"/>
      <c r="R70" s="139"/>
      <c r="S70" s="3"/>
      <c r="T70" s="3"/>
      <c r="U70" s="3"/>
      <c r="V70" s="3"/>
      <c r="W70" s="3"/>
      <c r="X70" s="3"/>
      <c r="Y70" s="3"/>
      <c r="Z70" s="3"/>
      <c r="AA70" s="3"/>
      <c r="AB70" s="3"/>
      <c r="AC70" s="3"/>
      <c r="AD70" s="3"/>
      <c r="AI70" s="3"/>
      <c r="AJ70" s="3"/>
      <c r="AK70" s="3"/>
      <c r="AL70" s="3"/>
    </row>
    <row r="71" spans="1:38">
      <c r="A71" s="160">
        <v>9</v>
      </c>
      <c r="B71" s="2" t="s">
        <v>563</v>
      </c>
      <c r="C71" s="2"/>
      <c r="D71" s="2"/>
      <c r="E71" s="2"/>
      <c r="F71" s="136"/>
      <c r="G71" s="139"/>
      <c r="H71" s="139"/>
      <c r="I71" s="139"/>
      <c r="J71" s="139"/>
      <c r="K71" s="139"/>
      <c r="L71" s="139"/>
      <c r="M71" s="139"/>
      <c r="N71" s="139"/>
      <c r="O71" s="139"/>
      <c r="P71" s="146"/>
      <c r="Q71" s="139"/>
      <c r="R71" s="139"/>
    </row>
    <row r="72" spans="1:38">
      <c r="A72" s="160">
        <v>10</v>
      </c>
      <c r="B72" s="2" t="s">
        <v>564</v>
      </c>
      <c r="C72" s="2"/>
      <c r="D72" s="2"/>
      <c r="E72" s="2"/>
      <c r="F72" s="136"/>
      <c r="G72" s="139"/>
      <c r="H72" s="139"/>
      <c r="I72" s="139"/>
      <c r="J72" s="139"/>
      <c r="K72" s="139"/>
      <c r="L72" s="139"/>
      <c r="M72" s="139"/>
      <c r="N72" s="139"/>
      <c r="O72" s="139"/>
      <c r="P72" s="146"/>
      <c r="Q72" s="139"/>
      <c r="R72" s="139"/>
    </row>
    <row r="73" spans="1:38">
      <c r="A73" s="160">
        <v>11</v>
      </c>
      <c r="B73" s="2" t="s">
        <v>565</v>
      </c>
      <c r="C73" s="2"/>
      <c r="D73" s="2"/>
      <c r="E73" s="2"/>
      <c r="F73" s="136"/>
      <c r="G73" s="139"/>
      <c r="H73" s="139"/>
      <c r="I73" s="139"/>
      <c r="J73" s="139"/>
      <c r="K73" s="139"/>
      <c r="L73" s="139"/>
      <c r="M73" s="139"/>
      <c r="N73" s="139"/>
      <c r="O73" s="139"/>
      <c r="P73" s="146"/>
      <c r="Q73" s="139"/>
      <c r="R73" s="139"/>
    </row>
    <row r="74" spans="1:38">
      <c r="A74" s="160">
        <v>12</v>
      </c>
      <c r="B74" s="2" t="s">
        <v>566</v>
      </c>
      <c r="C74" s="2"/>
      <c r="D74" s="2"/>
      <c r="E74" s="2"/>
      <c r="F74" s="136"/>
      <c r="G74" s="139"/>
      <c r="H74" s="139"/>
      <c r="I74" s="139"/>
      <c r="J74" s="139"/>
      <c r="K74" s="139"/>
      <c r="L74" s="139"/>
      <c r="M74" s="139"/>
      <c r="N74" s="139"/>
      <c r="O74" s="139"/>
      <c r="P74" s="146"/>
      <c r="Q74" s="139"/>
      <c r="R74" s="139"/>
    </row>
    <row r="75" spans="1:38">
      <c r="A75" s="160">
        <v>13</v>
      </c>
      <c r="B75" s="2" t="s">
        <v>567</v>
      </c>
      <c r="C75" s="2"/>
      <c r="D75" s="2"/>
      <c r="E75" s="2"/>
      <c r="F75" s="136"/>
      <c r="G75" s="139"/>
      <c r="H75" s="139"/>
      <c r="I75" s="139"/>
      <c r="J75" s="139"/>
      <c r="K75" s="139"/>
      <c r="L75" s="139"/>
      <c r="M75" s="139"/>
      <c r="N75" s="139"/>
      <c r="O75" s="139"/>
      <c r="P75" s="146"/>
      <c r="Q75" s="139"/>
      <c r="R75" s="139"/>
    </row>
    <row r="76" spans="1:38" ht="10.199999999999999" thickBot="1">
      <c r="A76" s="3"/>
      <c r="C76" s="3"/>
      <c r="D76" s="3"/>
      <c r="E76" s="3"/>
      <c r="F76" s="147"/>
      <c r="G76" s="148"/>
      <c r="H76" s="148"/>
      <c r="I76" s="148"/>
      <c r="J76" s="148"/>
      <c r="K76" s="148"/>
      <c r="L76" s="148"/>
      <c r="M76" s="148"/>
      <c r="N76" s="148"/>
      <c r="O76" s="148"/>
      <c r="P76" s="149"/>
      <c r="Q76" s="148"/>
      <c r="R76" s="148"/>
    </row>
    <row r="77" spans="1:38" ht="10.199999999999999" thickTop="1"/>
    <row r="78" spans="1:38">
      <c r="A78" s="3"/>
      <c r="C78" s="3"/>
      <c r="D78" s="3"/>
      <c r="E78" s="3"/>
      <c r="F78" s="147"/>
      <c r="G78" s="3"/>
      <c r="H78" s="3"/>
      <c r="I78" s="3"/>
      <c r="J78" s="3"/>
      <c r="K78" s="3"/>
      <c r="L78" s="3"/>
      <c r="M78" s="3"/>
      <c r="N78" s="3"/>
      <c r="O78" s="3"/>
      <c r="P78" s="150"/>
      <c r="Q78" s="458"/>
      <c r="R78" s="3"/>
    </row>
    <row r="79" spans="1:38" s="154" customFormat="1">
      <c r="A79" s="3"/>
      <c r="B79" s="3"/>
      <c r="C79" s="3"/>
      <c r="D79" s="3"/>
      <c r="E79" s="3"/>
      <c r="F79" s="147"/>
      <c r="G79" s="3"/>
      <c r="H79" s="3"/>
      <c r="I79" s="3"/>
      <c r="J79" s="3"/>
      <c r="K79" s="3"/>
      <c r="L79" s="3"/>
      <c r="M79" s="3"/>
      <c r="N79" s="3"/>
      <c r="O79" s="3"/>
      <c r="P79" s="150"/>
      <c r="Q79" s="458"/>
      <c r="R79" s="3"/>
      <c r="S79" s="3"/>
      <c r="T79" s="3"/>
      <c r="U79" s="3"/>
      <c r="V79" s="3"/>
      <c r="W79" s="3"/>
      <c r="X79" s="3"/>
      <c r="Y79" s="3"/>
      <c r="Z79" s="3"/>
      <c r="AA79" s="3"/>
      <c r="AB79" s="3"/>
      <c r="AC79" s="3"/>
      <c r="AD79" s="3"/>
      <c r="AI79" s="3"/>
      <c r="AJ79" s="3"/>
      <c r="AK79" s="3"/>
      <c r="AL79" s="3"/>
    </row>
    <row r="80" spans="1:38" s="154" customFormat="1">
      <c r="A80" s="3"/>
      <c r="B80" s="3"/>
      <c r="C80" s="3"/>
      <c r="D80" s="3"/>
      <c r="E80" s="3"/>
      <c r="F80" s="147"/>
      <c r="G80" s="3"/>
      <c r="H80" s="3"/>
      <c r="I80" s="3"/>
      <c r="J80" s="3"/>
      <c r="K80" s="3"/>
      <c r="L80" s="3"/>
      <c r="M80" s="3"/>
      <c r="N80" s="3"/>
      <c r="O80" s="3"/>
      <c r="P80" s="150"/>
      <c r="Q80" s="458"/>
      <c r="R80" s="3"/>
      <c r="S80" s="3"/>
      <c r="T80" s="3"/>
      <c r="U80" s="3"/>
      <c r="V80" s="3"/>
      <c r="W80" s="3"/>
      <c r="X80" s="3"/>
      <c r="Y80" s="3"/>
      <c r="Z80" s="3"/>
      <c r="AA80" s="3"/>
      <c r="AB80" s="3"/>
      <c r="AC80" s="3"/>
      <c r="AD80" s="3"/>
      <c r="AI80" s="3"/>
      <c r="AJ80" s="3"/>
      <c r="AK80" s="3"/>
      <c r="AL80" s="3"/>
    </row>
    <row r="81" spans="1:38" s="154" customFormat="1">
      <c r="A81" s="3"/>
      <c r="B81" s="3"/>
      <c r="C81" s="3"/>
      <c r="D81" s="3"/>
      <c r="E81" s="3"/>
      <c r="F81" s="147"/>
      <c r="G81" s="3"/>
      <c r="H81" s="3"/>
      <c r="I81" s="3"/>
      <c r="J81" s="3"/>
      <c r="K81" s="3"/>
      <c r="L81" s="3"/>
      <c r="M81" s="3"/>
      <c r="N81" s="3"/>
      <c r="O81" s="3"/>
      <c r="P81" s="150"/>
      <c r="Q81" s="458"/>
      <c r="R81" s="3"/>
      <c r="S81" s="3"/>
      <c r="T81" s="3"/>
      <c r="U81" s="3"/>
      <c r="V81" s="3"/>
      <c r="W81" s="3"/>
      <c r="X81" s="3"/>
      <c r="Y81" s="3"/>
      <c r="Z81" s="3"/>
      <c r="AA81" s="3"/>
      <c r="AB81" s="3"/>
      <c r="AC81" s="3"/>
      <c r="AD81" s="3"/>
      <c r="AI81" s="3"/>
      <c r="AJ81" s="3"/>
      <c r="AK81" s="3"/>
      <c r="AL81" s="3"/>
    </row>
    <row r="82" spans="1:38" s="154" customFormat="1">
      <c r="A82" s="1"/>
      <c r="B82" s="1"/>
      <c r="C82" s="1"/>
      <c r="D82" s="1"/>
      <c r="E82" s="1"/>
      <c r="F82" s="140"/>
      <c r="G82" s="1"/>
      <c r="H82" s="1"/>
      <c r="I82" s="1"/>
      <c r="J82" s="1"/>
      <c r="K82" s="1"/>
      <c r="L82" s="1"/>
      <c r="M82" s="1"/>
      <c r="N82" s="1"/>
      <c r="O82" s="1"/>
      <c r="P82" s="142"/>
      <c r="Q82" s="455"/>
      <c r="R82" s="1"/>
      <c r="S82" s="3"/>
      <c r="T82" s="3"/>
      <c r="U82" s="3"/>
      <c r="V82" s="3"/>
      <c r="W82" s="3"/>
      <c r="X82" s="3"/>
      <c r="Y82" s="3"/>
      <c r="Z82" s="3"/>
      <c r="AA82" s="3"/>
      <c r="AB82" s="3"/>
      <c r="AC82" s="3"/>
      <c r="AD82" s="3"/>
      <c r="AI82" s="3"/>
      <c r="AJ82" s="3"/>
      <c r="AK82" s="3"/>
      <c r="AL82" s="3"/>
    </row>
    <row r="83" spans="1:38" s="154" customFormat="1">
      <c r="A83" s="1"/>
      <c r="B83" s="1"/>
      <c r="C83" s="1"/>
      <c r="D83" s="1"/>
      <c r="E83" s="1"/>
      <c r="F83" s="140"/>
      <c r="G83" s="1"/>
      <c r="H83" s="1"/>
      <c r="I83" s="1"/>
      <c r="J83" s="1"/>
      <c r="K83" s="1"/>
      <c r="L83" s="1"/>
      <c r="M83" s="1"/>
      <c r="N83" s="1"/>
      <c r="O83" s="1"/>
      <c r="P83" s="142"/>
      <c r="Q83" s="455"/>
      <c r="R83" s="1"/>
      <c r="S83" s="3"/>
      <c r="T83" s="3"/>
      <c r="U83" s="3"/>
      <c r="V83" s="3"/>
      <c r="W83" s="3"/>
      <c r="X83" s="3"/>
      <c r="Y83" s="3"/>
      <c r="Z83" s="3"/>
      <c r="AA83" s="3"/>
      <c r="AB83" s="3"/>
      <c r="AC83" s="3"/>
      <c r="AD83" s="3"/>
      <c r="AI83" s="3"/>
      <c r="AJ83" s="3"/>
      <c r="AK83" s="3"/>
      <c r="AL83" s="3"/>
    </row>
    <row r="84" spans="1:38" s="154" customFormat="1">
      <c r="A84" s="1"/>
      <c r="B84" s="1"/>
      <c r="C84" s="1"/>
      <c r="D84" s="1"/>
      <c r="E84" s="1"/>
      <c r="F84" s="140"/>
      <c r="G84" s="1"/>
      <c r="H84" s="1"/>
      <c r="I84" s="1"/>
      <c r="J84" s="1"/>
      <c r="K84" s="1"/>
      <c r="L84" s="1"/>
      <c r="M84" s="1"/>
      <c r="N84" s="1"/>
      <c r="O84" s="1"/>
      <c r="P84" s="142"/>
      <c r="Q84" s="455"/>
      <c r="R84" s="1"/>
      <c r="S84" s="3"/>
      <c r="T84" s="3"/>
      <c r="U84" s="3"/>
      <c r="V84" s="3"/>
      <c r="W84" s="3"/>
      <c r="X84" s="3"/>
      <c r="Y84" s="3"/>
      <c r="Z84" s="3"/>
      <c r="AA84" s="3"/>
      <c r="AB84" s="3"/>
      <c r="AC84" s="3"/>
      <c r="AD84" s="3"/>
      <c r="AI84" s="3"/>
      <c r="AJ84" s="3"/>
      <c r="AK84" s="3"/>
      <c r="AL84" s="3"/>
    </row>
    <row r="85" spans="1:38" s="154" customFormat="1">
      <c r="A85" s="1"/>
      <c r="B85" s="1"/>
      <c r="C85" s="1"/>
      <c r="D85" s="1"/>
      <c r="E85" s="1"/>
      <c r="F85" s="140"/>
      <c r="G85" s="1"/>
      <c r="H85" s="1"/>
      <c r="I85" s="1"/>
      <c r="J85" s="1"/>
      <c r="K85" s="1"/>
      <c r="L85" s="1"/>
      <c r="M85" s="1"/>
      <c r="N85" s="1"/>
      <c r="O85" s="1"/>
      <c r="P85" s="142"/>
      <c r="Q85" s="455"/>
      <c r="R85" s="1"/>
      <c r="S85" s="3"/>
      <c r="T85" s="3"/>
      <c r="U85" s="3"/>
      <c r="V85" s="3"/>
      <c r="W85" s="3"/>
      <c r="X85" s="3"/>
      <c r="Y85" s="3"/>
      <c r="Z85" s="3"/>
      <c r="AA85" s="3"/>
      <c r="AB85" s="3"/>
      <c r="AC85" s="3"/>
      <c r="AD85" s="3"/>
      <c r="AI85" s="3"/>
      <c r="AJ85" s="3"/>
      <c r="AK85" s="3"/>
      <c r="AL85" s="3"/>
    </row>
    <row r="86" spans="1:38" s="154" customFormat="1">
      <c r="A86" s="1"/>
      <c r="B86" s="1"/>
      <c r="C86" s="1"/>
      <c r="D86" s="1"/>
      <c r="E86" s="1"/>
      <c r="F86" s="140"/>
      <c r="G86" s="1"/>
      <c r="H86" s="1"/>
      <c r="I86" s="1"/>
      <c r="J86" s="1"/>
      <c r="K86" s="1"/>
      <c r="L86" s="1"/>
      <c r="M86" s="1"/>
      <c r="N86" s="1"/>
      <c r="O86" s="1"/>
      <c r="P86" s="142"/>
      <c r="Q86" s="455"/>
      <c r="R86" s="1"/>
      <c r="S86" s="3"/>
      <c r="T86" s="3"/>
      <c r="U86" s="3"/>
      <c r="V86" s="3"/>
      <c r="W86" s="3"/>
      <c r="X86" s="3"/>
      <c r="Y86" s="3"/>
      <c r="Z86" s="3"/>
      <c r="AA86" s="3"/>
      <c r="AB86" s="3"/>
      <c r="AC86" s="3"/>
      <c r="AD86" s="3"/>
      <c r="AI86" s="3"/>
      <c r="AJ86" s="3"/>
      <c r="AK86" s="3"/>
      <c r="AL86" s="3"/>
    </row>
    <row r="87" spans="1:38" s="154" customFormat="1">
      <c r="A87" s="1"/>
      <c r="B87" s="1"/>
      <c r="C87" s="1"/>
      <c r="D87" s="1"/>
      <c r="E87" s="1"/>
      <c r="F87" s="140"/>
      <c r="G87" s="1"/>
      <c r="H87" s="1"/>
      <c r="I87" s="1"/>
      <c r="J87" s="1"/>
      <c r="K87" s="1"/>
      <c r="L87" s="1"/>
      <c r="M87" s="1"/>
      <c r="N87" s="1"/>
      <c r="O87" s="1"/>
      <c r="P87" s="142"/>
      <c r="Q87" s="455"/>
      <c r="R87" s="1"/>
      <c r="S87" s="3"/>
      <c r="T87" s="3"/>
      <c r="U87" s="3"/>
      <c r="V87" s="3"/>
      <c r="W87" s="3"/>
      <c r="X87" s="3"/>
      <c r="Y87" s="3"/>
      <c r="Z87" s="3"/>
      <c r="AA87" s="3"/>
      <c r="AB87" s="3"/>
      <c r="AC87" s="3"/>
      <c r="AD87" s="3"/>
      <c r="AI87" s="3"/>
      <c r="AJ87" s="3"/>
      <c r="AK87" s="3"/>
      <c r="AL87" s="3"/>
    </row>
    <row r="88" spans="1:38" s="154" customFormat="1">
      <c r="A88" s="1"/>
      <c r="B88" s="1"/>
      <c r="C88" s="1"/>
      <c r="D88" s="1"/>
      <c r="E88" s="1"/>
      <c r="F88" s="140"/>
      <c r="G88" s="1"/>
      <c r="H88" s="1"/>
      <c r="I88" s="1"/>
      <c r="J88" s="1"/>
      <c r="K88" s="1"/>
      <c r="L88" s="1"/>
      <c r="M88" s="1"/>
      <c r="N88" s="1"/>
      <c r="O88" s="1"/>
      <c r="P88" s="142"/>
      <c r="Q88" s="455"/>
      <c r="R88" s="1"/>
      <c r="S88" s="3"/>
      <c r="T88" s="3"/>
      <c r="U88" s="3"/>
      <c r="V88" s="3"/>
      <c r="W88" s="3"/>
      <c r="X88" s="3"/>
      <c r="Y88" s="3"/>
      <c r="Z88" s="3"/>
      <c r="AA88" s="3"/>
      <c r="AB88" s="3"/>
      <c r="AC88" s="3"/>
      <c r="AD88" s="3"/>
      <c r="AI88" s="3"/>
      <c r="AJ88" s="3"/>
      <c r="AK88" s="3"/>
      <c r="AL88" s="3"/>
    </row>
    <row r="89" spans="1:38" s="154" customFormat="1">
      <c r="A89" s="1"/>
      <c r="B89" s="1"/>
      <c r="C89" s="1"/>
      <c r="D89" s="1"/>
      <c r="E89" s="1"/>
      <c r="F89" s="140"/>
      <c r="G89" s="1"/>
      <c r="H89" s="1"/>
      <c r="I89" s="1"/>
      <c r="J89" s="1"/>
      <c r="K89" s="1"/>
      <c r="L89" s="1"/>
      <c r="M89" s="1"/>
      <c r="N89" s="1"/>
      <c r="O89" s="1"/>
      <c r="P89" s="142"/>
      <c r="Q89" s="455"/>
      <c r="R89" s="1"/>
      <c r="S89" s="3"/>
      <c r="T89" s="3"/>
      <c r="U89" s="3"/>
      <c r="V89" s="3"/>
      <c r="W89" s="3"/>
      <c r="X89" s="3"/>
      <c r="Y89" s="3"/>
      <c r="Z89" s="3"/>
      <c r="AA89" s="3"/>
      <c r="AB89" s="3"/>
      <c r="AC89" s="3"/>
      <c r="AD89" s="3"/>
      <c r="AI89" s="3"/>
      <c r="AJ89" s="3"/>
      <c r="AK89" s="3"/>
      <c r="AL89" s="3"/>
    </row>
    <row r="90" spans="1:38" s="154" customFormat="1">
      <c r="A90" s="1"/>
      <c r="B90" s="1"/>
      <c r="C90" s="1"/>
      <c r="D90" s="1"/>
      <c r="E90" s="1"/>
      <c r="F90" s="140"/>
      <c r="G90" s="1"/>
      <c r="H90" s="1"/>
      <c r="I90" s="1"/>
      <c r="J90" s="1"/>
      <c r="K90" s="1"/>
      <c r="L90" s="1"/>
      <c r="M90" s="1"/>
      <c r="N90" s="1"/>
      <c r="O90" s="1"/>
      <c r="P90" s="142"/>
      <c r="Q90" s="455"/>
      <c r="R90" s="1"/>
      <c r="S90" s="3"/>
      <c r="T90" s="3"/>
      <c r="U90" s="3"/>
      <c r="V90" s="3"/>
      <c r="W90" s="3"/>
      <c r="X90" s="3"/>
      <c r="Y90" s="3"/>
      <c r="Z90" s="3"/>
      <c r="AA90" s="3"/>
      <c r="AB90" s="3"/>
      <c r="AC90" s="3"/>
      <c r="AD90" s="3"/>
      <c r="AI90" s="3"/>
      <c r="AJ90" s="3"/>
      <c r="AK90" s="3"/>
      <c r="AL90" s="3"/>
    </row>
    <row r="91" spans="1:38" s="154" customFormat="1">
      <c r="A91" s="1"/>
      <c r="B91" s="1"/>
      <c r="C91" s="1"/>
      <c r="D91" s="1"/>
      <c r="E91" s="1"/>
      <c r="F91" s="140"/>
      <c r="G91" s="1"/>
      <c r="H91" s="1"/>
      <c r="I91" s="1"/>
      <c r="J91" s="1"/>
      <c r="K91" s="1"/>
      <c r="L91" s="1"/>
      <c r="M91" s="1"/>
      <c r="N91" s="1"/>
      <c r="O91" s="1"/>
      <c r="P91" s="142"/>
      <c r="Q91" s="455"/>
      <c r="R91" s="1"/>
      <c r="S91" s="3"/>
      <c r="T91" s="3"/>
      <c r="U91" s="3"/>
      <c r="V91" s="3"/>
      <c r="W91" s="3"/>
      <c r="X91" s="3"/>
      <c r="Y91" s="3"/>
      <c r="Z91" s="3"/>
      <c r="AA91" s="3"/>
      <c r="AB91" s="3"/>
      <c r="AC91" s="3"/>
      <c r="AD91" s="3"/>
      <c r="AI91" s="3"/>
      <c r="AJ91" s="3"/>
      <c r="AK91" s="3"/>
      <c r="AL91" s="3"/>
    </row>
  </sheetData>
  <mergeCells count="47">
    <mergeCell ref="AI8:AL9"/>
    <mergeCell ref="AA9:AD9"/>
    <mergeCell ref="AE9:AH9"/>
    <mergeCell ref="AE10:AE11"/>
    <mergeCell ref="AF10:AF11"/>
    <mergeCell ref="AG10:AG11"/>
    <mergeCell ref="AH10:AH11"/>
    <mergeCell ref="AI10:AI11"/>
    <mergeCell ref="AJ10:AJ11"/>
    <mergeCell ref="AK10:AK11"/>
    <mergeCell ref="AL10:AL11"/>
    <mergeCell ref="AB10:AB11"/>
    <mergeCell ref="AC10:AC11"/>
    <mergeCell ref="AD10:AD11"/>
    <mergeCell ref="A58:E58"/>
    <mergeCell ref="A60:E60"/>
    <mergeCell ref="Y10:Y11"/>
    <mergeCell ref="Z10:Z11"/>
    <mergeCell ref="AA10:AA11"/>
    <mergeCell ref="F9:F11"/>
    <mergeCell ref="V10:V11"/>
    <mergeCell ref="W10:W11"/>
    <mergeCell ref="X10:X11"/>
    <mergeCell ref="P9:P11"/>
    <mergeCell ref="B9:B11"/>
    <mergeCell ref="W9:Z9"/>
    <mergeCell ref="G10:G11"/>
    <mergeCell ref="H10:H11"/>
    <mergeCell ref="I10:N10"/>
    <mergeCell ref="S10:S11"/>
    <mergeCell ref="T10:T11"/>
    <mergeCell ref="U10:U11"/>
    <mergeCell ref="Q9:Q11"/>
    <mergeCell ref="R9:R11"/>
    <mergeCell ref="S9:V9"/>
    <mergeCell ref="A1:E1"/>
    <mergeCell ref="G1:Q2"/>
    <mergeCell ref="A2:E2"/>
    <mergeCell ref="A3:E3"/>
    <mergeCell ref="A4:E4"/>
    <mergeCell ref="A6:E6"/>
    <mergeCell ref="A8:A11"/>
    <mergeCell ref="B8:E8"/>
    <mergeCell ref="A5:E5"/>
    <mergeCell ref="C9:C11"/>
    <mergeCell ref="D9:D11"/>
    <mergeCell ref="E9:E11"/>
  </mergeCells>
  <dataValidations count="1">
    <dataValidation type="list" allowBlank="1" showInputMessage="1" showErrorMessage="1" sqref="H23:H28" xr:uid="{EA3509FE-ECBA-4C98-8B79-AD9858D04C4C}"/>
  </dataValidations>
  <pageMargins left="0.7" right="0.7" top="0.75" bottom="0.75" header="0.3" footer="0.3"/>
  <pageSetup paperSize="9" orientation="portrait" r:id="rId1"/>
  <ignoredErrors>
    <ignoredError sqref="I12:O28 I29:O33"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AC29E-195A-4886-B097-3186A97BEA6A}">
  <sheetPr filterMode="1">
    <tabColor rgb="FF00B050"/>
  </sheetPr>
  <dimension ref="A1:AM145"/>
  <sheetViews>
    <sheetView showGridLines="0" topLeftCell="B6" zoomScale="109" zoomScaleNormal="109" workbookViewId="0">
      <selection activeCell="B13" sqref="A13:XFD13"/>
    </sheetView>
  </sheetViews>
  <sheetFormatPr baseColWidth="10" defaultColWidth="11.44140625" defaultRowHeight="47.1" customHeight="1"/>
  <cols>
    <col min="1" max="1" width="6.44140625" style="459" customWidth="1"/>
    <col min="2" max="5" width="6.5546875" style="1" customWidth="1"/>
    <col min="6" max="6" width="35.44140625" style="315" customWidth="1"/>
    <col min="7" max="7" width="26.5546875" style="1" customWidth="1"/>
    <col min="8" max="8" width="16" style="1" customWidth="1"/>
    <col min="9" max="9" width="4.44140625" style="1" customWidth="1"/>
    <col min="10" max="10" width="4.44140625" style="285" customWidth="1"/>
    <col min="11" max="11" width="6.5546875" style="1" bestFit="1" customWidth="1"/>
    <col min="12" max="12" width="4.44140625" style="1" customWidth="1"/>
    <col min="13" max="13" width="5.21875" style="1" customWidth="1"/>
    <col min="14" max="14" width="6" style="1" bestFit="1" customWidth="1"/>
    <col min="15" max="15" width="7" style="1" bestFit="1" customWidth="1"/>
    <col min="16" max="16" width="12.5546875" style="142" customWidth="1"/>
    <col min="17" max="17" width="18.44140625" style="1" customWidth="1"/>
    <col min="18" max="18" width="11.77734375" style="1" customWidth="1"/>
    <col min="19" max="20" width="11.44140625" style="1" hidden="1" customWidth="1"/>
    <col min="21" max="21" width="13.44140625" style="1" hidden="1" customWidth="1"/>
    <col min="22" max="22" width="18.77734375" style="1" hidden="1" customWidth="1"/>
    <col min="23" max="26" width="11.44140625" style="1" hidden="1" customWidth="1"/>
    <col min="27" max="27" width="17.21875" style="1" hidden="1" customWidth="1"/>
    <col min="28" max="30" width="11.44140625" style="1" hidden="1" customWidth="1"/>
    <col min="31" max="34" width="11.44140625" style="151" hidden="1" customWidth="1"/>
    <col min="35" max="38" width="11.44140625" style="1" customWidth="1"/>
    <col min="39" max="40" width="11.44140625" style="151" customWidth="1"/>
    <col min="41" max="16384" width="11.44140625" style="151"/>
  </cols>
  <sheetData>
    <row r="1" spans="1:39" ht="21" customHeight="1">
      <c r="A1" s="831" t="s">
        <v>441</v>
      </c>
      <c r="B1" s="831"/>
      <c r="C1" s="831"/>
      <c r="D1" s="831"/>
      <c r="E1" s="831"/>
      <c r="F1" s="302"/>
      <c r="G1" s="832"/>
      <c r="H1" s="832"/>
      <c r="I1" s="832"/>
      <c r="J1" s="832"/>
      <c r="K1" s="832"/>
      <c r="L1" s="832"/>
      <c r="M1" s="832"/>
      <c r="N1" s="832"/>
      <c r="O1" s="832"/>
      <c r="P1" s="832"/>
      <c r="Q1" s="832"/>
    </row>
    <row r="2" spans="1:39" ht="47.1" customHeight="1">
      <c r="A2" s="833" t="s">
        <v>442</v>
      </c>
      <c r="B2" s="833"/>
      <c r="C2" s="833"/>
      <c r="D2" s="833"/>
      <c r="E2" s="833"/>
      <c r="F2" s="303"/>
      <c r="G2" s="832"/>
      <c r="H2" s="832"/>
      <c r="I2" s="832"/>
      <c r="J2" s="832"/>
      <c r="K2" s="832"/>
      <c r="L2" s="832"/>
      <c r="M2" s="832"/>
      <c r="N2" s="832"/>
      <c r="O2" s="832"/>
      <c r="P2" s="832"/>
      <c r="Q2" s="832"/>
    </row>
    <row r="3" spans="1:39" ht="36" customHeight="1">
      <c r="G3" s="832"/>
      <c r="H3" s="832"/>
      <c r="I3" s="832"/>
      <c r="J3" s="832"/>
      <c r="K3" s="832"/>
      <c r="L3" s="832"/>
      <c r="M3" s="832"/>
      <c r="N3" s="832"/>
      <c r="O3" s="832"/>
      <c r="P3" s="832"/>
      <c r="Q3" s="832"/>
    </row>
    <row r="4" spans="1:39" ht="22.05" customHeight="1">
      <c r="A4" s="834" t="s">
        <v>443</v>
      </c>
      <c r="B4" s="834"/>
      <c r="C4" s="834"/>
      <c r="D4" s="834"/>
      <c r="E4" s="834"/>
      <c r="F4" s="141">
        <v>2024</v>
      </c>
    </row>
    <row r="5" spans="1:39" ht="20.100000000000001" customHeight="1">
      <c r="A5" s="834" t="s">
        <v>444</v>
      </c>
      <c r="B5" s="834"/>
      <c r="C5" s="834"/>
      <c r="D5" s="834"/>
      <c r="E5" s="834"/>
      <c r="F5" s="143">
        <v>172</v>
      </c>
    </row>
    <row r="6" spans="1:39" ht="21" customHeight="1">
      <c r="A6" s="834" t="s">
        <v>445</v>
      </c>
      <c r="B6" s="834"/>
      <c r="C6" s="834"/>
      <c r="D6" s="834"/>
      <c r="E6" s="834"/>
      <c r="F6" s="143" t="s">
        <v>928</v>
      </c>
    </row>
    <row r="7" spans="1:39" ht="27" customHeight="1">
      <c r="A7" s="834" t="s">
        <v>447</v>
      </c>
      <c r="B7" s="834"/>
      <c r="C7" s="834"/>
      <c r="D7" s="834"/>
      <c r="E7" s="834"/>
      <c r="F7" s="143" t="s">
        <v>1530</v>
      </c>
    </row>
    <row r="8" spans="1:39" ht="19.5" customHeight="1"/>
    <row r="9" spans="1:39" ht="19.5" customHeight="1">
      <c r="A9" s="870" t="s">
        <v>44</v>
      </c>
      <c r="B9" s="816" t="s">
        <v>570</v>
      </c>
      <c r="C9" s="816"/>
      <c r="D9" s="816"/>
      <c r="E9" s="816"/>
      <c r="F9" s="166" t="s">
        <v>449</v>
      </c>
      <c r="G9" s="166"/>
      <c r="H9" s="166"/>
      <c r="I9" s="166"/>
      <c r="J9" s="166"/>
      <c r="K9" s="166"/>
      <c r="L9" s="166"/>
      <c r="M9" s="166"/>
      <c r="N9" s="166"/>
      <c r="O9" s="166"/>
      <c r="P9" s="166"/>
      <c r="Q9" s="166"/>
      <c r="R9" s="166"/>
      <c r="S9" s="286" t="s">
        <v>450</v>
      </c>
      <c r="T9" s="286"/>
      <c r="U9" s="286"/>
      <c r="V9" s="286"/>
      <c r="W9" s="286"/>
      <c r="X9" s="286"/>
      <c r="Y9" s="286"/>
      <c r="Z9" s="286"/>
      <c r="AA9" s="286"/>
      <c r="AB9" s="286"/>
      <c r="AC9" s="286"/>
      <c r="AD9" s="286"/>
      <c r="AE9" s="167"/>
      <c r="AF9" s="167"/>
      <c r="AG9" s="167"/>
      <c r="AH9" s="167"/>
      <c r="AI9" s="814" t="s">
        <v>451</v>
      </c>
      <c r="AJ9" s="814"/>
      <c r="AK9" s="814"/>
      <c r="AL9" s="814"/>
    </row>
    <row r="10" spans="1:39" ht="19.5" customHeight="1">
      <c r="A10" s="870"/>
      <c r="B10" s="828" t="s">
        <v>571</v>
      </c>
      <c r="C10" s="828" t="s">
        <v>572</v>
      </c>
      <c r="D10" s="828" t="s">
        <v>573</v>
      </c>
      <c r="E10" s="828" t="s">
        <v>574</v>
      </c>
      <c r="F10" s="816" t="s">
        <v>456</v>
      </c>
      <c r="G10" s="287" t="s">
        <v>457</v>
      </c>
      <c r="H10" s="287"/>
      <c r="I10" s="287"/>
      <c r="J10" s="287"/>
      <c r="K10" s="287"/>
      <c r="L10" s="287"/>
      <c r="M10" s="287"/>
      <c r="N10" s="287"/>
      <c r="O10" s="287"/>
      <c r="P10" s="817" t="s">
        <v>575</v>
      </c>
      <c r="Q10" s="816" t="s">
        <v>576</v>
      </c>
      <c r="R10" s="816" t="s">
        <v>577</v>
      </c>
      <c r="S10" s="814" t="s">
        <v>461</v>
      </c>
      <c r="T10" s="814"/>
      <c r="U10" s="814"/>
      <c r="V10" s="814"/>
      <c r="W10" s="814" t="s">
        <v>462</v>
      </c>
      <c r="X10" s="814"/>
      <c r="Y10" s="814"/>
      <c r="Z10" s="814"/>
      <c r="AA10" s="814" t="s">
        <v>463</v>
      </c>
      <c r="AB10" s="814"/>
      <c r="AC10" s="814"/>
      <c r="AD10" s="814"/>
      <c r="AE10" s="824" t="s">
        <v>464</v>
      </c>
      <c r="AF10" s="824"/>
      <c r="AG10" s="824"/>
      <c r="AH10" s="824"/>
      <c r="AI10" s="814"/>
      <c r="AJ10" s="814"/>
      <c r="AK10" s="814"/>
      <c r="AL10" s="814"/>
    </row>
    <row r="11" spans="1:39" ht="19.5" customHeight="1">
      <c r="A11" s="870"/>
      <c r="B11" s="828"/>
      <c r="C11" s="828"/>
      <c r="D11" s="828"/>
      <c r="E11" s="828"/>
      <c r="F11" s="816"/>
      <c r="G11" s="816" t="s">
        <v>578</v>
      </c>
      <c r="H11" s="816" t="s">
        <v>579</v>
      </c>
      <c r="I11" s="816" t="s">
        <v>580</v>
      </c>
      <c r="J11" s="816"/>
      <c r="K11" s="816"/>
      <c r="L11" s="816"/>
      <c r="M11" s="816"/>
      <c r="N11" s="816"/>
      <c r="O11" s="168" t="s">
        <v>468</v>
      </c>
      <c r="P11" s="817"/>
      <c r="Q11" s="816"/>
      <c r="R11" s="816"/>
      <c r="S11" s="814" t="s">
        <v>469</v>
      </c>
      <c r="T11" s="814" t="s">
        <v>470</v>
      </c>
      <c r="U11" s="814" t="s">
        <v>471</v>
      </c>
      <c r="V11" s="814" t="s">
        <v>472</v>
      </c>
      <c r="W11" s="814" t="s">
        <v>469</v>
      </c>
      <c r="X11" s="814" t="s">
        <v>470</v>
      </c>
      <c r="Y11" s="814" t="s">
        <v>471</v>
      </c>
      <c r="Z11" s="814" t="s">
        <v>472</v>
      </c>
      <c r="AA11" s="814" t="s">
        <v>469</v>
      </c>
      <c r="AB11" s="814" t="s">
        <v>470</v>
      </c>
      <c r="AC11" s="814" t="s">
        <v>471</v>
      </c>
      <c r="AD11" s="814" t="s">
        <v>472</v>
      </c>
      <c r="AE11" s="824" t="s">
        <v>469</v>
      </c>
      <c r="AF11" s="824" t="s">
        <v>470</v>
      </c>
      <c r="AG11" s="824" t="s">
        <v>471</v>
      </c>
      <c r="AH11" s="824" t="s">
        <v>472</v>
      </c>
      <c r="AI11" s="814" t="s">
        <v>473</v>
      </c>
      <c r="AJ11" s="814" t="s">
        <v>474</v>
      </c>
      <c r="AK11" s="814" t="s">
        <v>475</v>
      </c>
      <c r="AL11" s="814" t="s">
        <v>472</v>
      </c>
    </row>
    <row r="12" spans="1:39" ht="25.5" customHeight="1">
      <c r="A12" s="870"/>
      <c r="B12" s="828"/>
      <c r="C12" s="828"/>
      <c r="D12" s="828"/>
      <c r="E12" s="828"/>
      <c r="F12" s="816"/>
      <c r="G12" s="816"/>
      <c r="H12" s="816"/>
      <c r="I12" s="168">
        <v>1</v>
      </c>
      <c r="J12" s="168">
        <v>2</v>
      </c>
      <c r="K12" s="168" t="s">
        <v>476</v>
      </c>
      <c r="L12" s="168">
        <v>3</v>
      </c>
      <c r="M12" s="168">
        <v>4</v>
      </c>
      <c r="N12" s="168" t="s">
        <v>477</v>
      </c>
      <c r="O12" s="168" t="s">
        <v>478</v>
      </c>
      <c r="P12" s="817"/>
      <c r="Q12" s="816"/>
      <c r="R12" s="816"/>
      <c r="S12" s="815"/>
      <c r="T12" s="815"/>
      <c r="U12" s="815"/>
      <c r="V12" s="815"/>
      <c r="W12" s="815"/>
      <c r="X12" s="815"/>
      <c r="Y12" s="815"/>
      <c r="Z12" s="815"/>
      <c r="AA12" s="815"/>
      <c r="AB12" s="815"/>
      <c r="AC12" s="815"/>
      <c r="AD12" s="815"/>
      <c r="AE12" s="825"/>
      <c r="AF12" s="825"/>
      <c r="AG12" s="825"/>
      <c r="AH12" s="825"/>
      <c r="AI12" s="815"/>
      <c r="AJ12" s="815"/>
      <c r="AK12" s="815"/>
      <c r="AL12" s="815"/>
    </row>
    <row r="13" spans="1:39" s="154" customFormat="1" ht="39.75" customHeight="1">
      <c r="A13" s="695">
        <v>1</v>
      </c>
      <c r="B13" s="324">
        <v>2</v>
      </c>
      <c r="C13" s="324" t="s">
        <v>33</v>
      </c>
      <c r="D13" s="324" t="s">
        <v>54</v>
      </c>
      <c r="E13" s="324" t="s">
        <v>96</v>
      </c>
      <c r="F13" s="318" t="s">
        <v>930</v>
      </c>
      <c r="G13" s="292" t="s">
        <v>182</v>
      </c>
      <c r="H13" s="292" t="s">
        <v>856</v>
      </c>
      <c r="I13" s="223">
        <f>SUM(I14:I15)</f>
        <v>2</v>
      </c>
      <c r="J13" s="223">
        <f>SUM(J14:J15)</f>
        <v>0</v>
      </c>
      <c r="K13" s="243">
        <f>SUM(I13:J13)</f>
        <v>2</v>
      </c>
      <c r="L13" s="223">
        <f>SUM(L14:L15)</f>
        <v>0</v>
      </c>
      <c r="M13" s="223">
        <f>SUM(M14:M15)</f>
        <v>0</v>
      </c>
      <c r="N13" s="243">
        <f>SUM(L13:M13)</f>
        <v>0</v>
      </c>
      <c r="O13" s="243">
        <f>SUM(K13,N13)</f>
        <v>2</v>
      </c>
      <c r="P13" s="293"/>
      <c r="Q13" s="318" t="str">
        <f>Q14&amp;"-"&amp;Q15</f>
        <v>Nevio Bonilla Morales-Roberto Ramírez Matarrita</v>
      </c>
      <c r="R13" s="294"/>
      <c r="S13" s="563">
        <v>2</v>
      </c>
      <c r="T13" s="564">
        <f t="shared" ref="T13" si="0">IF(S13="","No hay ejecución",IF(AND(I13=0),"No hay Programación", S13/I13))</f>
        <v>1</v>
      </c>
      <c r="U13" s="542" t="str">
        <f>IF(T13="No hay ejecución","NA",IF(T13&gt;=90%,"De acuerdo con lo programado",IF(T13&gt;=51%,"Atraso Leve",IF(T13&lt;50%,"En riesgo cumplimiento"))))</f>
        <v>De acuerdo con lo programado</v>
      </c>
      <c r="V13" s="565"/>
      <c r="W13" s="563"/>
      <c r="X13" s="564" t="str">
        <f>IF(W13="","No hay ejecución",IF(AND(J13=0),"No hay Programación", W13/J13))</f>
        <v>No hay ejecución</v>
      </c>
      <c r="Y13" s="542" t="str">
        <f>IF(X13="No hay ejecución","NA",IF(X13&gt;=90%,"De acuerdo con lo programado",IF(X13&gt;=51%,"Atraso Leve",IF(X13&lt;=50%,"En riesgo en cumplimiento"))))</f>
        <v>NA</v>
      </c>
      <c r="Z13" s="565"/>
      <c r="AA13" s="566"/>
      <c r="AB13" s="548" t="str">
        <f>IF(AA13="","No hay ejecución",IF(AND(L13=0),"No hay Programación", AA13/L13))</f>
        <v>No hay ejecución</v>
      </c>
      <c r="AC13" s="549" t="str">
        <f t="shared" ref="AC13" si="1">IF(AB13="No hay ejecución","NA",IF(AB13&gt;=90%,"De acuerdo con lo programado",IF(AB13&gt;=50%,"Atraso Leve",IF(AB13&lt;=49.9%,"En riesgo en cumplimiento"))))</f>
        <v>NA</v>
      </c>
      <c r="AD13" s="549"/>
      <c r="AE13" s="551"/>
      <c r="AF13" s="552" t="str">
        <f t="shared" ref="AF13" si="2">IF(AE13="","No hay ejecución",IF(AND(M13=0),"No hay Programación", AE13/M13))</f>
        <v>No hay ejecución</v>
      </c>
      <c r="AG13" s="553" t="str">
        <f t="shared" ref="AG13" si="3">IF(AF13="No hay ejecución","NA",IF(AF13&gt;=90%,"De acuerdo con lo programado",IF(AF13&gt;=50%,"Atraso Leve",IF(AF13&lt;=49.99%,"En riesgo en cumplimiento"))))</f>
        <v>NA</v>
      </c>
      <c r="AH13" s="553"/>
      <c r="AI13" s="299">
        <f t="shared" ref="AI13" si="4">S13+W13+AA13+AE13</f>
        <v>2</v>
      </c>
      <c r="AJ13" s="296">
        <f t="shared" ref="AJ13" si="5">IF(AI13="","No hay ejecución",IF(AND(O13=0),"No hay Programación", AI13/O13))</f>
        <v>1</v>
      </c>
      <c r="AK13" s="297" t="str">
        <f>IF(AJ13="No hay ejecución","NA",IF(AJ13&gt;=90%,"Cumplio",IF(AJ13&lt;=89.9%,"No Cumplio")))</f>
        <v>Cumplio</v>
      </c>
      <c r="AL13" s="297"/>
    </row>
    <row r="14" spans="1:39" ht="19.5" customHeight="1">
      <c r="A14" s="184">
        <v>1.1000000000000001</v>
      </c>
      <c r="B14" s="170">
        <v>2</v>
      </c>
      <c r="C14" s="170" t="s">
        <v>33</v>
      </c>
      <c r="D14" s="170" t="s">
        <v>54</v>
      </c>
      <c r="E14" s="170" t="s">
        <v>96</v>
      </c>
      <c r="F14" s="172" t="s">
        <v>1531</v>
      </c>
      <c r="G14" s="172" t="s">
        <v>182</v>
      </c>
      <c r="H14" s="172" t="s">
        <v>1017</v>
      </c>
      <c r="I14" s="178">
        <v>1</v>
      </c>
      <c r="J14" s="227"/>
      <c r="K14" s="174"/>
      <c r="L14" s="223"/>
      <c r="M14" s="178"/>
      <c r="N14" s="174"/>
      <c r="O14" s="175"/>
      <c r="P14" s="228"/>
      <c r="Q14" s="172" t="s">
        <v>1475</v>
      </c>
      <c r="R14" s="183"/>
      <c r="S14" s="343">
        <v>1</v>
      </c>
      <c r="T14" s="344">
        <f t="shared" ref="T14:T77" si="6">IF(S14="","No hay ejecución",IF(AND(I14=0),"No hay Programación", S14/I14))</f>
        <v>1</v>
      </c>
      <c r="U14" s="172" t="str">
        <f t="shared" ref="U14:U77" si="7">IF(T14="No hay ejecución","NA",IF(T14&gt;=90%,"De acuerdo con lo programado",IF(T14&gt;=51%,"Atraso Leve",IF(T14&lt;50%,"En riesgo cumplimiento"))))</f>
        <v>De acuerdo con lo programado</v>
      </c>
      <c r="V14" s="345"/>
      <c r="W14" s="343"/>
      <c r="X14" s="344" t="str">
        <f t="shared" ref="X14:X77" si="8">IF(W14="","No hay ejecución",IF(AND(J14=0),"No hay Programación", W14/J14))</f>
        <v>No hay ejecución</v>
      </c>
      <c r="Y14" s="172" t="str">
        <f t="shared" ref="Y14:Y16" si="9">IF(X14="No hay ejecución","NA",IF(X14&gt;=90%,"De acuerdo con lo programado",IF(X14&gt;=51%,"Atraso Leve",IF(X14&lt;=50%,"En riesgo en cumplimiento"))))</f>
        <v>NA</v>
      </c>
      <c r="Z14" s="345"/>
      <c r="AA14" s="190"/>
      <c r="AB14" s="296" t="str">
        <f t="shared" ref="AB14:AB77" si="10">IF(AA14="","No hay ejecución",IF(AND(L14=0),"No hay Programación", AA14/L14))</f>
        <v>No hay ejecución</v>
      </c>
      <c r="AC14" s="297" t="str">
        <f t="shared" ref="AC14:AC77" si="11">IF(AB14="No hay ejecución","NA",IF(AB14&gt;=90%,"De acuerdo con lo programado",IF(AB14&gt;=50%,"Atraso Leve",IF(AB14&lt;=49.9%,"En riesgo en cumplimiento"))))</f>
        <v>NA</v>
      </c>
      <c r="AD14" s="297"/>
      <c r="AE14" s="224"/>
      <c r="AF14" s="225" t="str">
        <f t="shared" ref="AF14:AF77" si="12">IF(AE14="","No hay ejecución",IF(AND(M14=0),"No hay Programación", AE14/M14))</f>
        <v>No hay ejecución</v>
      </c>
      <c r="AG14" s="226" t="str">
        <f t="shared" ref="AG14:AG77" si="13">IF(AF14="No hay ejecución","NA",IF(AF14&gt;=90%,"De acuerdo con lo programado",IF(AF14&gt;=50%,"Atraso Leve",IF(AF14&lt;=49.99%,"En riesgo en cumplimiento"))))</f>
        <v>NA</v>
      </c>
      <c r="AH14" s="226"/>
      <c r="AI14" s="299">
        <f t="shared" ref="AI14:AI77" si="14">S14+W14+AA14+AE14</f>
        <v>1</v>
      </c>
      <c r="AJ14" s="296" t="str">
        <f t="shared" ref="AJ14:AJ77" si="15">IF(AI14="","No hay ejecución",IF(AND(O14=0),"No hay Programación", AI14/O14))</f>
        <v>No hay Programación</v>
      </c>
      <c r="AK14" s="297" t="str">
        <f t="shared" ref="AK14:AK77" si="16">IF(AJ14="No hay ejecución","NA",IF(AJ14&gt;=90%,"Cumplio",IF(AJ14&lt;=89.9%,"No Cumplio")))</f>
        <v>Cumplio</v>
      </c>
      <c r="AL14" s="297"/>
      <c r="AM14" s="154"/>
    </row>
    <row r="15" spans="1:39" ht="39.75" customHeight="1">
      <c r="A15" s="184">
        <v>1.2</v>
      </c>
      <c r="B15" s="170">
        <v>2</v>
      </c>
      <c r="C15" s="170" t="s">
        <v>33</v>
      </c>
      <c r="D15" s="170" t="s">
        <v>54</v>
      </c>
      <c r="E15" s="170" t="s">
        <v>96</v>
      </c>
      <c r="F15" s="172" t="s">
        <v>1532</v>
      </c>
      <c r="G15" s="172" t="s">
        <v>182</v>
      </c>
      <c r="H15" s="172" t="s">
        <v>1017</v>
      </c>
      <c r="I15" s="178">
        <v>1</v>
      </c>
      <c r="J15" s="227"/>
      <c r="K15" s="174"/>
      <c r="L15" s="223"/>
      <c r="M15" s="178"/>
      <c r="N15" s="174"/>
      <c r="O15" s="175"/>
      <c r="P15" s="228"/>
      <c r="Q15" s="172" t="s">
        <v>1533</v>
      </c>
      <c r="R15" s="183"/>
      <c r="S15" s="343">
        <v>1</v>
      </c>
      <c r="T15" s="344">
        <f t="shared" si="6"/>
        <v>1</v>
      </c>
      <c r="U15" s="172" t="str">
        <f t="shared" si="7"/>
        <v>De acuerdo con lo programado</v>
      </c>
      <c r="V15" s="345"/>
      <c r="W15" s="343"/>
      <c r="X15" s="344" t="str">
        <f t="shared" si="8"/>
        <v>No hay ejecución</v>
      </c>
      <c r="Y15" s="172" t="str">
        <f t="shared" si="9"/>
        <v>NA</v>
      </c>
      <c r="Z15" s="345"/>
      <c r="AA15" s="190"/>
      <c r="AB15" s="296" t="str">
        <f t="shared" si="10"/>
        <v>No hay ejecución</v>
      </c>
      <c r="AC15" s="297" t="str">
        <f t="shared" si="11"/>
        <v>NA</v>
      </c>
      <c r="AD15" s="297"/>
      <c r="AE15" s="224">
        <v>1</v>
      </c>
      <c r="AF15" s="225" t="str">
        <f t="shared" si="12"/>
        <v>No hay Programación</v>
      </c>
      <c r="AG15" s="226" t="str">
        <f t="shared" si="13"/>
        <v>De acuerdo con lo programado</v>
      </c>
      <c r="AH15" s="226"/>
      <c r="AI15" s="299">
        <f t="shared" si="14"/>
        <v>2</v>
      </c>
      <c r="AJ15" s="296" t="str">
        <f t="shared" si="15"/>
        <v>No hay Programación</v>
      </c>
      <c r="AK15" s="297" t="str">
        <f t="shared" si="16"/>
        <v>Cumplio</v>
      </c>
      <c r="AL15" s="297"/>
      <c r="AM15" s="154"/>
    </row>
    <row r="16" spans="1:39" s="554" customFormat="1" ht="19.5" hidden="1" customHeight="1">
      <c r="A16" s="561">
        <v>2</v>
      </c>
      <c r="B16" s="541">
        <v>2</v>
      </c>
      <c r="C16" s="541" t="s">
        <v>33</v>
      </c>
      <c r="D16" s="541" t="s">
        <v>54</v>
      </c>
      <c r="E16" s="541" t="s">
        <v>96</v>
      </c>
      <c r="F16" s="562" t="s">
        <v>1054</v>
      </c>
      <c r="G16" s="543" t="s">
        <v>862</v>
      </c>
      <c r="H16" s="543" t="s">
        <v>863</v>
      </c>
      <c r="I16" s="544">
        <f>+I17+I20+I26+I29+I31+I33</f>
        <v>2</v>
      </c>
      <c r="J16" s="544">
        <f>+J17+J20+J26+J29+J31+J33</f>
        <v>6</v>
      </c>
      <c r="K16" s="545">
        <f>SUM(I16:J16)</f>
        <v>8</v>
      </c>
      <c r="L16" s="544">
        <f>+L17+L20+L26+L29+L31+L33</f>
        <v>6</v>
      </c>
      <c r="M16" s="544">
        <f>(SUM(M17:M49))/2</f>
        <v>14</v>
      </c>
      <c r="N16" s="545">
        <f>SUM(L16:M16)</f>
        <v>20</v>
      </c>
      <c r="O16" s="545">
        <f>SUM(K16,N16)</f>
        <v>28</v>
      </c>
      <c r="P16" s="546"/>
      <c r="Q16" s="542"/>
      <c r="R16" s="547"/>
      <c r="S16" s="563">
        <v>2</v>
      </c>
      <c r="T16" s="564">
        <f t="shared" si="6"/>
        <v>1</v>
      </c>
      <c r="U16" s="542" t="str">
        <f t="shared" si="7"/>
        <v>De acuerdo con lo programado</v>
      </c>
      <c r="V16" s="565"/>
      <c r="W16" s="563">
        <v>6</v>
      </c>
      <c r="X16" s="564">
        <f t="shared" si="8"/>
        <v>1</v>
      </c>
      <c r="Y16" s="542" t="str">
        <f t="shared" si="9"/>
        <v>De acuerdo con lo programado</v>
      </c>
      <c r="Z16" s="565"/>
      <c r="AA16" s="566"/>
      <c r="AB16" s="548" t="str">
        <f t="shared" si="10"/>
        <v>No hay ejecución</v>
      </c>
      <c r="AC16" s="549" t="str">
        <f t="shared" si="11"/>
        <v>NA</v>
      </c>
      <c r="AD16" s="549"/>
      <c r="AE16" s="551"/>
      <c r="AF16" s="552" t="str">
        <f t="shared" si="12"/>
        <v>No hay ejecución</v>
      </c>
      <c r="AG16" s="553" t="str">
        <f t="shared" si="13"/>
        <v>NA</v>
      </c>
      <c r="AH16" s="553"/>
      <c r="AI16" s="550">
        <f t="shared" si="14"/>
        <v>8</v>
      </c>
      <c r="AJ16" s="548">
        <f t="shared" si="15"/>
        <v>0.2857142857142857</v>
      </c>
      <c r="AK16" s="549" t="str">
        <f t="shared" si="16"/>
        <v>No Cumplio</v>
      </c>
      <c r="AL16" s="549"/>
    </row>
    <row r="17" spans="1:39" s="554" customFormat="1" ht="47.1" hidden="1" customHeight="1">
      <c r="A17" s="561">
        <v>2.1</v>
      </c>
      <c r="B17" s="541">
        <v>12</v>
      </c>
      <c r="C17" s="541" t="s">
        <v>31</v>
      </c>
      <c r="D17" s="541" t="s">
        <v>48</v>
      </c>
      <c r="E17" s="541" t="s">
        <v>96</v>
      </c>
      <c r="F17" s="562" t="s">
        <v>1194</v>
      </c>
      <c r="G17" s="543" t="s">
        <v>862</v>
      </c>
      <c r="H17" s="562" t="s">
        <v>863</v>
      </c>
      <c r="I17" s="555">
        <f>SUM(I18:I19)</f>
        <v>1</v>
      </c>
      <c r="J17" s="555">
        <f>SUM(J18:J19)</f>
        <v>1</v>
      </c>
      <c r="K17" s="545">
        <f t="shared" ref="K17:K51" si="17">SUM(I17:J17)</f>
        <v>2</v>
      </c>
      <c r="L17" s="555">
        <f>SUM(L18:L19)</f>
        <v>0</v>
      </c>
      <c r="M17" s="555">
        <f>SUM(M18:M19)</f>
        <v>0</v>
      </c>
      <c r="N17" s="545">
        <f t="shared" ref="N17:N55" si="18">SUM(L17:M17)</f>
        <v>0</v>
      </c>
      <c r="O17" s="545">
        <f t="shared" ref="O17:O59" si="19">SUM(K17,N17)</f>
        <v>2</v>
      </c>
      <c r="P17" s="546"/>
      <c r="Q17" s="562" t="str">
        <f>Q18</f>
        <v>Roberto Ramírez Matarrita</v>
      </c>
      <c r="R17" s="547"/>
      <c r="S17" s="563">
        <v>1</v>
      </c>
      <c r="T17" s="564">
        <f t="shared" si="6"/>
        <v>1</v>
      </c>
      <c r="U17" s="542" t="str">
        <f t="shared" si="7"/>
        <v>De acuerdo con lo programado</v>
      </c>
      <c r="V17" s="565"/>
      <c r="W17" s="563"/>
      <c r="X17" s="564" t="str">
        <f t="shared" si="8"/>
        <v>No hay ejecución</v>
      </c>
      <c r="Y17" s="542" t="str">
        <f>IF(X17="No hay ejecución","NA",IF(X17&gt;=90%,"De acuerdo con lo programado",IF(X17&gt;=51%,"Atraso Leve",IF(X17&lt;=50%,"En riesgo en cumplimiento"))))</f>
        <v>NA</v>
      </c>
      <c r="Z17" s="567"/>
      <c r="AA17" s="566"/>
      <c r="AB17" s="548" t="str">
        <f t="shared" si="10"/>
        <v>No hay ejecución</v>
      </c>
      <c r="AC17" s="549" t="str">
        <f t="shared" si="11"/>
        <v>NA</v>
      </c>
      <c r="AD17" s="549"/>
      <c r="AE17" s="551"/>
      <c r="AF17" s="552" t="str">
        <f t="shared" si="12"/>
        <v>No hay ejecución</v>
      </c>
      <c r="AG17" s="553" t="str">
        <f t="shared" si="13"/>
        <v>NA</v>
      </c>
      <c r="AH17" s="553"/>
      <c r="AI17" s="550">
        <f t="shared" si="14"/>
        <v>1</v>
      </c>
      <c r="AJ17" s="548">
        <f t="shared" si="15"/>
        <v>0.5</v>
      </c>
      <c r="AK17" s="549" t="str">
        <f t="shared" si="16"/>
        <v>No Cumplio</v>
      </c>
      <c r="AL17" s="549"/>
    </row>
    <row r="18" spans="1:39" ht="47.1" hidden="1" customHeight="1">
      <c r="A18" s="184" t="s">
        <v>866</v>
      </c>
      <c r="B18" s="170">
        <v>13</v>
      </c>
      <c r="C18" s="170" t="s">
        <v>39</v>
      </c>
      <c r="D18" s="170" t="s">
        <v>54</v>
      </c>
      <c r="E18" s="170" t="s">
        <v>96</v>
      </c>
      <c r="F18" s="172" t="s">
        <v>1534</v>
      </c>
      <c r="G18" s="172" t="s">
        <v>862</v>
      </c>
      <c r="H18" s="172" t="s">
        <v>1017</v>
      </c>
      <c r="I18" s="178"/>
      <c r="J18" s="196">
        <v>1</v>
      </c>
      <c r="K18" s="174">
        <f>SUM(I18:J18)</f>
        <v>1</v>
      </c>
      <c r="L18" s="223"/>
      <c r="M18" s="178"/>
      <c r="N18" s="174">
        <f t="shared" si="18"/>
        <v>0</v>
      </c>
      <c r="O18" s="175">
        <f t="shared" si="19"/>
        <v>1</v>
      </c>
      <c r="P18" s="179"/>
      <c r="Q18" s="172" t="s">
        <v>1533</v>
      </c>
      <c r="R18" s="183"/>
      <c r="S18" s="343">
        <v>0</v>
      </c>
      <c r="T18" s="344" t="str">
        <f t="shared" si="6"/>
        <v>No hay Programación</v>
      </c>
      <c r="U18" s="172" t="str">
        <f t="shared" si="7"/>
        <v>De acuerdo con lo programado</v>
      </c>
      <c r="V18" s="345"/>
      <c r="W18" s="343"/>
      <c r="X18" s="344" t="str">
        <f t="shared" si="8"/>
        <v>No hay ejecución</v>
      </c>
      <c r="Y18" s="172" t="str">
        <f t="shared" ref="Y18:Y26" si="20">IF(X18="No hay ejecución","NA",IF(X18&gt;=90%,"De acuerdo con lo programado",IF(X18&gt;=51%,"Atraso Leve",IF(X18&lt;=50%,"En riesgo en cumplimiento"))))</f>
        <v>NA</v>
      </c>
      <c r="Z18" s="345" t="s">
        <v>1535</v>
      </c>
      <c r="AA18" s="190"/>
      <c r="AB18" s="296" t="str">
        <f t="shared" si="10"/>
        <v>No hay ejecución</v>
      </c>
      <c r="AC18" s="297" t="str">
        <f t="shared" si="11"/>
        <v>NA</v>
      </c>
      <c r="AD18" s="297"/>
      <c r="AE18" s="224">
        <v>0.8</v>
      </c>
      <c r="AF18" s="225" t="str">
        <f t="shared" si="12"/>
        <v>No hay Programación</v>
      </c>
      <c r="AG18" s="226" t="str">
        <f t="shared" si="13"/>
        <v>De acuerdo con lo programado</v>
      </c>
      <c r="AH18" s="226"/>
      <c r="AI18" s="299">
        <f t="shared" si="14"/>
        <v>0.8</v>
      </c>
      <c r="AJ18" s="296">
        <f t="shared" si="15"/>
        <v>0.8</v>
      </c>
      <c r="AK18" s="297" t="str">
        <f t="shared" si="16"/>
        <v>No Cumplio</v>
      </c>
      <c r="AL18" s="297"/>
      <c r="AM18" s="154"/>
    </row>
    <row r="19" spans="1:39" ht="47.1" customHeight="1">
      <c r="A19" s="184" t="s">
        <v>868</v>
      </c>
      <c r="B19" s="170">
        <v>13</v>
      </c>
      <c r="C19" s="170" t="s">
        <v>39</v>
      </c>
      <c r="D19" s="170" t="s">
        <v>54</v>
      </c>
      <c r="E19" s="170" t="s">
        <v>96</v>
      </c>
      <c r="F19" s="172" t="s">
        <v>1536</v>
      </c>
      <c r="G19" s="172" t="s">
        <v>862</v>
      </c>
      <c r="H19" s="172" t="s">
        <v>1017</v>
      </c>
      <c r="I19" s="178">
        <v>1</v>
      </c>
      <c r="J19" s="196"/>
      <c r="K19" s="174">
        <f t="shared" si="17"/>
        <v>1</v>
      </c>
      <c r="L19" s="223"/>
      <c r="M19" s="178"/>
      <c r="N19" s="174">
        <f t="shared" si="18"/>
        <v>0</v>
      </c>
      <c r="O19" s="175">
        <f t="shared" si="19"/>
        <v>1</v>
      </c>
      <c r="P19" s="179"/>
      <c r="Q19" s="172" t="s">
        <v>1533</v>
      </c>
      <c r="R19" s="183"/>
      <c r="S19" s="343">
        <v>1</v>
      </c>
      <c r="T19" s="344">
        <f t="shared" si="6"/>
        <v>1</v>
      </c>
      <c r="U19" s="172" t="str">
        <f t="shared" si="7"/>
        <v>De acuerdo con lo programado</v>
      </c>
      <c r="V19" s="345"/>
      <c r="W19" s="343"/>
      <c r="X19" s="344" t="str">
        <f t="shared" si="8"/>
        <v>No hay ejecución</v>
      </c>
      <c r="Y19" s="172" t="str">
        <f t="shared" si="20"/>
        <v>NA</v>
      </c>
      <c r="Z19" s="345"/>
      <c r="AA19" s="190"/>
      <c r="AB19" s="296" t="str">
        <f t="shared" si="10"/>
        <v>No hay ejecución</v>
      </c>
      <c r="AC19" s="297" t="str">
        <f t="shared" si="11"/>
        <v>NA</v>
      </c>
      <c r="AD19" s="297"/>
      <c r="AE19" s="224"/>
      <c r="AF19" s="225" t="str">
        <f t="shared" si="12"/>
        <v>No hay ejecución</v>
      </c>
      <c r="AG19" s="226" t="str">
        <f t="shared" si="13"/>
        <v>NA</v>
      </c>
      <c r="AH19" s="226"/>
      <c r="AI19" s="299">
        <f t="shared" si="14"/>
        <v>1</v>
      </c>
      <c r="AJ19" s="296">
        <f t="shared" si="15"/>
        <v>1</v>
      </c>
      <c r="AK19" s="297" t="str">
        <f t="shared" si="16"/>
        <v>Cumplio</v>
      </c>
      <c r="AL19" s="297"/>
      <c r="AM19" s="154"/>
    </row>
    <row r="20" spans="1:39" ht="47.1" customHeight="1">
      <c r="A20" s="202">
        <v>2.2000000000000002</v>
      </c>
      <c r="B20" s="181">
        <v>2</v>
      </c>
      <c r="C20" s="181" t="s">
        <v>33</v>
      </c>
      <c r="D20" s="181" t="s">
        <v>54</v>
      </c>
      <c r="E20" s="181" t="s">
        <v>96</v>
      </c>
      <c r="F20" s="171" t="s">
        <v>1262</v>
      </c>
      <c r="G20" s="182" t="s">
        <v>862</v>
      </c>
      <c r="H20" s="171" t="s">
        <v>863</v>
      </c>
      <c r="I20" s="173">
        <f>SUM(I21:I25)</f>
        <v>0</v>
      </c>
      <c r="J20" s="173">
        <f>SUM(J21:J25)</f>
        <v>0</v>
      </c>
      <c r="K20" s="174">
        <f t="shared" si="17"/>
        <v>0</v>
      </c>
      <c r="L20" s="331">
        <f>SUM(L21:L25)</f>
        <v>2</v>
      </c>
      <c r="M20" s="173">
        <f>SUM(M21:M25)</f>
        <v>3</v>
      </c>
      <c r="N20" s="174">
        <f t="shared" si="18"/>
        <v>5</v>
      </c>
      <c r="O20" s="174">
        <f t="shared" si="19"/>
        <v>5</v>
      </c>
      <c r="P20" s="176"/>
      <c r="Q20" s="171" t="str">
        <f>Q21&amp;"-"&amp;Q23</f>
        <v>Roberto Ramírez Matarrita-Noé Salazar Medina</v>
      </c>
      <c r="R20" s="183"/>
      <c r="S20" s="343"/>
      <c r="T20" s="344" t="str">
        <f t="shared" si="6"/>
        <v>No hay ejecución</v>
      </c>
      <c r="U20" s="172" t="str">
        <f t="shared" si="7"/>
        <v>NA</v>
      </c>
      <c r="V20" s="345"/>
      <c r="W20" s="343">
        <v>6</v>
      </c>
      <c r="X20" s="344" t="str">
        <f t="shared" si="8"/>
        <v>No hay Programación</v>
      </c>
      <c r="Y20" s="172" t="str">
        <f t="shared" si="20"/>
        <v>De acuerdo con lo programado</v>
      </c>
      <c r="Z20" s="345"/>
      <c r="AA20" s="190"/>
      <c r="AB20" s="296" t="str">
        <f t="shared" si="10"/>
        <v>No hay ejecución</v>
      </c>
      <c r="AC20" s="297" t="str">
        <f t="shared" si="11"/>
        <v>NA</v>
      </c>
      <c r="AD20" s="297"/>
      <c r="AE20" s="224"/>
      <c r="AF20" s="225" t="str">
        <f t="shared" si="12"/>
        <v>No hay ejecución</v>
      </c>
      <c r="AG20" s="226" t="str">
        <f t="shared" si="13"/>
        <v>NA</v>
      </c>
      <c r="AH20" s="226"/>
      <c r="AI20" s="299">
        <f t="shared" si="14"/>
        <v>6</v>
      </c>
      <c r="AJ20" s="296">
        <f t="shared" si="15"/>
        <v>1.2</v>
      </c>
      <c r="AK20" s="297" t="str">
        <f t="shared" si="16"/>
        <v>Cumplio</v>
      </c>
      <c r="AL20" s="297"/>
      <c r="AM20" s="154"/>
    </row>
    <row r="21" spans="1:39" ht="47.1" customHeight="1">
      <c r="A21" s="184" t="s">
        <v>871</v>
      </c>
      <c r="B21" s="170">
        <v>12</v>
      </c>
      <c r="C21" s="170" t="s">
        <v>35</v>
      </c>
      <c r="D21" s="170" t="s">
        <v>54</v>
      </c>
      <c r="E21" s="170" t="s">
        <v>96</v>
      </c>
      <c r="F21" s="172" t="s">
        <v>1537</v>
      </c>
      <c r="G21" s="172" t="s">
        <v>862</v>
      </c>
      <c r="H21" s="172" t="s">
        <v>1017</v>
      </c>
      <c r="I21" s="178"/>
      <c r="J21" s="196"/>
      <c r="K21" s="174">
        <f t="shared" si="17"/>
        <v>0</v>
      </c>
      <c r="L21" s="223">
        <v>1</v>
      </c>
      <c r="M21" s="178"/>
      <c r="N21" s="174">
        <f t="shared" si="18"/>
        <v>1</v>
      </c>
      <c r="O21" s="175">
        <f t="shared" si="19"/>
        <v>1</v>
      </c>
      <c r="P21" s="179"/>
      <c r="Q21" s="172" t="s">
        <v>1533</v>
      </c>
      <c r="R21" s="183"/>
      <c r="S21" s="343">
        <v>0</v>
      </c>
      <c r="T21" s="344" t="str">
        <f t="shared" si="6"/>
        <v>No hay Programación</v>
      </c>
      <c r="U21" s="172" t="str">
        <f t="shared" si="7"/>
        <v>De acuerdo con lo programado</v>
      </c>
      <c r="V21" s="345"/>
      <c r="W21" s="343"/>
      <c r="X21" s="344" t="str">
        <f t="shared" si="8"/>
        <v>No hay ejecución</v>
      </c>
      <c r="Y21" s="172" t="str">
        <f t="shared" si="20"/>
        <v>NA</v>
      </c>
      <c r="Z21" s="345"/>
      <c r="AA21" s="190">
        <v>1</v>
      </c>
      <c r="AB21" s="296">
        <f t="shared" si="10"/>
        <v>1</v>
      </c>
      <c r="AC21" s="297" t="str">
        <f t="shared" si="11"/>
        <v>De acuerdo con lo programado</v>
      </c>
      <c r="AD21" s="297"/>
      <c r="AE21" s="224"/>
      <c r="AF21" s="225" t="str">
        <f>IF(AE21="","No hay ejecución",IF(AND(M21=0),"No hay Programación", AE21/M21))</f>
        <v>No hay ejecución</v>
      </c>
      <c r="AG21" s="226" t="str">
        <f t="shared" si="13"/>
        <v>NA</v>
      </c>
      <c r="AH21" s="226"/>
      <c r="AI21" s="299">
        <f t="shared" si="14"/>
        <v>1</v>
      </c>
      <c r="AJ21" s="296">
        <f t="shared" si="15"/>
        <v>1</v>
      </c>
      <c r="AK21" s="297" t="str">
        <f t="shared" si="16"/>
        <v>Cumplio</v>
      </c>
      <c r="AL21" s="297"/>
      <c r="AM21" s="154"/>
    </row>
    <row r="22" spans="1:39" ht="47.1" customHeight="1">
      <c r="A22" s="184" t="s">
        <v>872</v>
      </c>
      <c r="B22" s="170">
        <v>13</v>
      </c>
      <c r="C22" s="170" t="s">
        <v>39</v>
      </c>
      <c r="D22" s="170" t="s">
        <v>54</v>
      </c>
      <c r="E22" s="170" t="s">
        <v>96</v>
      </c>
      <c r="F22" s="172" t="s">
        <v>1538</v>
      </c>
      <c r="G22" s="172" t="s">
        <v>862</v>
      </c>
      <c r="H22" s="172" t="s">
        <v>1017</v>
      </c>
      <c r="I22" s="178"/>
      <c r="J22" s="196"/>
      <c r="K22" s="174">
        <f t="shared" si="17"/>
        <v>0</v>
      </c>
      <c r="L22" s="223">
        <v>1</v>
      </c>
      <c r="M22" s="178"/>
      <c r="N22" s="174">
        <f t="shared" si="18"/>
        <v>1</v>
      </c>
      <c r="O22" s="175">
        <f t="shared" si="19"/>
        <v>1</v>
      </c>
      <c r="P22" s="179"/>
      <c r="Q22" s="172" t="s">
        <v>1533</v>
      </c>
      <c r="R22" s="183"/>
      <c r="S22" s="343">
        <v>0</v>
      </c>
      <c r="T22" s="344" t="str">
        <f t="shared" si="6"/>
        <v>No hay Programación</v>
      </c>
      <c r="U22" s="172" t="str">
        <f t="shared" si="7"/>
        <v>De acuerdo con lo programado</v>
      </c>
      <c r="V22" s="345"/>
      <c r="W22" s="343">
        <v>0</v>
      </c>
      <c r="X22" s="344" t="str">
        <f t="shared" si="8"/>
        <v>No hay Programación</v>
      </c>
      <c r="Y22" s="172" t="str">
        <f t="shared" si="20"/>
        <v>De acuerdo con lo programado</v>
      </c>
      <c r="Z22" s="345"/>
      <c r="AA22" s="190">
        <v>1</v>
      </c>
      <c r="AB22" s="296">
        <f t="shared" si="10"/>
        <v>1</v>
      </c>
      <c r="AC22" s="297" t="str">
        <f t="shared" si="11"/>
        <v>De acuerdo con lo programado</v>
      </c>
      <c r="AD22" s="297"/>
      <c r="AE22" s="224"/>
      <c r="AF22" s="225" t="str">
        <f t="shared" si="12"/>
        <v>No hay ejecución</v>
      </c>
      <c r="AG22" s="226" t="str">
        <f t="shared" si="13"/>
        <v>NA</v>
      </c>
      <c r="AH22" s="226"/>
      <c r="AI22" s="299">
        <f t="shared" si="14"/>
        <v>1</v>
      </c>
      <c r="AJ22" s="296">
        <f t="shared" si="15"/>
        <v>1</v>
      </c>
      <c r="AK22" s="297" t="str">
        <f t="shared" si="16"/>
        <v>Cumplio</v>
      </c>
      <c r="AL22" s="297"/>
      <c r="AM22" s="154"/>
    </row>
    <row r="23" spans="1:39" ht="47.1" customHeight="1">
      <c r="A23" s="184" t="s">
        <v>873</v>
      </c>
      <c r="B23" s="170">
        <v>12</v>
      </c>
      <c r="C23" s="170" t="s">
        <v>35</v>
      </c>
      <c r="D23" s="170" t="s">
        <v>54</v>
      </c>
      <c r="E23" s="170" t="s">
        <v>96</v>
      </c>
      <c r="F23" s="172" t="s">
        <v>1539</v>
      </c>
      <c r="G23" s="172" t="s">
        <v>862</v>
      </c>
      <c r="H23" s="172" t="s">
        <v>1017</v>
      </c>
      <c r="I23" s="178"/>
      <c r="J23" s="196"/>
      <c r="K23" s="174">
        <f t="shared" si="17"/>
        <v>0</v>
      </c>
      <c r="L23" s="223"/>
      <c r="M23" s="178">
        <v>1</v>
      </c>
      <c r="N23" s="174">
        <f t="shared" si="18"/>
        <v>1</v>
      </c>
      <c r="O23" s="175">
        <f t="shared" si="19"/>
        <v>1</v>
      </c>
      <c r="P23" s="179"/>
      <c r="Q23" s="172" t="s">
        <v>1540</v>
      </c>
      <c r="R23" s="183"/>
      <c r="S23" s="343">
        <v>0</v>
      </c>
      <c r="T23" s="344" t="str">
        <f t="shared" si="6"/>
        <v>No hay Programación</v>
      </c>
      <c r="U23" s="172" t="str">
        <f t="shared" si="7"/>
        <v>De acuerdo con lo programado</v>
      </c>
      <c r="V23" s="345"/>
      <c r="W23" s="343"/>
      <c r="X23" s="344" t="str">
        <f t="shared" si="8"/>
        <v>No hay ejecución</v>
      </c>
      <c r="Y23" s="172" t="str">
        <f t="shared" si="20"/>
        <v>NA</v>
      </c>
      <c r="Z23" s="345"/>
      <c r="AA23" s="190"/>
      <c r="AB23" s="296" t="str">
        <f t="shared" si="10"/>
        <v>No hay ejecución</v>
      </c>
      <c r="AC23" s="297" t="str">
        <f t="shared" si="11"/>
        <v>NA</v>
      </c>
      <c r="AD23" s="297"/>
      <c r="AE23" s="224">
        <v>1</v>
      </c>
      <c r="AF23" s="225">
        <f t="shared" si="12"/>
        <v>1</v>
      </c>
      <c r="AG23" s="226" t="str">
        <f t="shared" si="13"/>
        <v>De acuerdo con lo programado</v>
      </c>
      <c r="AH23" s="226"/>
      <c r="AI23" s="299">
        <f t="shared" si="14"/>
        <v>1</v>
      </c>
      <c r="AJ23" s="296">
        <f t="shared" si="15"/>
        <v>1</v>
      </c>
      <c r="AK23" s="297" t="str">
        <f t="shared" si="16"/>
        <v>Cumplio</v>
      </c>
      <c r="AL23" s="297"/>
      <c r="AM23" s="154"/>
    </row>
    <row r="24" spans="1:39" ht="47.1" customHeight="1">
      <c r="A24" s="184" t="s">
        <v>874</v>
      </c>
      <c r="B24" s="170">
        <v>12</v>
      </c>
      <c r="C24" s="170" t="s">
        <v>35</v>
      </c>
      <c r="D24" s="170" t="s">
        <v>54</v>
      </c>
      <c r="E24" s="170" t="s">
        <v>96</v>
      </c>
      <c r="F24" s="172" t="s">
        <v>1541</v>
      </c>
      <c r="G24" s="172" t="s">
        <v>862</v>
      </c>
      <c r="H24" s="172" t="s">
        <v>1017</v>
      </c>
      <c r="I24" s="178"/>
      <c r="J24" s="196"/>
      <c r="K24" s="174">
        <f t="shared" si="17"/>
        <v>0</v>
      </c>
      <c r="L24" s="223"/>
      <c r="M24" s="178">
        <v>1</v>
      </c>
      <c r="N24" s="174">
        <f t="shared" si="18"/>
        <v>1</v>
      </c>
      <c r="O24" s="175">
        <f t="shared" si="19"/>
        <v>1</v>
      </c>
      <c r="P24" s="179"/>
      <c r="Q24" s="172" t="s">
        <v>1540</v>
      </c>
      <c r="R24" s="183"/>
      <c r="S24" s="343">
        <v>0</v>
      </c>
      <c r="T24" s="344" t="str">
        <f t="shared" si="6"/>
        <v>No hay Programación</v>
      </c>
      <c r="U24" s="172" t="str">
        <f t="shared" si="7"/>
        <v>De acuerdo con lo programado</v>
      </c>
      <c r="V24" s="345"/>
      <c r="W24" s="343"/>
      <c r="X24" s="344" t="str">
        <f t="shared" si="8"/>
        <v>No hay ejecución</v>
      </c>
      <c r="Y24" s="172" t="str">
        <f t="shared" si="20"/>
        <v>NA</v>
      </c>
      <c r="Z24" s="345"/>
      <c r="AA24" s="190"/>
      <c r="AB24" s="296" t="str">
        <f t="shared" si="10"/>
        <v>No hay ejecución</v>
      </c>
      <c r="AC24" s="297" t="str">
        <f t="shared" si="11"/>
        <v>NA</v>
      </c>
      <c r="AD24" s="297"/>
      <c r="AE24" s="224">
        <v>1</v>
      </c>
      <c r="AF24" s="225">
        <f t="shared" si="12"/>
        <v>1</v>
      </c>
      <c r="AG24" s="226" t="str">
        <f t="shared" si="13"/>
        <v>De acuerdo con lo programado</v>
      </c>
      <c r="AH24" s="226"/>
      <c r="AI24" s="299">
        <f t="shared" si="14"/>
        <v>1</v>
      </c>
      <c r="AJ24" s="296">
        <f t="shared" si="15"/>
        <v>1</v>
      </c>
      <c r="AK24" s="297" t="str">
        <f t="shared" si="16"/>
        <v>Cumplio</v>
      </c>
      <c r="AL24" s="297"/>
      <c r="AM24" s="154"/>
    </row>
    <row r="25" spans="1:39" ht="47.1" customHeight="1">
      <c r="A25" s="184" t="s">
        <v>1542</v>
      </c>
      <c r="B25" s="170">
        <v>2</v>
      </c>
      <c r="C25" s="170" t="s">
        <v>33</v>
      </c>
      <c r="D25" s="170" t="s">
        <v>54</v>
      </c>
      <c r="E25" s="170" t="s">
        <v>96</v>
      </c>
      <c r="F25" s="172" t="s">
        <v>1543</v>
      </c>
      <c r="G25" s="172" t="s">
        <v>862</v>
      </c>
      <c r="H25" s="172" t="s">
        <v>1017</v>
      </c>
      <c r="I25" s="178"/>
      <c r="J25" s="196"/>
      <c r="K25" s="174">
        <f t="shared" si="17"/>
        <v>0</v>
      </c>
      <c r="L25" s="223"/>
      <c r="M25" s="178">
        <v>1</v>
      </c>
      <c r="N25" s="174">
        <f t="shared" si="18"/>
        <v>1</v>
      </c>
      <c r="O25" s="175">
        <f t="shared" si="19"/>
        <v>1</v>
      </c>
      <c r="P25" s="179"/>
      <c r="Q25" s="172" t="s">
        <v>1540</v>
      </c>
      <c r="R25" s="183"/>
      <c r="S25" s="343">
        <v>0</v>
      </c>
      <c r="T25" s="344" t="str">
        <f t="shared" si="6"/>
        <v>No hay Programación</v>
      </c>
      <c r="U25" s="172" t="str">
        <f t="shared" si="7"/>
        <v>De acuerdo con lo programado</v>
      </c>
      <c r="V25" s="345"/>
      <c r="W25" s="343"/>
      <c r="X25" s="344" t="str">
        <f t="shared" si="8"/>
        <v>No hay ejecución</v>
      </c>
      <c r="Y25" s="172" t="str">
        <f t="shared" si="20"/>
        <v>NA</v>
      </c>
      <c r="Z25" s="345"/>
      <c r="AA25" s="190"/>
      <c r="AB25" s="296" t="str">
        <f t="shared" si="10"/>
        <v>No hay ejecución</v>
      </c>
      <c r="AC25" s="297" t="str">
        <f t="shared" si="11"/>
        <v>NA</v>
      </c>
      <c r="AD25" s="297"/>
      <c r="AE25" s="224">
        <v>0.9</v>
      </c>
      <c r="AF25" s="225">
        <f t="shared" si="12"/>
        <v>0.9</v>
      </c>
      <c r="AG25" s="226" t="str">
        <f t="shared" si="13"/>
        <v>De acuerdo con lo programado</v>
      </c>
      <c r="AH25" s="226"/>
      <c r="AI25" s="299">
        <f t="shared" si="14"/>
        <v>0.9</v>
      </c>
      <c r="AJ25" s="296">
        <f t="shared" si="15"/>
        <v>0.9</v>
      </c>
      <c r="AK25" s="297" t="str">
        <f t="shared" si="16"/>
        <v>Cumplio</v>
      </c>
      <c r="AL25" s="297"/>
      <c r="AM25" s="154"/>
    </row>
    <row r="26" spans="1:39" s="554" customFormat="1" ht="47.1" hidden="1" customHeight="1">
      <c r="A26" s="561">
        <v>2.4</v>
      </c>
      <c r="B26" s="541">
        <v>12</v>
      </c>
      <c r="C26" s="541" t="s">
        <v>31</v>
      </c>
      <c r="D26" s="541" t="s">
        <v>48</v>
      </c>
      <c r="E26" s="541" t="s">
        <v>96</v>
      </c>
      <c r="F26" s="562" t="s">
        <v>1544</v>
      </c>
      <c r="G26" s="543" t="s">
        <v>862</v>
      </c>
      <c r="H26" s="562" t="s">
        <v>863</v>
      </c>
      <c r="I26" s="555">
        <f>SUM(I27:I28)</f>
        <v>0</v>
      </c>
      <c r="J26" s="555">
        <f>SUM(J27:J28)</f>
        <v>0</v>
      </c>
      <c r="K26" s="545">
        <f t="shared" si="17"/>
        <v>0</v>
      </c>
      <c r="L26" s="555">
        <f>SUM(L27:L28)</f>
        <v>0</v>
      </c>
      <c r="M26" s="555">
        <f>SUM(M27:M28)</f>
        <v>2</v>
      </c>
      <c r="N26" s="545">
        <f t="shared" si="18"/>
        <v>2</v>
      </c>
      <c r="O26" s="545">
        <f t="shared" si="19"/>
        <v>2</v>
      </c>
      <c r="P26" s="546"/>
      <c r="Q26" s="562" t="str">
        <f>Q27</f>
        <v>Melvin Madrigal  Alfaro</v>
      </c>
      <c r="R26" s="547"/>
      <c r="S26" s="343"/>
      <c r="T26" s="344" t="str">
        <f t="shared" si="6"/>
        <v>No hay ejecución</v>
      </c>
      <c r="U26" s="172" t="str">
        <f t="shared" si="7"/>
        <v>NA</v>
      </c>
      <c r="V26" s="345"/>
      <c r="W26" s="343"/>
      <c r="X26" s="344" t="str">
        <f t="shared" si="8"/>
        <v>No hay ejecución</v>
      </c>
      <c r="Y26" s="172" t="str">
        <f t="shared" si="20"/>
        <v>NA</v>
      </c>
      <c r="Z26" s="345"/>
      <c r="AA26" s="190"/>
      <c r="AB26" s="296" t="str">
        <f t="shared" si="10"/>
        <v>No hay ejecución</v>
      </c>
      <c r="AC26" s="297" t="str">
        <f t="shared" si="11"/>
        <v>NA</v>
      </c>
      <c r="AD26" s="297"/>
      <c r="AE26" s="224"/>
      <c r="AF26" s="225" t="str">
        <f t="shared" si="12"/>
        <v>No hay ejecución</v>
      </c>
      <c r="AG26" s="226" t="str">
        <f t="shared" si="13"/>
        <v>NA</v>
      </c>
      <c r="AH26" s="226"/>
      <c r="AI26" s="550">
        <f t="shared" si="14"/>
        <v>0</v>
      </c>
      <c r="AJ26" s="548">
        <f t="shared" si="15"/>
        <v>0</v>
      </c>
      <c r="AK26" s="549" t="str">
        <f t="shared" si="16"/>
        <v>No Cumplio</v>
      </c>
      <c r="AL26" s="549"/>
    </row>
    <row r="27" spans="1:39" ht="47.1" customHeight="1">
      <c r="A27" s="184" t="s">
        <v>879</v>
      </c>
      <c r="B27" s="170">
        <v>12</v>
      </c>
      <c r="C27" s="170" t="s">
        <v>37</v>
      </c>
      <c r="D27" s="170" t="s">
        <v>74</v>
      </c>
      <c r="E27" s="170" t="s">
        <v>104</v>
      </c>
      <c r="F27" s="172" t="s">
        <v>1545</v>
      </c>
      <c r="G27" s="172" t="s">
        <v>862</v>
      </c>
      <c r="H27" s="172" t="s">
        <v>1017</v>
      </c>
      <c r="I27" s="178"/>
      <c r="J27" s="196"/>
      <c r="K27" s="174">
        <f t="shared" si="17"/>
        <v>0</v>
      </c>
      <c r="L27" s="223"/>
      <c r="M27" s="178">
        <v>1</v>
      </c>
      <c r="N27" s="174">
        <f t="shared" si="18"/>
        <v>1</v>
      </c>
      <c r="O27" s="175">
        <f t="shared" si="19"/>
        <v>1</v>
      </c>
      <c r="P27" s="179"/>
      <c r="Q27" s="172" t="s">
        <v>1546</v>
      </c>
      <c r="R27" s="183"/>
      <c r="S27" s="343">
        <v>0</v>
      </c>
      <c r="T27" s="344" t="str">
        <f t="shared" si="6"/>
        <v>No hay Programación</v>
      </c>
      <c r="U27" s="172" t="str">
        <f t="shared" si="7"/>
        <v>De acuerdo con lo programado</v>
      </c>
      <c r="V27" s="345"/>
      <c r="W27" s="343"/>
      <c r="X27" s="344" t="str">
        <f t="shared" si="8"/>
        <v>No hay ejecución</v>
      </c>
      <c r="Y27" s="172" t="str">
        <f t="shared" ref="Y27:Y60" si="21">IF(X27="No hay ejecución","NA",IF(X27&gt;=90%,"De acuerdo con lo programado",IF(X27&gt;=51%,"Atraso Leve",IF(X27&lt;=50%,"En riesgo en cumplimiento"))))</f>
        <v>NA</v>
      </c>
      <c r="Z27" s="345"/>
      <c r="AA27" s="190"/>
      <c r="AB27" s="296" t="str">
        <f t="shared" si="10"/>
        <v>No hay ejecución</v>
      </c>
      <c r="AC27" s="297" t="str">
        <f t="shared" si="11"/>
        <v>NA</v>
      </c>
      <c r="AD27" s="297"/>
      <c r="AE27" s="224">
        <v>0.9</v>
      </c>
      <c r="AF27" s="225">
        <f t="shared" si="12"/>
        <v>0.9</v>
      </c>
      <c r="AG27" s="226" t="str">
        <f t="shared" si="13"/>
        <v>De acuerdo con lo programado</v>
      </c>
      <c r="AH27" s="226"/>
      <c r="AI27" s="299">
        <f t="shared" si="14"/>
        <v>0.9</v>
      </c>
      <c r="AJ27" s="296">
        <f t="shared" si="15"/>
        <v>0.9</v>
      </c>
      <c r="AK27" s="297" t="str">
        <f t="shared" si="16"/>
        <v>Cumplio</v>
      </c>
      <c r="AL27" s="297"/>
      <c r="AM27" s="154"/>
    </row>
    <row r="28" spans="1:39" ht="47.1" hidden="1" customHeight="1">
      <c r="A28" s="184" t="s">
        <v>880</v>
      </c>
      <c r="B28" s="170">
        <v>12</v>
      </c>
      <c r="C28" s="170" t="s">
        <v>31</v>
      </c>
      <c r="D28" s="170" t="s">
        <v>48</v>
      </c>
      <c r="E28" s="170" t="s">
        <v>96</v>
      </c>
      <c r="F28" s="172" t="s">
        <v>1547</v>
      </c>
      <c r="G28" s="172" t="s">
        <v>862</v>
      </c>
      <c r="H28" s="172" t="s">
        <v>1017</v>
      </c>
      <c r="I28" s="178"/>
      <c r="J28" s="196"/>
      <c r="K28" s="174">
        <f t="shared" si="17"/>
        <v>0</v>
      </c>
      <c r="L28" s="223"/>
      <c r="M28" s="178">
        <v>1</v>
      </c>
      <c r="N28" s="174">
        <f t="shared" si="18"/>
        <v>1</v>
      </c>
      <c r="O28" s="175">
        <f t="shared" si="19"/>
        <v>1</v>
      </c>
      <c r="P28" s="179"/>
      <c r="Q28" s="172" t="s">
        <v>1546</v>
      </c>
      <c r="R28" s="183" t="s">
        <v>1548</v>
      </c>
      <c r="S28" s="343">
        <v>0</v>
      </c>
      <c r="T28" s="344" t="str">
        <f t="shared" si="6"/>
        <v>No hay Programación</v>
      </c>
      <c r="U28" s="172" t="str">
        <f t="shared" si="7"/>
        <v>De acuerdo con lo programado</v>
      </c>
      <c r="V28" s="345"/>
      <c r="W28" s="343"/>
      <c r="X28" s="344" t="str">
        <f t="shared" si="8"/>
        <v>No hay ejecución</v>
      </c>
      <c r="Y28" s="172" t="str">
        <f t="shared" si="21"/>
        <v>NA</v>
      </c>
      <c r="Z28" s="345"/>
      <c r="AA28" s="190"/>
      <c r="AB28" s="296" t="str">
        <f t="shared" si="10"/>
        <v>No hay ejecución</v>
      </c>
      <c r="AC28" s="297" t="str">
        <f t="shared" si="11"/>
        <v>NA</v>
      </c>
      <c r="AD28" s="297"/>
      <c r="AE28" s="224">
        <v>0.75</v>
      </c>
      <c r="AF28" s="225">
        <f t="shared" si="12"/>
        <v>0.75</v>
      </c>
      <c r="AG28" s="226" t="str">
        <f t="shared" si="13"/>
        <v>Atraso Leve</v>
      </c>
      <c r="AH28" s="226" t="s">
        <v>1549</v>
      </c>
      <c r="AI28" s="299">
        <f t="shared" si="14"/>
        <v>0.75</v>
      </c>
      <c r="AJ28" s="296">
        <f t="shared" si="15"/>
        <v>0.75</v>
      </c>
      <c r="AK28" s="297" t="str">
        <f t="shared" si="16"/>
        <v>No Cumplio</v>
      </c>
      <c r="AL28" s="297"/>
      <c r="AM28" s="154"/>
    </row>
    <row r="29" spans="1:39" s="554" customFormat="1" ht="45" hidden="1" customHeight="1">
      <c r="A29" s="561" t="s">
        <v>882</v>
      </c>
      <c r="B29" s="541">
        <v>12</v>
      </c>
      <c r="C29" s="541" t="s">
        <v>31</v>
      </c>
      <c r="D29" s="541" t="s">
        <v>48</v>
      </c>
      <c r="E29" s="541" t="s">
        <v>96</v>
      </c>
      <c r="F29" s="562" t="s">
        <v>875</v>
      </c>
      <c r="G29" s="543" t="s">
        <v>862</v>
      </c>
      <c r="H29" s="562" t="s">
        <v>863</v>
      </c>
      <c r="I29" s="555">
        <f>SUM(I30)</f>
        <v>0</v>
      </c>
      <c r="J29" s="555">
        <f>SUM(J30)</f>
        <v>0</v>
      </c>
      <c r="K29" s="545">
        <f t="shared" si="17"/>
        <v>0</v>
      </c>
      <c r="L29" s="555">
        <f>SUM(L30)</f>
        <v>0</v>
      </c>
      <c r="M29" s="555">
        <f>SUM(M30)</f>
        <v>1</v>
      </c>
      <c r="N29" s="545">
        <f t="shared" si="18"/>
        <v>1</v>
      </c>
      <c r="O29" s="545">
        <f t="shared" si="19"/>
        <v>1</v>
      </c>
      <c r="P29" s="546"/>
      <c r="Q29" s="562" t="str">
        <f>Q30</f>
        <v>York Quirós Pérez</v>
      </c>
      <c r="R29" s="547"/>
      <c r="S29" s="343">
        <v>0</v>
      </c>
      <c r="T29" s="344" t="str">
        <f t="shared" si="6"/>
        <v>No hay Programación</v>
      </c>
      <c r="U29" s="172" t="str">
        <f t="shared" si="7"/>
        <v>De acuerdo con lo programado</v>
      </c>
      <c r="V29" s="345"/>
      <c r="W29" s="343"/>
      <c r="X29" s="344" t="str">
        <f t="shared" si="8"/>
        <v>No hay ejecución</v>
      </c>
      <c r="Y29" s="172" t="str">
        <f t="shared" si="21"/>
        <v>NA</v>
      </c>
      <c r="Z29" s="345"/>
      <c r="AA29" s="190"/>
      <c r="AB29" s="296" t="str">
        <f t="shared" si="10"/>
        <v>No hay ejecución</v>
      </c>
      <c r="AC29" s="297" t="str">
        <f t="shared" si="11"/>
        <v>NA</v>
      </c>
      <c r="AD29" s="297"/>
      <c r="AE29" s="224"/>
      <c r="AF29" s="225" t="str">
        <f t="shared" si="12"/>
        <v>No hay ejecución</v>
      </c>
      <c r="AG29" s="226" t="str">
        <f t="shared" si="13"/>
        <v>NA</v>
      </c>
      <c r="AH29" s="226"/>
      <c r="AI29" s="550">
        <f t="shared" si="14"/>
        <v>0</v>
      </c>
      <c r="AJ29" s="548">
        <f t="shared" si="15"/>
        <v>0</v>
      </c>
      <c r="AK29" s="549" t="str">
        <f t="shared" si="16"/>
        <v>No Cumplio</v>
      </c>
      <c r="AL29" s="549"/>
    </row>
    <row r="30" spans="1:39" ht="33.6" customHeight="1">
      <c r="A30" s="184" t="s">
        <v>883</v>
      </c>
      <c r="B30" s="170">
        <v>12</v>
      </c>
      <c r="C30" s="170" t="s">
        <v>31</v>
      </c>
      <c r="D30" s="170" t="s">
        <v>48</v>
      </c>
      <c r="E30" s="170" t="s">
        <v>96</v>
      </c>
      <c r="F30" s="172" t="s">
        <v>1550</v>
      </c>
      <c r="G30" s="172" t="s">
        <v>862</v>
      </c>
      <c r="H30" s="172" t="s">
        <v>1017</v>
      </c>
      <c r="I30" s="178"/>
      <c r="J30" s="196"/>
      <c r="K30" s="174">
        <f t="shared" si="17"/>
        <v>0</v>
      </c>
      <c r="L30" s="223"/>
      <c r="M30" s="178">
        <v>1</v>
      </c>
      <c r="N30" s="174">
        <f t="shared" si="18"/>
        <v>1</v>
      </c>
      <c r="O30" s="175">
        <f t="shared" si="19"/>
        <v>1</v>
      </c>
      <c r="P30" s="179"/>
      <c r="Q30" s="172" t="s">
        <v>1551</v>
      </c>
      <c r="R30" s="183" t="s">
        <v>1552</v>
      </c>
      <c r="S30" s="343">
        <v>0</v>
      </c>
      <c r="T30" s="344" t="str">
        <f t="shared" si="6"/>
        <v>No hay Programación</v>
      </c>
      <c r="U30" s="172" t="str">
        <f t="shared" si="7"/>
        <v>De acuerdo con lo programado</v>
      </c>
      <c r="V30" s="345"/>
      <c r="W30" s="343"/>
      <c r="X30" s="344" t="str">
        <f t="shared" si="8"/>
        <v>No hay ejecución</v>
      </c>
      <c r="Y30" s="172" t="str">
        <f t="shared" si="21"/>
        <v>NA</v>
      </c>
      <c r="Z30" s="345"/>
      <c r="AA30" s="190"/>
      <c r="AB30" s="296" t="str">
        <f t="shared" si="10"/>
        <v>No hay ejecución</v>
      </c>
      <c r="AC30" s="297" t="str">
        <f t="shared" si="11"/>
        <v>NA</v>
      </c>
      <c r="AD30" s="297"/>
      <c r="AE30" s="224">
        <v>1</v>
      </c>
      <c r="AF30" s="225">
        <f t="shared" si="12"/>
        <v>1</v>
      </c>
      <c r="AG30" s="226" t="str">
        <f t="shared" si="13"/>
        <v>De acuerdo con lo programado</v>
      </c>
      <c r="AH30" s="226"/>
      <c r="AI30" s="299">
        <f t="shared" si="14"/>
        <v>1</v>
      </c>
      <c r="AJ30" s="296">
        <f t="shared" si="15"/>
        <v>1</v>
      </c>
      <c r="AK30" s="297" t="str">
        <f t="shared" si="16"/>
        <v>Cumplio</v>
      </c>
      <c r="AL30" s="297"/>
      <c r="AM30" s="154"/>
    </row>
    <row r="31" spans="1:39" ht="26.55" hidden="1" customHeight="1">
      <c r="A31" s="202" t="s">
        <v>885</v>
      </c>
      <c r="B31" s="181">
        <v>2</v>
      </c>
      <c r="C31" s="181">
        <v>0</v>
      </c>
      <c r="D31" s="181" t="s">
        <v>71</v>
      </c>
      <c r="E31" s="181" t="s">
        <v>96</v>
      </c>
      <c r="F31" s="171" t="s">
        <v>865</v>
      </c>
      <c r="G31" s="182" t="s">
        <v>862</v>
      </c>
      <c r="H31" s="171" t="s">
        <v>863</v>
      </c>
      <c r="I31" s="203">
        <f>SUM(I32)</f>
        <v>0</v>
      </c>
      <c r="J31" s="203">
        <f>SUM(J32)</f>
        <v>0</v>
      </c>
      <c r="K31" s="174">
        <f t="shared" si="17"/>
        <v>0</v>
      </c>
      <c r="L31" s="322">
        <f>SUM(L32)</f>
        <v>0</v>
      </c>
      <c r="M31" s="203">
        <f>SUM(M32)</f>
        <v>1</v>
      </c>
      <c r="N31" s="174">
        <f t="shared" si="18"/>
        <v>1</v>
      </c>
      <c r="O31" s="174">
        <f t="shared" si="19"/>
        <v>1</v>
      </c>
      <c r="P31" s="176"/>
      <c r="Q31" s="171" t="str">
        <f>Q32</f>
        <v>York Quirós Pérez</v>
      </c>
      <c r="R31" s="183"/>
      <c r="S31" s="343"/>
      <c r="T31" s="344" t="str">
        <f t="shared" si="6"/>
        <v>No hay ejecución</v>
      </c>
      <c r="U31" s="172" t="str">
        <f t="shared" si="7"/>
        <v>NA</v>
      </c>
      <c r="V31" s="345"/>
      <c r="W31" s="343"/>
      <c r="X31" s="344" t="str">
        <f t="shared" si="8"/>
        <v>No hay ejecución</v>
      </c>
      <c r="Y31" s="172" t="str">
        <f t="shared" si="21"/>
        <v>NA</v>
      </c>
      <c r="Z31" s="345"/>
      <c r="AA31" s="190"/>
      <c r="AB31" s="296" t="str">
        <f t="shared" si="10"/>
        <v>No hay ejecución</v>
      </c>
      <c r="AC31" s="297" t="str">
        <f t="shared" si="11"/>
        <v>NA</v>
      </c>
      <c r="AD31" s="297"/>
      <c r="AE31" s="224"/>
      <c r="AF31" s="225" t="str">
        <f t="shared" si="12"/>
        <v>No hay ejecución</v>
      </c>
      <c r="AG31" s="226" t="str">
        <f t="shared" si="13"/>
        <v>NA</v>
      </c>
      <c r="AH31" s="226"/>
      <c r="AI31" s="299">
        <f t="shared" si="14"/>
        <v>0</v>
      </c>
      <c r="AJ31" s="296">
        <f t="shared" si="15"/>
        <v>0</v>
      </c>
      <c r="AK31" s="297" t="str">
        <f t="shared" si="16"/>
        <v>No Cumplio</v>
      </c>
      <c r="AL31" s="297"/>
      <c r="AM31" s="154"/>
    </row>
    <row r="32" spans="1:39" ht="27" customHeight="1">
      <c r="A32" s="184" t="s">
        <v>888</v>
      </c>
      <c r="B32" s="170">
        <v>2</v>
      </c>
      <c r="C32" s="170" t="s">
        <v>33</v>
      </c>
      <c r="D32" s="170" t="s">
        <v>54</v>
      </c>
      <c r="E32" s="170" t="s">
        <v>96</v>
      </c>
      <c r="F32" s="172" t="s">
        <v>1553</v>
      </c>
      <c r="G32" s="172" t="s">
        <v>862</v>
      </c>
      <c r="H32" s="172" t="s">
        <v>1017</v>
      </c>
      <c r="I32" s="178"/>
      <c r="J32" s="196"/>
      <c r="K32" s="174">
        <f t="shared" si="17"/>
        <v>0</v>
      </c>
      <c r="L32" s="223"/>
      <c r="M32" s="178">
        <v>1</v>
      </c>
      <c r="N32" s="174">
        <f t="shared" si="18"/>
        <v>1</v>
      </c>
      <c r="O32" s="175">
        <f t="shared" si="19"/>
        <v>1</v>
      </c>
      <c r="P32" s="179"/>
      <c r="Q32" s="172" t="s">
        <v>1551</v>
      </c>
      <c r="R32" s="183"/>
      <c r="S32" s="343">
        <v>0</v>
      </c>
      <c r="T32" s="344" t="str">
        <f t="shared" si="6"/>
        <v>No hay Programación</v>
      </c>
      <c r="U32" s="172" t="str">
        <f t="shared" si="7"/>
        <v>De acuerdo con lo programado</v>
      </c>
      <c r="V32" s="345"/>
      <c r="W32" s="343"/>
      <c r="X32" s="344" t="str">
        <f t="shared" si="8"/>
        <v>No hay ejecución</v>
      </c>
      <c r="Y32" s="172" t="str">
        <f t="shared" si="21"/>
        <v>NA</v>
      </c>
      <c r="Z32" s="345"/>
      <c r="AA32" s="190"/>
      <c r="AB32" s="296" t="str">
        <f t="shared" si="10"/>
        <v>No hay ejecución</v>
      </c>
      <c r="AC32" s="297" t="str">
        <f t="shared" si="11"/>
        <v>NA</v>
      </c>
      <c r="AD32" s="297"/>
      <c r="AE32" s="224">
        <v>1</v>
      </c>
      <c r="AF32" s="225">
        <f t="shared" si="12"/>
        <v>1</v>
      </c>
      <c r="AG32" s="226" t="str">
        <f t="shared" si="13"/>
        <v>De acuerdo con lo programado</v>
      </c>
      <c r="AH32" s="226"/>
      <c r="AI32" s="299">
        <f t="shared" si="14"/>
        <v>1</v>
      </c>
      <c r="AJ32" s="296">
        <f t="shared" si="15"/>
        <v>1</v>
      </c>
      <c r="AK32" s="297" t="str">
        <f t="shared" si="16"/>
        <v>Cumplio</v>
      </c>
      <c r="AL32" s="297"/>
      <c r="AM32" s="154"/>
    </row>
    <row r="33" spans="1:39" s="554" customFormat="1" ht="87" hidden="1" customHeight="1">
      <c r="A33" s="561" t="s">
        <v>1554</v>
      </c>
      <c r="B33" s="541">
        <v>2</v>
      </c>
      <c r="C33" s="541" t="s">
        <v>31</v>
      </c>
      <c r="D33" s="541" t="s">
        <v>54</v>
      </c>
      <c r="E33" s="541" t="s">
        <v>96</v>
      </c>
      <c r="F33" s="562" t="s">
        <v>1277</v>
      </c>
      <c r="G33" s="543" t="s">
        <v>862</v>
      </c>
      <c r="H33" s="562" t="s">
        <v>863</v>
      </c>
      <c r="I33" s="555">
        <f>SUM(I34:I49)</f>
        <v>1</v>
      </c>
      <c r="J33" s="555">
        <f>SUM(J34:J49)</f>
        <v>5</v>
      </c>
      <c r="K33" s="545">
        <f t="shared" si="17"/>
        <v>6</v>
      </c>
      <c r="L33" s="555">
        <f>SUM(L34:L49)</f>
        <v>4</v>
      </c>
      <c r="M33" s="555">
        <f>SUM(M34:M49)</f>
        <v>7</v>
      </c>
      <c r="N33" s="545">
        <f t="shared" si="18"/>
        <v>11</v>
      </c>
      <c r="O33" s="545">
        <f t="shared" si="19"/>
        <v>17</v>
      </c>
      <c r="P33" s="546"/>
      <c r="Q33" s="562" t="str">
        <f>Q34&amp;"-"&amp;Q36&amp;"-"&amp;Q37&amp;"-"&amp;Q40&amp;"-"&amp;Q43</f>
        <v>Luis Carrera Hidalgo-Melvin Madrigal Alfaro-Nevio Bonilla Morales/Cesar Pizarro Tellez-César Pizarro Téllez-Juan Carlos Hernández Fonseca</v>
      </c>
      <c r="R33" s="547"/>
      <c r="S33" s="343">
        <v>1</v>
      </c>
      <c r="T33" s="344">
        <f t="shared" si="6"/>
        <v>1</v>
      </c>
      <c r="U33" s="172" t="str">
        <f t="shared" si="7"/>
        <v>De acuerdo con lo programado</v>
      </c>
      <c r="V33" s="345"/>
      <c r="W33" s="343"/>
      <c r="X33" s="344" t="str">
        <f t="shared" si="8"/>
        <v>No hay ejecución</v>
      </c>
      <c r="Y33" s="172" t="str">
        <f t="shared" si="21"/>
        <v>NA</v>
      </c>
      <c r="Z33" s="345"/>
      <c r="AA33" s="190"/>
      <c r="AB33" s="296" t="str">
        <f t="shared" si="10"/>
        <v>No hay ejecución</v>
      </c>
      <c r="AC33" s="297" t="str">
        <f t="shared" si="11"/>
        <v>NA</v>
      </c>
      <c r="AD33" s="297"/>
      <c r="AE33" s="224"/>
      <c r="AF33" s="225" t="str">
        <f t="shared" si="12"/>
        <v>No hay ejecución</v>
      </c>
      <c r="AG33" s="226" t="str">
        <f t="shared" si="13"/>
        <v>NA</v>
      </c>
      <c r="AH33" s="226"/>
      <c r="AI33" s="550">
        <f t="shared" si="14"/>
        <v>1</v>
      </c>
      <c r="AJ33" s="548">
        <f t="shared" si="15"/>
        <v>5.8823529411764705E-2</v>
      </c>
      <c r="AK33" s="549" t="str">
        <f t="shared" si="16"/>
        <v>No Cumplio</v>
      </c>
      <c r="AL33" s="549"/>
    </row>
    <row r="34" spans="1:39" ht="47.1" hidden="1" customHeight="1">
      <c r="A34" s="184" t="s">
        <v>1290</v>
      </c>
      <c r="B34" s="170">
        <v>2</v>
      </c>
      <c r="C34" s="170" t="s">
        <v>31</v>
      </c>
      <c r="D34" s="170" t="s">
        <v>54</v>
      </c>
      <c r="E34" s="170" t="s">
        <v>96</v>
      </c>
      <c r="F34" s="172" t="s">
        <v>1555</v>
      </c>
      <c r="G34" s="172" t="s">
        <v>862</v>
      </c>
      <c r="H34" s="172" t="s">
        <v>1017</v>
      </c>
      <c r="I34" s="178"/>
      <c r="J34" s="178"/>
      <c r="K34" s="174">
        <f t="shared" si="17"/>
        <v>0</v>
      </c>
      <c r="L34" s="223"/>
      <c r="M34" s="178">
        <v>1</v>
      </c>
      <c r="N34" s="174">
        <f t="shared" si="18"/>
        <v>1</v>
      </c>
      <c r="O34" s="175">
        <f t="shared" si="19"/>
        <v>1</v>
      </c>
      <c r="P34" s="179"/>
      <c r="Q34" s="172" t="s">
        <v>1366</v>
      </c>
      <c r="R34" s="460" t="s">
        <v>1556</v>
      </c>
      <c r="S34" s="343">
        <v>0</v>
      </c>
      <c r="T34" s="344" t="str">
        <f t="shared" si="6"/>
        <v>No hay Programación</v>
      </c>
      <c r="U34" s="172" t="str">
        <f t="shared" si="7"/>
        <v>De acuerdo con lo programado</v>
      </c>
      <c r="V34" s="345"/>
      <c r="W34" s="343"/>
      <c r="X34" s="344" t="str">
        <f t="shared" si="8"/>
        <v>No hay ejecución</v>
      </c>
      <c r="Y34" s="172" t="str">
        <f t="shared" si="21"/>
        <v>NA</v>
      </c>
      <c r="Z34" s="345"/>
      <c r="AA34" s="190"/>
      <c r="AB34" s="296" t="str">
        <f t="shared" si="10"/>
        <v>No hay ejecución</v>
      </c>
      <c r="AC34" s="297" t="str">
        <f t="shared" si="11"/>
        <v>NA</v>
      </c>
      <c r="AD34" s="297"/>
      <c r="AE34" s="224"/>
      <c r="AF34" s="225" t="str">
        <f t="shared" si="12"/>
        <v>No hay ejecución</v>
      </c>
      <c r="AG34" s="226" t="str">
        <f t="shared" si="13"/>
        <v>NA</v>
      </c>
      <c r="AH34" s="226"/>
      <c r="AI34" s="299">
        <f t="shared" si="14"/>
        <v>0</v>
      </c>
      <c r="AJ34" s="296">
        <f t="shared" si="15"/>
        <v>0</v>
      </c>
      <c r="AK34" s="297" t="str">
        <f t="shared" si="16"/>
        <v>No Cumplio</v>
      </c>
      <c r="AL34" s="297"/>
      <c r="AM34" s="154"/>
    </row>
    <row r="35" spans="1:39" ht="47.1" customHeight="1">
      <c r="A35" s="184" t="s">
        <v>1293</v>
      </c>
      <c r="B35" s="170">
        <v>2</v>
      </c>
      <c r="C35" s="170" t="s">
        <v>31</v>
      </c>
      <c r="D35" s="170" t="s">
        <v>54</v>
      </c>
      <c r="E35" s="170" t="s">
        <v>96</v>
      </c>
      <c r="F35" s="172" t="s">
        <v>1557</v>
      </c>
      <c r="G35" s="172" t="s">
        <v>862</v>
      </c>
      <c r="H35" s="172" t="s">
        <v>1017</v>
      </c>
      <c r="I35" s="178"/>
      <c r="J35" s="178"/>
      <c r="K35" s="174">
        <f t="shared" si="17"/>
        <v>0</v>
      </c>
      <c r="L35" s="223"/>
      <c r="M35" s="178">
        <v>1</v>
      </c>
      <c r="N35" s="174">
        <f t="shared" si="18"/>
        <v>1</v>
      </c>
      <c r="O35" s="175">
        <f t="shared" si="19"/>
        <v>1</v>
      </c>
      <c r="P35" s="179"/>
      <c r="Q35" s="172" t="s">
        <v>1558</v>
      </c>
      <c r="R35" s="460" t="s">
        <v>1556</v>
      </c>
      <c r="S35" s="343">
        <v>0</v>
      </c>
      <c r="T35" s="344" t="str">
        <f t="shared" si="6"/>
        <v>No hay Programación</v>
      </c>
      <c r="U35" s="172" t="str">
        <f t="shared" si="7"/>
        <v>De acuerdo con lo programado</v>
      </c>
      <c r="V35" s="345"/>
      <c r="W35" s="343"/>
      <c r="X35" s="344" t="str">
        <f t="shared" si="8"/>
        <v>No hay ejecución</v>
      </c>
      <c r="Y35" s="172" t="str">
        <f t="shared" si="21"/>
        <v>NA</v>
      </c>
      <c r="Z35" s="345"/>
      <c r="AA35" s="190"/>
      <c r="AB35" s="296" t="str">
        <f t="shared" si="10"/>
        <v>No hay ejecución</v>
      </c>
      <c r="AC35" s="297" t="str">
        <f t="shared" si="11"/>
        <v>NA</v>
      </c>
      <c r="AD35" s="297"/>
      <c r="AE35" s="224">
        <v>1</v>
      </c>
      <c r="AF35" s="225">
        <f t="shared" si="12"/>
        <v>1</v>
      </c>
      <c r="AG35" s="226" t="str">
        <f t="shared" si="13"/>
        <v>De acuerdo con lo programado</v>
      </c>
      <c r="AH35" s="226"/>
      <c r="AI35" s="299">
        <f t="shared" si="14"/>
        <v>1</v>
      </c>
      <c r="AJ35" s="296">
        <f t="shared" si="15"/>
        <v>1</v>
      </c>
      <c r="AK35" s="297" t="str">
        <f t="shared" si="16"/>
        <v>Cumplio</v>
      </c>
      <c r="AL35" s="297"/>
      <c r="AM35" s="154"/>
    </row>
    <row r="36" spans="1:39" ht="47.1" hidden="1" customHeight="1">
      <c r="A36" s="184" t="s">
        <v>1559</v>
      </c>
      <c r="B36" s="170">
        <v>2</v>
      </c>
      <c r="C36" s="170">
        <v>0</v>
      </c>
      <c r="D36" s="170" t="s">
        <v>71</v>
      </c>
      <c r="E36" s="170" t="s">
        <v>96</v>
      </c>
      <c r="F36" s="172" t="s">
        <v>1560</v>
      </c>
      <c r="G36" s="172" t="s">
        <v>862</v>
      </c>
      <c r="H36" s="172" t="s">
        <v>1017</v>
      </c>
      <c r="I36" s="178"/>
      <c r="J36" s="196">
        <v>1</v>
      </c>
      <c r="K36" s="174">
        <f t="shared" si="17"/>
        <v>1</v>
      </c>
      <c r="L36" s="223"/>
      <c r="M36" s="178"/>
      <c r="N36" s="174">
        <f t="shared" si="18"/>
        <v>0</v>
      </c>
      <c r="O36" s="175">
        <f t="shared" si="19"/>
        <v>1</v>
      </c>
      <c r="P36" s="179"/>
      <c r="Q36" s="172" t="s">
        <v>1561</v>
      </c>
      <c r="R36" s="183" t="s">
        <v>1552</v>
      </c>
      <c r="S36" s="343">
        <v>0</v>
      </c>
      <c r="T36" s="344" t="str">
        <f t="shared" si="6"/>
        <v>No hay Programación</v>
      </c>
      <c r="U36" s="172" t="str">
        <f t="shared" si="7"/>
        <v>De acuerdo con lo programado</v>
      </c>
      <c r="V36" s="345"/>
      <c r="W36" s="343"/>
      <c r="X36" s="344" t="str">
        <f t="shared" si="8"/>
        <v>No hay ejecución</v>
      </c>
      <c r="Y36" s="172" t="str">
        <f t="shared" si="21"/>
        <v>NA</v>
      </c>
      <c r="Z36" s="345" t="s">
        <v>1562</v>
      </c>
      <c r="AA36" s="190"/>
      <c r="AB36" s="296" t="str">
        <f t="shared" si="10"/>
        <v>No hay ejecución</v>
      </c>
      <c r="AC36" s="297" t="str">
        <f t="shared" si="11"/>
        <v>NA</v>
      </c>
      <c r="AD36" s="297"/>
      <c r="AE36" s="224">
        <v>0.8</v>
      </c>
      <c r="AF36" s="225" t="str">
        <f t="shared" si="12"/>
        <v>No hay Programación</v>
      </c>
      <c r="AG36" s="226" t="str">
        <f t="shared" si="13"/>
        <v>De acuerdo con lo programado</v>
      </c>
      <c r="AH36" s="226"/>
      <c r="AI36" s="299">
        <f t="shared" si="14"/>
        <v>0.8</v>
      </c>
      <c r="AJ36" s="296">
        <f t="shared" si="15"/>
        <v>0.8</v>
      </c>
      <c r="AK36" s="297" t="str">
        <f t="shared" si="16"/>
        <v>No Cumplio</v>
      </c>
      <c r="AL36" s="297"/>
      <c r="AM36" s="154"/>
    </row>
    <row r="37" spans="1:39" ht="47.1" customHeight="1">
      <c r="A37" s="184" t="s">
        <v>1563</v>
      </c>
      <c r="B37" s="170">
        <v>2</v>
      </c>
      <c r="C37" s="170" t="s">
        <v>31</v>
      </c>
      <c r="D37" s="170" t="s">
        <v>48</v>
      </c>
      <c r="E37" s="170" t="s">
        <v>96</v>
      </c>
      <c r="F37" s="172" t="s">
        <v>1564</v>
      </c>
      <c r="G37" s="172" t="s">
        <v>862</v>
      </c>
      <c r="H37" s="172" t="s">
        <v>1017</v>
      </c>
      <c r="I37" s="178">
        <v>1</v>
      </c>
      <c r="J37" s="196"/>
      <c r="K37" s="174">
        <f t="shared" si="17"/>
        <v>1</v>
      </c>
      <c r="L37" s="223"/>
      <c r="M37" s="178"/>
      <c r="N37" s="174">
        <f t="shared" si="18"/>
        <v>0</v>
      </c>
      <c r="O37" s="175">
        <f t="shared" si="19"/>
        <v>1</v>
      </c>
      <c r="P37" s="179"/>
      <c r="Q37" s="172" t="s">
        <v>1565</v>
      </c>
      <c r="R37" s="341" t="s">
        <v>1566</v>
      </c>
      <c r="S37" s="343">
        <v>1</v>
      </c>
      <c r="T37" s="344">
        <f t="shared" si="6"/>
        <v>1</v>
      </c>
      <c r="U37" s="172" t="str">
        <f t="shared" si="7"/>
        <v>De acuerdo con lo programado</v>
      </c>
      <c r="V37" s="345"/>
      <c r="W37" s="343">
        <v>5</v>
      </c>
      <c r="X37" s="344" t="str">
        <f t="shared" si="8"/>
        <v>No hay Programación</v>
      </c>
      <c r="Y37" s="172" t="str">
        <f t="shared" si="21"/>
        <v>De acuerdo con lo programado</v>
      </c>
      <c r="Z37" s="345"/>
      <c r="AA37" s="190"/>
      <c r="AB37" s="296" t="str">
        <f t="shared" si="10"/>
        <v>No hay ejecución</v>
      </c>
      <c r="AC37" s="297" t="str">
        <f t="shared" si="11"/>
        <v>NA</v>
      </c>
      <c r="AD37" s="297"/>
      <c r="AE37" s="224"/>
      <c r="AF37" s="225" t="str">
        <f>IF(AE37="","No hay ejecución",IF(AND(M37=0),"No hay Programación", AE37/M37))</f>
        <v>No hay ejecución</v>
      </c>
      <c r="AG37" s="226" t="str">
        <f t="shared" si="13"/>
        <v>NA</v>
      </c>
      <c r="AH37" s="226" t="s">
        <v>1567</v>
      </c>
      <c r="AI37" s="299">
        <f t="shared" si="14"/>
        <v>6</v>
      </c>
      <c r="AJ37" s="296">
        <f t="shared" si="15"/>
        <v>6</v>
      </c>
      <c r="AK37" s="297" t="str">
        <f t="shared" si="16"/>
        <v>Cumplio</v>
      </c>
      <c r="AL37" s="297"/>
      <c r="AM37" s="154"/>
    </row>
    <row r="38" spans="1:39" ht="47.1" customHeight="1">
      <c r="A38" s="184" t="s">
        <v>1568</v>
      </c>
      <c r="B38" s="170">
        <v>2</v>
      </c>
      <c r="C38" s="170" t="s">
        <v>27</v>
      </c>
      <c r="D38" s="170" t="s">
        <v>48</v>
      </c>
      <c r="E38" s="170" t="s">
        <v>96</v>
      </c>
      <c r="F38" s="172" t="s">
        <v>1569</v>
      </c>
      <c r="G38" s="172" t="s">
        <v>862</v>
      </c>
      <c r="H38" s="172" t="s">
        <v>1017</v>
      </c>
      <c r="I38" s="178"/>
      <c r="J38" s="178"/>
      <c r="K38" s="174">
        <f t="shared" si="17"/>
        <v>0</v>
      </c>
      <c r="L38" s="223"/>
      <c r="M38" s="178">
        <v>1</v>
      </c>
      <c r="N38" s="174">
        <f t="shared" si="18"/>
        <v>1</v>
      </c>
      <c r="O38" s="175">
        <f t="shared" si="19"/>
        <v>1</v>
      </c>
      <c r="P38" s="179"/>
      <c r="Q38" s="172" t="s">
        <v>1570</v>
      </c>
      <c r="R38" s="341" t="s">
        <v>1566</v>
      </c>
      <c r="S38" s="343">
        <v>0</v>
      </c>
      <c r="T38" s="344" t="str">
        <f t="shared" si="6"/>
        <v>No hay Programación</v>
      </c>
      <c r="U38" s="172" t="str">
        <f t="shared" si="7"/>
        <v>De acuerdo con lo programado</v>
      </c>
      <c r="V38" s="345"/>
      <c r="W38" s="343"/>
      <c r="X38" s="344" t="str">
        <f t="shared" si="8"/>
        <v>No hay ejecución</v>
      </c>
      <c r="Y38" s="172" t="str">
        <f t="shared" si="21"/>
        <v>NA</v>
      </c>
      <c r="Z38" s="345"/>
      <c r="AA38" s="190"/>
      <c r="AB38" s="296" t="str">
        <f t="shared" si="10"/>
        <v>No hay ejecución</v>
      </c>
      <c r="AC38" s="297" t="str">
        <f t="shared" si="11"/>
        <v>NA</v>
      </c>
      <c r="AD38" s="297"/>
      <c r="AE38" s="224">
        <v>1</v>
      </c>
      <c r="AF38" s="225">
        <f t="shared" si="12"/>
        <v>1</v>
      </c>
      <c r="AG38" s="226" t="str">
        <f t="shared" si="13"/>
        <v>De acuerdo con lo programado</v>
      </c>
      <c r="AH38" s="226" t="s">
        <v>1571</v>
      </c>
      <c r="AI38" s="299">
        <f t="shared" si="14"/>
        <v>1</v>
      </c>
      <c r="AJ38" s="296">
        <f t="shared" si="15"/>
        <v>1</v>
      </c>
      <c r="AK38" s="297" t="str">
        <f t="shared" si="16"/>
        <v>Cumplio</v>
      </c>
      <c r="AL38" s="297"/>
      <c r="AM38" s="154"/>
    </row>
    <row r="39" spans="1:39" ht="47.1" customHeight="1">
      <c r="A39" s="184" t="s">
        <v>1572</v>
      </c>
      <c r="B39" s="170">
        <v>2</v>
      </c>
      <c r="C39" s="170" t="s">
        <v>39</v>
      </c>
      <c r="D39" s="170" t="s">
        <v>48</v>
      </c>
      <c r="E39" s="170" t="s">
        <v>96</v>
      </c>
      <c r="F39" s="172" t="s">
        <v>1573</v>
      </c>
      <c r="G39" s="172" t="s">
        <v>862</v>
      </c>
      <c r="H39" s="172" t="s">
        <v>1017</v>
      </c>
      <c r="I39" s="178"/>
      <c r="J39" s="178"/>
      <c r="K39" s="174">
        <f t="shared" si="17"/>
        <v>0</v>
      </c>
      <c r="L39" s="223"/>
      <c r="M39" s="178">
        <v>1</v>
      </c>
      <c r="N39" s="174">
        <f t="shared" si="18"/>
        <v>1</v>
      </c>
      <c r="O39" s="175">
        <f t="shared" si="19"/>
        <v>1</v>
      </c>
      <c r="P39" s="179"/>
      <c r="Q39" s="172" t="s">
        <v>1565</v>
      </c>
      <c r="R39" s="341" t="s">
        <v>1566</v>
      </c>
      <c r="S39" s="343">
        <v>0</v>
      </c>
      <c r="T39" s="344" t="str">
        <f t="shared" si="6"/>
        <v>No hay Programación</v>
      </c>
      <c r="U39" s="172" t="str">
        <f t="shared" si="7"/>
        <v>De acuerdo con lo programado</v>
      </c>
      <c r="V39" s="345"/>
      <c r="W39" s="343"/>
      <c r="X39" s="344" t="str">
        <f t="shared" si="8"/>
        <v>No hay ejecución</v>
      </c>
      <c r="Y39" s="172" t="str">
        <f t="shared" si="21"/>
        <v>NA</v>
      </c>
      <c r="Z39" s="345"/>
      <c r="AA39" s="190"/>
      <c r="AB39" s="296" t="str">
        <f t="shared" si="10"/>
        <v>No hay ejecución</v>
      </c>
      <c r="AC39" s="297" t="str">
        <f t="shared" si="11"/>
        <v>NA</v>
      </c>
      <c r="AD39" s="297"/>
      <c r="AE39" s="224">
        <v>1</v>
      </c>
      <c r="AF39" s="225">
        <f t="shared" si="12"/>
        <v>1</v>
      </c>
      <c r="AG39" s="226" t="str">
        <f t="shared" si="13"/>
        <v>De acuerdo con lo programado</v>
      </c>
      <c r="AH39" s="226"/>
      <c r="AI39" s="299">
        <f t="shared" si="14"/>
        <v>1</v>
      </c>
      <c r="AJ39" s="296">
        <f t="shared" si="15"/>
        <v>1</v>
      </c>
      <c r="AK39" s="297" t="str">
        <f t="shared" si="16"/>
        <v>Cumplio</v>
      </c>
      <c r="AL39" s="297"/>
      <c r="AM39" s="154"/>
    </row>
    <row r="40" spans="1:39" ht="47.1" hidden="1" customHeight="1">
      <c r="A40" s="184" t="s">
        <v>1574</v>
      </c>
      <c r="B40" s="170">
        <v>2</v>
      </c>
      <c r="C40" s="170" t="s">
        <v>31</v>
      </c>
      <c r="D40" s="170" t="s">
        <v>48</v>
      </c>
      <c r="E40" s="170" t="s">
        <v>96</v>
      </c>
      <c r="F40" s="172" t="s">
        <v>1575</v>
      </c>
      <c r="G40" s="172" t="s">
        <v>862</v>
      </c>
      <c r="H40" s="172" t="s">
        <v>1017</v>
      </c>
      <c r="I40" s="178"/>
      <c r="J40" s="196">
        <v>1</v>
      </c>
      <c r="K40" s="174">
        <f t="shared" si="17"/>
        <v>1</v>
      </c>
      <c r="L40" s="223"/>
      <c r="M40" s="178">
        <v>1</v>
      </c>
      <c r="N40" s="174">
        <f t="shared" si="18"/>
        <v>1</v>
      </c>
      <c r="O40" s="175">
        <f t="shared" si="19"/>
        <v>2</v>
      </c>
      <c r="P40" s="179"/>
      <c r="Q40" s="172" t="s">
        <v>1576</v>
      </c>
      <c r="R40" s="183" t="s">
        <v>1566</v>
      </c>
      <c r="S40" s="343">
        <v>0</v>
      </c>
      <c r="T40" s="344" t="str">
        <f t="shared" si="6"/>
        <v>No hay Programación</v>
      </c>
      <c r="U40" s="172" t="str">
        <f t="shared" si="7"/>
        <v>De acuerdo con lo programado</v>
      </c>
      <c r="V40" s="345"/>
      <c r="W40" s="343">
        <v>0.25</v>
      </c>
      <c r="X40" s="344">
        <f t="shared" si="8"/>
        <v>0.25</v>
      </c>
      <c r="Y40" s="172" t="str">
        <f t="shared" si="21"/>
        <v>En riesgo en cumplimiento</v>
      </c>
      <c r="Z40" s="345" t="s">
        <v>1577</v>
      </c>
      <c r="AA40" s="190"/>
      <c r="AB40" s="296" t="str">
        <f t="shared" si="10"/>
        <v>No hay ejecución</v>
      </c>
      <c r="AC40" s="297" t="str">
        <f t="shared" si="11"/>
        <v>NA</v>
      </c>
      <c r="AD40" s="297"/>
      <c r="AE40" s="224">
        <v>0.75</v>
      </c>
      <c r="AF40" s="225">
        <f t="shared" si="12"/>
        <v>0.75</v>
      </c>
      <c r="AG40" s="226" t="str">
        <f t="shared" si="13"/>
        <v>Atraso Leve</v>
      </c>
      <c r="AH40" s="226" t="s">
        <v>1578</v>
      </c>
      <c r="AI40" s="299">
        <f t="shared" si="14"/>
        <v>1</v>
      </c>
      <c r="AJ40" s="296">
        <f t="shared" si="15"/>
        <v>0.5</v>
      </c>
      <c r="AK40" s="297" t="str">
        <f t="shared" si="16"/>
        <v>No Cumplio</v>
      </c>
      <c r="AL40" s="297"/>
      <c r="AM40" s="154"/>
    </row>
    <row r="41" spans="1:39" ht="47.1" customHeight="1">
      <c r="A41" s="184" t="s">
        <v>1579</v>
      </c>
      <c r="B41" s="170">
        <v>2</v>
      </c>
      <c r="C41" s="170" t="s">
        <v>33</v>
      </c>
      <c r="D41" s="170" t="s">
        <v>48</v>
      </c>
      <c r="E41" s="170" t="s">
        <v>110</v>
      </c>
      <c r="F41" s="172" t="s">
        <v>1580</v>
      </c>
      <c r="G41" s="172" t="s">
        <v>862</v>
      </c>
      <c r="H41" s="172" t="s">
        <v>1017</v>
      </c>
      <c r="I41" s="178"/>
      <c r="J41" s="178"/>
      <c r="K41" s="174">
        <f t="shared" si="17"/>
        <v>0</v>
      </c>
      <c r="L41" s="223"/>
      <c r="M41" s="178">
        <v>1</v>
      </c>
      <c r="N41" s="174">
        <f t="shared" si="18"/>
        <v>1</v>
      </c>
      <c r="O41" s="175">
        <f t="shared" si="19"/>
        <v>1</v>
      </c>
      <c r="P41" s="179"/>
      <c r="Q41" s="172" t="s">
        <v>1475</v>
      </c>
      <c r="R41" s="183" t="s">
        <v>1566</v>
      </c>
      <c r="S41" s="343">
        <v>0</v>
      </c>
      <c r="T41" s="344" t="str">
        <f t="shared" si="6"/>
        <v>No hay Programación</v>
      </c>
      <c r="U41" s="172" t="str">
        <f t="shared" si="7"/>
        <v>De acuerdo con lo programado</v>
      </c>
      <c r="V41" s="345"/>
      <c r="W41" s="343"/>
      <c r="X41" s="344" t="str">
        <f t="shared" si="8"/>
        <v>No hay ejecución</v>
      </c>
      <c r="Y41" s="172" t="str">
        <f t="shared" si="21"/>
        <v>NA</v>
      </c>
      <c r="Z41" s="345"/>
      <c r="AA41" s="190"/>
      <c r="AB41" s="296" t="str">
        <f t="shared" si="10"/>
        <v>No hay ejecución</v>
      </c>
      <c r="AC41" s="297" t="str">
        <f t="shared" si="11"/>
        <v>NA</v>
      </c>
      <c r="AD41" s="297"/>
      <c r="AE41" s="224">
        <v>1</v>
      </c>
      <c r="AF41" s="225">
        <f t="shared" si="12"/>
        <v>1</v>
      </c>
      <c r="AG41" s="226" t="str">
        <f t="shared" si="13"/>
        <v>De acuerdo con lo programado</v>
      </c>
      <c r="AH41" s="226"/>
      <c r="AI41" s="299">
        <f t="shared" si="14"/>
        <v>1</v>
      </c>
      <c r="AJ41" s="296">
        <f t="shared" si="15"/>
        <v>1</v>
      </c>
      <c r="AK41" s="297" t="str">
        <f t="shared" si="16"/>
        <v>Cumplio</v>
      </c>
      <c r="AL41" s="297"/>
      <c r="AM41" s="154"/>
    </row>
    <row r="42" spans="1:39" ht="47.1" customHeight="1">
      <c r="A42" s="184" t="s">
        <v>1581</v>
      </c>
      <c r="B42" s="170">
        <v>2</v>
      </c>
      <c r="C42" s="170" t="s">
        <v>31</v>
      </c>
      <c r="D42" s="170" t="s">
        <v>48</v>
      </c>
      <c r="E42" s="170" t="s">
        <v>96</v>
      </c>
      <c r="F42" s="172" t="s">
        <v>1582</v>
      </c>
      <c r="G42" s="172" t="s">
        <v>862</v>
      </c>
      <c r="H42" s="172" t="s">
        <v>1017</v>
      </c>
      <c r="I42" s="178"/>
      <c r="J42" s="196"/>
      <c r="K42" s="174">
        <f t="shared" si="17"/>
        <v>0</v>
      </c>
      <c r="L42" s="223"/>
      <c r="M42" s="178">
        <v>1</v>
      </c>
      <c r="N42" s="174">
        <f t="shared" si="18"/>
        <v>1</v>
      </c>
      <c r="O42" s="175">
        <f t="shared" si="19"/>
        <v>1</v>
      </c>
      <c r="P42" s="179"/>
      <c r="Q42" s="172" t="s">
        <v>1583</v>
      </c>
      <c r="R42" s="183" t="s">
        <v>1566</v>
      </c>
      <c r="S42" s="343">
        <v>0</v>
      </c>
      <c r="T42" s="344" t="str">
        <f t="shared" si="6"/>
        <v>No hay Programación</v>
      </c>
      <c r="U42" s="172" t="str">
        <f t="shared" si="7"/>
        <v>De acuerdo con lo programado</v>
      </c>
      <c r="V42" s="345"/>
      <c r="W42" s="343"/>
      <c r="X42" s="344" t="str">
        <f t="shared" si="8"/>
        <v>No hay ejecución</v>
      </c>
      <c r="Y42" s="172" t="str">
        <f t="shared" si="21"/>
        <v>NA</v>
      </c>
      <c r="Z42" s="345"/>
      <c r="AA42" s="190"/>
      <c r="AB42" s="296" t="str">
        <f t="shared" si="10"/>
        <v>No hay ejecución</v>
      </c>
      <c r="AC42" s="297" t="str">
        <f t="shared" si="11"/>
        <v>NA</v>
      </c>
      <c r="AD42" s="297"/>
      <c r="AE42" s="224">
        <v>1</v>
      </c>
      <c r="AF42" s="225">
        <f t="shared" si="12"/>
        <v>1</v>
      </c>
      <c r="AG42" s="226" t="str">
        <f t="shared" si="13"/>
        <v>De acuerdo con lo programado</v>
      </c>
      <c r="AH42" s="226"/>
      <c r="AI42" s="299">
        <f t="shared" si="14"/>
        <v>1</v>
      </c>
      <c r="AJ42" s="296">
        <f t="shared" si="15"/>
        <v>1</v>
      </c>
      <c r="AK42" s="297" t="str">
        <f t="shared" si="16"/>
        <v>Cumplio</v>
      </c>
      <c r="AL42" s="297"/>
      <c r="AM42" s="154"/>
    </row>
    <row r="43" spans="1:39" ht="47.1" customHeight="1">
      <c r="A43" s="184" t="s">
        <v>1584</v>
      </c>
      <c r="B43" s="170">
        <v>2</v>
      </c>
      <c r="C43" s="170" t="s">
        <v>39</v>
      </c>
      <c r="D43" s="170" t="s">
        <v>48</v>
      </c>
      <c r="E43" s="170" t="s">
        <v>96</v>
      </c>
      <c r="F43" s="172" t="s">
        <v>1585</v>
      </c>
      <c r="G43" s="172" t="s">
        <v>862</v>
      </c>
      <c r="H43" s="172" t="s">
        <v>1017</v>
      </c>
      <c r="I43" s="178"/>
      <c r="J43" s="196"/>
      <c r="K43" s="174">
        <f t="shared" si="17"/>
        <v>0</v>
      </c>
      <c r="L43" s="223">
        <v>1</v>
      </c>
      <c r="M43" s="178"/>
      <c r="N43" s="174">
        <f t="shared" si="18"/>
        <v>1</v>
      </c>
      <c r="O43" s="175">
        <f t="shared" si="19"/>
        <v>1</v>
      </c>
      <c r="P43" s="179"/>
      <c r="Q43" s="172" t="s">
        <v>1586</v>
      </c>
      <c r="R43" s="183" t="s">
        <v>1587</v>
      </c>
      <c r="S43" s="343">
        <v>0</v>
      </c>
      <c r="T43" s="344" t="str">
        <f t="shared" si="6"/>
        <v>No hay Programación</v>
      </c>
      <c r="U43" s="172" t="str">
        <f t="shared" si="7"/>
        <v>De acuerdo con lo programado</v>
      </c>
      <c r="V43" s="345"/>
      <c r="W43" s="343"/>
      <c r="X43" s="344" t="str">
        <f t="shared" si="8"/>
        <v>No hay ejecución</v>
      </c>
      <c r="Y43" s="172" t="str">
        <f t="shared" si="21"/>
        <v>NA</v>
      </c>
      <c r="Z43" s="345"/>
      <c r="AA43" s="190">
        <v>1</v>
      </c>
      <c r="AB43" s="296">
        <f t="shared" si="10"/>
        <v>1</v>
      </c>
      <c r="AC43" s="297" t="str">
        <f t="shared" si="11"/>
        <v>De acuerdo con lo programado</v>
      </c>
      <c r="AD43" s="297"/>
      <c r="AE43" s="224"/>
      <c r="AF43" s="225" t="str">
        <f t="shared" si="12"/>
        <v>No hay ejecución</v>
      </c>
      <c r="AG43" s="226" t="str">
        <f t="shared" si="13"/>
        <v>NA</v>
      </c>
      <c r="AH43" s="226"/>
      <c r="AI43" s="299">
        <f t="shared" si="14"/>
        <v>1</v>
      </c>
      <c r="AJ43" s="296">
        <f t="shared" si="15"/>
        <v>1</v>
      </c>
      <c r="AK43" s="297" t="str">
        <f t="shared" si="16"/>
        <v>Cumplio</v>
      </c>
      <c r="AL43" s="297"/>
      <c r="AM43" s="154"/>
    </row>
    <row r="44" spans="1:39" ht="47.1" customHeight="1">
      <c r="A44" s="184" t="s">
        <v>1588</v>
      </c>
      <c r="B44" s="170">
        <v>2</v>
      </c>
      <c r="C44" s="170" t="s">
        <v>39</v>
      </c>
      <c r="D44" s="170" t="s">
        <v>48</v>
      </c>
      <c r="E44" s="170" t="s">
        <v>96</v>
      </c>
      <c r="F44" s="172" t="s">
        <v>1589</v>
      </c>
      <c r="G44" s="172" t="s">
        <v>862</v>
      </c>
      <c r="H44" s="172" t="s">
        <v>1017</v>
      </c>
      <c r="I44" s="178"/>
      <c r="J44" s="196"/>
      <c r="K44" s="174">
        <f t="shared" si="17"/>
        <v>0</v>
      </c>
      <c r="L44" s="223">
        <v>1</v>
      </c>
      <c r="M44" s="178"/>
      <c r="N44" s="174">
        <f t="shared" si="18"/>
        <v>1</v>
      </c>
      <c r="O44" s="175">
        <f t="shared" si="19"/>
        <v>1</v>
      </c>
      <c r="P44" s="179"/>
      <c r="Q44" s="172" t="s">
        <v>1586</v>
      </c>
      <c r="R44" s="183" t="s">
        <v>1587</v>
      </c>
      <c r="S44" s="343">
        <v>0</v>
      </c>
      <c r="T44" s="344" t="str">
        <f t="shared" si="6"/>
        <v>No hay Programación</v>
      </c>
      <c r="U44" s="172" t="str">
        <f t="shared" si="7"/>
        <v>De acuerdo con lo programado</v>
      </c>
      <c r="V44" s="345"/>
      <c r="W44" s="343">
        <v>0.25</v>
      </c>
      <c r="X44" s="344" t="str">
        <f t="shared" si="8"/>
        <v>No hay Programación</v>
      </c>
      <c r="Y44" s="172" t="str">
        <f t="shared" si="21"/>
        <v>De acuerdo con lo programado</v>
      </c>
      <c r="Z44" s="345"/>
      <c r="AA44" s="190">
        <v>1</v>
      </c>
      <c r="AB44" s="296">
        <f t="shared" si="10"/>
        <v>1</v>
      </c>
      <c r="AC44" s="297" t="str">
        <f t="shared" si="11"/>
        <v>De acuerdo con lo programado</v>
      </c>
      <c r="AD44" s="297"/>
      <c r="AE44" s="224"/>
      <c r="AF44" s="225" t="str">
        <f>IF(AE44="","No hay ejecución",IF(AND(M44=0),"No hay Programación", AE44/M44))</f>
        <v>No hay ejecución</v>
      </c>
      <c r="AG44" s="226" t="str">
        <f t="shared" si="13"/>
        <v>NA</v>
      </c>
      <c r="AH44" s="226" t="s">
        <v>1590</v>
      </c>
      <c r="AI44" s="299">
        <f t="shared" si="14"/>
        <v>1.25</v>
      </c>
      <c r="AJ44" s="296">
        <f t="shared" si="15"/>
        <v>1.25</v>
      </c>
      <c r="AK44" s="297" t="str">
        <f t="shared" si="16"/>
        <v>Cumplio</v>
      </c>
      <c r="AL44" s="297"/>
      <c r="AM44" s="154"/>
    </row>
    <row r="45" spans="1:39" ht="47.1" customHeight="1">
      <c r="A45" s="184" t="s">
        <v>1591</v>
      </c>
      <c r="B45" s="170">
        <v>2</v>
      </c>
      <c r="C45" s="170" t="s">
        <v>39</v>
      </c>
      <c r="D45" s="170" t="s">
        <v>48</v>
      </c>
      <c r="E45" s="170" t="s">
        <v>96</v>
      </c>
      <c r="F45" s="172" t="s">
        <v>1592</v>
      </c>
      <c r="G45" s="172" t="s">
        <v>862</v>
      </c>
      <c r="H45" s="172" t="s">
        <v>1017</v>
      </c>
      <c r="I45" s="178"/>
      <c r="J45" s="196">
        <v>1</v>
      </c>
      <c r="K45" s="174">
        <f t="shared" si="17"/>
        <v>1</v>
      </c>
      <c r="L45" s="223"/>
      <c r="M45" s="178"/>
      <c r="N45" s="174">
        <f t="shared" si="18"/>
        <v>0</v>
      </c>
      <c r="O45" s="175">
        <f t="shared" si="19"/>
        <v>1</v>
      </c>
      <c r="P45" s="179"/>
      <c r="Q45" s="172" t="s">
        <v>1586</v>
      </c>
      <c r="R45" s="183" t="s">
        <v>1593</v>
      </c>
      <c r="S45" s="343">
        <v>0</v>
      </c>
      <c r="T45" s="344" t="str">
        <f t="shared" si="6"/>
        <v>No hay Programación</v>
      </c>
      <c r="U45" s="172" t="str">
        <f t="shared" si="7"/>
        <v>De acuerdo con lo programado</v>
      </c>
      <c r="V45" s="345"/>
      <c r="W45" s="343"/>
      <c r="X45" s="344" t="str">
        <f t="shared" si="8"/>
        <v>No hay ejecución</v>
      </c>
      <c r="Y45" s="172" t="str">
        <f t="shared" si="21"/>
        <v>NA</v>
      </c>
      <c r="Z45" s="345"/>
      <c r="AA45" s="190"/>
      <c r="AB45" s="296" t="str">
        <f t="shared" si="10"/>
        <v>No hay ejecución</v>
      </c>
      <c r="AC45" s="297" t="str">
        <f t="shared" si="11"/>
        <v>NA</v>
      </c>
      <c r="AD45" s="297"/>
      <c r="AE45" s="224">
        <v>1</v>
      </c>
      <c r="AF45" s="225" t="str">
        <f t="shared" si="12"/>
        <v>No hay Programación</v>
      </c>
      <c r="AG45" s="226" t="str">
        <f t="shared" si="13"/>
        <v>De acuerdo con lo programado</v>
      </c>
      <c r="AH45" s="226"/>
      <c r="AI45" s="299">
        <f t="shared" si="14"/>
        <v>1</v>
      </c>
      <c r="AJ45" s="296">
        <f t="shared" si="15"/>
        <v>1</v>
      </c>
      <c r="AK45" s="297" t="str">
        <f t="shared" si="16"/>
        <v>Cumplio</v>
      </c>
      <c r="AL45" s="297"/>
      <c r="AM45" s="154"/>
    </row>
    <row r="46" spans="1:39" ht="47.1" customHeight="1">
      <c r="A46" s="184" t="s">
        <v>1594</v>
      </c>
      <c r="B46" s="170">
        <v>2</v>
      </c>
      <c r="C46" s="170" t="s">
        <v>39</v>
      </c>
      <c r="D46" s="170" t="s">
        <v>48</v>
      </c>
      <c r="E46" s="170" t="s">
        <v>96</v>
      </c>
      <c r="F46" s="172" t="s">
        <v>1595</v>
      </c>
      <c r="G46" s="172" t="s">
        <v>862</v>
      </c>
      <c r="H46" s="172" t="s">
        <v>1017</v>
      </c>
      <c r="I46" s="178"/>
      <c r="J46" s="196"/>
      <c r="K46" s="174">
        <f t="shared" si="17"/>
        <v>0</v>
      </c>
      <c r="L46" s="223">
        <v>1</v>
      </c>
      <c r="M46" s="178"/>
      <c r="N46" s="174">
        <f t="shared" si="18"/>
        <v>1</v>
      </c>
      <c r="O46" s="175">
        <f t="shared" si="19"/>
        <v>1</v>
      </c>
      <c r="P46" s="179"/>
      <c r="Q46" s="172" t="s">
        <v>1586</v>
      </c>
      <c r="R46" s="183" t="s">
        <v>1587</v>
      </c>
      <c r="S46" s="343">
        <v>0</v>
      </c>
      <c r="T46" s="344" t="str">
        <f t="shared" si="6"/>
        <v>No hay Programación</v>
      </c>
      <c r="U46" s="172" t="str">
        <f t="shared" si="7"/>
        <v>De acuerdo con lo programado</v>
      </c>
      <c r="V46" s="345"/>
      <c r="W46" s="343"/>
      <c r="X46" s="344" t="str">
        <f t="shared" si="8"/>
        <v>No hay ejecución</v>
      </c>
      <c r="Y46" s="172" t="str">
        <f t="shared" si="21"/>
        <v>NA</v>
      </c>
      <c r="Z46" s="345"/>
      <c r="AA46" s="190">
        <v>1</v>
      </c>
      <c r="AB46" s="296">
        <f t="shared" si="10"/>
        <v>1</v>
      </c>
      <c r="AC46" s="297" t="str">
        <f t="shared" si="11"/>
        <v>De acuerdo con lo programado</v>
      </c>
      <c r="AD46" s="297"/>
      <c r="AE46" s="224"/>
      <c r="AF46" s="225" t="str">
        <f t="shared" si="12"/>
        <v>No hay ejecución</v>
      </c>
      <c r="AG46" s="226" t="str">
        <f t="shared" si="13"/>
        <v>NA</v>
      </c>
      <c r="AH46" s="226"/>
      <c r="AI46" s="299">
        <f t="shared" si="14"/>
        <v>1</v>
      </c>
      <c r="AJ46" s="296">
        <f t="shared" si="15"/>
        <v>1</v>
      </c>
      <c r="AK46" s="297" t="str">
        <f t="shared" si="16"/>
        <v>Cumplio</v>
      </c>
      <c r="AL46" s="297"/>
      <c r="AM46" s="154"/>
    </row>
    <row r="47" spans="1:39" ht="47.1" customHeight="1">
      <c r="A47" s="184" t="s">
        <v>1596</v>
      </c>
      <c r="B47" s="170">
        <v>2</v>
      </c>
      <c r="C47" s="170" t="s">
        <v>39</v>
      </c>
      <c r="D47" s="170" t="s">
        <v>48</v>
      </c>
      <c r="E47" s="170" t="s">
        <v>96</v>
      </c>
      <c r="F47" s="172" t="s">
        <v>1597</v>
      </c>
      <c r="G47" s="172" t="s">
        <v>862</v>
      </c>
      <c r="H47" s="172" t="s">
        <v>1017</v>
      </c>
      <c r="I47" s="178"/>
      <c r="J47" s="196"/>
      <c r="K47" s="174">
        <f t="shared" si="17"/>
        <v>0</v>
      </c>
      <c r="L47" s="223">
        <v>1</v>
      </c>
      <c r="M47" s="178"/>
      <c r="N47" s="174">
        <f t="shared" si="18"/>
        <v>1</v>
      </c>
      <c r="O47" s="175">
        <f t="shared" si="19"/>
        <v>1</v>
      </c>
      <c r="P47" s="179"/>
      <c r="Q47" s="172" t="s">
        <v>1586</v>
      </c>
      <c r="R47" s="183" t="s">
        <v>1587</v>
      </c>
      <c r="S47" s="343">
        <v>0</v>
      </c>
      <c r="T47" s="344" t="str">
        <f t="shared" si="6"/>
        <v>No hay Programación</v>
      </c>
      <c r="U47" s="172" t="str">
        <f t="shared" si="7"/>
        <v>De acuerdo con lo programado</v>
      </c>
      <c r="V47" s="345"/>
      <c r="W47" s="343"/>
      <c r="X47" s="344" t="str">
        <f t="shared" si="8"/>
        <v>No hay ejecución</v>
      </c>
      <c r="Y47" s="172" t="str">
        <f t="shared" si="21"/>
        <v>NA</v>
      </c>
      <c r="Z47" s="345"/>
      <c r="AA47" s="190">
        <v>1</v>
      </c>
      <c r="AB47" s="296">
        <f t="shared" si="10"/>
        <v>1</v>
      </c>
      <c r="AC47" s="297" t="str">
        <f t="shared" si="11"/>
        <v>De acuerdo con lo programado</v>
      </c>
      <c r="AD47" s="297"/>
      <c r="AE47" s="224"/>
      <c r="AF47" s="225" t="str">
        <f t="shared" si="12"/>
        <v>No hay ejecución</v>
      </c>
      <c r="AG47" s="226" t="str">
        <f t="shared" si="13"/>
        <v>NA</v>
      </c>
      <c r="AH47" s="226"/>
      <c r="AI47" s="299">
        <f t="shared" si="14"/>
        <v>1</v>
      </c>
      <c r="AJ47" s="296">
        <f t="shared" si="15"/>
        <v>1</v>
      </c>
      <c r="AK47" s="297" t="str">
        <f t="shared" si="16"/>
        <v>Cumplio</v>
      </c>
      <c r="AL47" s="297"/>
      <c r="AM47" s="154"/>
    </row>
    <row r="48" spans="1:39" ht="47.1" customHeight="1">
      <c r="A48" s="184" t="s">
        <v>1598</v>
      </c>
      <c r="B48" s="170">
        <v>13</v>
      </c>
      <c r="C48" s="170" t="s">
        <v>39</v>
      </c>
      <c r="D48" s="170" t="s">
        <v>48</v>
      </c>
      <c r="E48" s="170" t="s">
        <v>104</v>
      </c>
      <c r="F48" s="172" t="s">
        <v>1599</v>
      </c>
      <c r="G48" s="172" t="s">
        <v>862</v>
      </c>
      <c r="H48" s="172" t="s">
        <v>1017</v>
      </c>
      <c r="I48" s="178"/>
      <c r="J48" s="196">
        <v>1</v>
      </c>
      <c r="K48" s="174">
        <f t="shared" si="17"/>
        <v>1</v>
      </c>
      <c r="L48" s="223"/>
      <c r="M48" s="178"/>
      <c r="N48" s="174">
        <f t="shared" si="18"/>
        <v>0</v>
      </c>
      <c r="O48" s="175">
        <f t="shared" si="19"/>
        <v>1</v>
      </c>
      <c r="P48" s="179"/>
      <c r="Q48" s="172" t="s">
        <v>1546</v>
      </c>
      <c r="R48" s="183" t="s">
        <v>1552</v>
      </c>
      <c r="S48" s="343">
        <v>0</v>
      </c>
      <c r="T48" s="344" t="str">
        <f t="shared" si="6"/>
        <v>No hay Programación</v>
      </c>
      <c r="U48" s="172" t="str">
        <f t="shared" si="7"/>
        <v>De acuerdo con lo programado</v>
      </c>
      <c r="V48" s="345"/>
      <c r="W48" s="343"/>
      <c r="X48" s="344" t="str">
        <f t="shared" si="8"/>
        <v>No hay ejecución</v>
      </c>
      <c r="Y48" s="172" t="str">
        <f t="shared" si="21"/>
        <v>NA</v>
      </c>
      <c r="Z48" s="345"/>
      <c r="AA48" s="190">
        <v>1</v>
      </c>
      <c r="AB48" s="296" t="str">
        <f t="shared" si="10"/>
        <v>No hay Programación</v>
      </c>
      <c r="AC48" s="297" t="str">
        <f t="shared" si="11"/>
        <v>De acuerdo con lo programado</v>
      </c>
      <c r="AD48" s="297"/>
      <c r="AE48" s="224"/>
      <c r="AF48" s="225" t="str">
        <f t="shared" si="12"/>
        <v>No hay ejecución</v>
      </c>
      <c r="AG48" s="226" t="str">
        <f t="shared" si="13"/>
        <v>NA</v>
      </c>
      <c r="AH48" s="226"/>
      <c r="AI48" s="299">
        <f t="shared" si="14"/>
        <v>1</v>
      </c>
      <c r="AJ48" s="296">
        <f t="shared" si="15"/>
        <v>1</v>
      </c>
      <c r="AK48" s="297" t="str">
        <f t="shared" si="16"/>
        <v>Cumplio</v>
      </c>
      <c r="AL48" s="297"/>
      <c r="AM48" s="154"/>
    </row>
    <row r="49" spans="1:39" ht="47.1" customHeight="1">
      <c r="A49" s="184" t="s">
        <v>1600</v>
      </c>
      <c r="B49" s="170">
        <v>12</v>
      </c>
      <c r="C49" s="170" t="s">
        <v>31</v>
      </c>
      <c r="D49" s="170" t="s">
        <v>48</v>
      </c>
      <c r="E49" s="170" t="s">
        <v>96</v>
      </c>
      <c r="F49" s="172" t="s">
        <v>1601</v>
      </c>
      <c r="G49" s="172" t="s">
        <v>862</v>
      </c>
      <c r="H49" s="172" t="s">
        <v>1017</v>
      </c>
      <c r="I49" s="178"/>
      <c r="J49" s="196">
        <v>1</v>
      </c>
      <c r="K49" s="174">
        <f t="shared" si="17"/>
        <v>1</v>
      </c>
      <c r="L49" s="223"/>
      <c r="M49" s="178"/>
      <c r="N49" s="174">
        <f t="shared" si="18"/>
        <v>0</v>
      </c>
      <c r="O49" s="175">
        <f t="shared" si="19"/>
        <v>1</v>
      </c>
      <c r="P49" s="179"/>
      <c r="Q49" s="172" t="s">
        <v>1561</v>
      </c>
      <c r="R49" s="183" t="s">
        <v>1552</v>
      </c>
      <c r="S49" s="343">
        <v>0</v>
      </c>
      <c r="T49" s="344" t="str">
        <f t="shared" si="6"/>
        <v>No hay Programación</v>
      </c>
      <c r="U49" s="172" t="str">
        <f t="shared" si="7"/>
        <v>De acuerdo con lo programado</v>
      </c>
      <c r="V49" s="345"/>
      <c r="W49" s="343">
        <v>1</v>
      </c>
      <c r="X49" s="344">
        <f t="shared" si="8"/>
        <v>1</v>
      </c>
      <c r="Y49" s="172" t="str">
        <f t="shared" si="21"/>
        <v>De acuerdo con lo programado</v>
      </c>
      <c r="Z49" s="345" t="s">
        <v>1602</v>
      </c>
      <c r="AA49" s="190">
        <v>1</v>
      </c>
      <c r="AB49" s="296" t="str">
        <f t="shared" si="10"/>
        <v>No hay Programación</v>
      </c>
      <c r="AC49" s="297" t="str">
        <f t="shared" si="11"/>
        <v>De acuerdo con lo programado</v>
      </c>
      <c r="AD49" s="297"/>
      <c r="AE49" s="224">
        <v>-1</v>
      </c>
      <c r="AF49" s="225" t="str">
        <f t="shared" si="12"/>
        <v>No hay Programación</v>
      </c>
      <c r="AG49" s="226" t="str">
        <f t="shared" si="13"/>
        <v>De acuerdo con lo programado</v>
      </c>
      <c r="AH49" s="226"/>
      <c r="AI49" s="299">
        <f t="shared" si="14"/>
        <v>1</v>
      </c>
      <c r="AJ49" s="296">
        <f t="shared" si="15"/>
        <v>1</v>
      </c>
      <c r="AK49" s="297" t="str">
        <f t="shared" si="16"/>
        <v>Cumplio</v>
      </c>
      <c r="AL49" s="297"/>
      <c r="AM49" s="154"/>
    </row>
    <row r="50" spans="1:39" s="554" customFormat="1" ht="47.1" hidden="1" customHeight="1">
      <c r="A50" s="561">
        <v>3</v>
      </c>
      <c r="B50" s="541">
        <v>2</v>
      </c>
      <c r="C50" s="541" t="s">
        <v>39</v>
      </c>
      <c r="D50" s="541" t="s">
        <v>48</v>
      </c>
      <c r="E50" s="541" t="s">
        <v>96</v>
      </c>
      <c r="F50" s="562" t="s">
        <v>1603</v>
      </c>
      <c r="G50" s="543" t="s">
        <v>940</v>
      </c>
      <c r="H50" s="543" t="s">
        <v>492</v>
      </c>
      <c r="I50" s="568">
        <f>SUM(I51)</f>
        <v>1</v>
      </c>
      <c r="J50" s="568">
        <f>SUM(J51)</f>
        <v>0</v>
      </c>
      <c r="K50" s="545">
        <f t="shared" si="17"/>
        <v>1</v>
      </c>
      <c r="L50" s="568">
        <f>SUM(L51)</f>
        <v>0</v>
      </c>
      <c r="M50" s="568">
        <f>SUM(M51)</f>
        <v>0</v>
      </c>
      <c r="N50" s="545">
        <f t="shared" si="18"/>
        <v>0</v>
      </c>
      <c r="O50" s="545">
        <f t="shared" si="19"/>
        <v>1</v>
      </c>
      <c r="P50" s="546"/>
      <c r="Q50" s="562" t="str">
        <f>Q51</f>
        <v>Nevio Bonilla Morales</v>
      </c>
      <c r="R50" s="547"/>
      <c r="S50" s="343"/>
      <c r="T50" s="344" t="str">
        <f t="shared" si="6"/>
        <v>No hay ejecución</v>
      </c>
      <c r="U50" s="172" t="str">
        <f t="shared" si="7"/>
        <v>NA</v>
      </c>
      <c r="V50" s="345"/>
      <c r="W50" s="343"/>
      <c r="X50" s="344" t="str">
        <f t="shared" si="8"/>
        <v>No hay ejecución</v>
      </c>
      <c r="Y50" s="172" t="str">
        <f t="shared" si="21"/>
        <v>NA</v>
      </c>
      <c r="Z50" s="345"/>
      <c r="AA50" s="190"/>
      <c r="AB50" s="296" t="str">
        <f t="shared" si="10"/>
        <v>No hay ejecución</v>
      </c>
      <c r="AC50" s="297" t="str">
        <f t="shared" si="11"/>
        <v>NA</v>
      </c>
      <c r="AD50" s="297"/>
      <c r="AE50" s="224"/>
      <c r="AF50" s="225" t="str">
        <f t="shared" si="12"/>
        <v>No hay ejecución</v>
      </c>
      <c r="AG50" s="226" t="str">
        <f t="shared" si="13"/>
        <v>NA</v>
      </c>
      <c r="AH50" s="226"/>
      <c r="AI50" s="550">
        <f t="shared" si="14"/>
        <v>0</v>
      </c>
      <c r="AJ50" s="548">
        <f t="shared" si="15"/>
        <v>0</v>
      </c>
      <c r="AK50" s="549" t="str">
        <f t="shared" si="16"/>
        <v>No Cumplio</v>
      </c>
      <c r="AL50" s="549"/>
    </row>
    <row r="51" spans="1:39" ht="47.1" customHeight="1">
      <c r="A51" s="184">
        <v>3.1</v>
      </c>
      <c r="B51" s="170">
        <v>2</v>
      </c>
      <c r="C51" s="170" t="s">
        <v>39</v>
      </c>
      <c r="D51" s="170" t="s">
        <v>48</v>
      </c>
      <c r="E51" s="170" t="s">
        <v>96</v>
      </c>
      <c r="F51" s="172" t="s">
        <v>1604</v>
      </c>
      <c r="G51" s="172" t="s">
        <v>1420</v>
      </c>
      <c r="H51" s="172" t="s">
        <v>1017</v>
      </c>
      <c r="I51" s="178">
        <v>1</v>
      </c>
      <c r="J51" s="196"/>
      <c r="K51" s="174">
        <f t="shared" si="17"/>
        <v>1</v>
      </c>
      <c r="L51" s="223"/>
      <c r="M51" s="178"/>
      <c r="N51" s="174">
        <f t="shared" si="18"/>
        <v>0</v>
      </c>
      <c r="O51" s="175">
        <f t="shared" si="19"/>
        <v>1</v>
      </c>
      <c r="P51" s="179"/>
      <c r="Q51" s="172" t="s">
        <v>1475</v>
      </c>
      <c r="R51" s="183"/>
      <c r="S51" s="343">
        <v>1</v>
      </c>
      <c r="T51" s="344">
        <f t="shared" si="6"/>
        <v>1</v>
      </c>
      <c r="U51" s="172" t="str">
        <f t="shared" si="7"/>
        <v>De acuerdo con lo programado</v>
      </c>
      <c r="V51" s="345"/>
      <c r="W51" s="343"/>
      <c r="X51" s="344" t="str">
        <f t="shared" si="8"/>
        <v>No hay ejecución</v>
      </c>
      <c r="Y51" s="172" t="str">
        <f t="shared" si="21"/>
        <v>NA</v>
      </c>
      <c r="Z51" s="345"/>
      <c r="AA51" s="190"/>
      <c r="AB51" s="296" t="str">
        <f t="shared" si="10"/>
        <v>No hay ejecución</v>
      </c>
      <c r="AC51" s="297" t="str">
        <f t="shared" si="11"/>
        <v>NA</v>
      </c>
      <c r="AD51" s="297"/>
      <c r="AE51" s="224"/>
      <c r="AF51" s="225" t="str">
        <f t="shared" si="12"/>
        <v>No hay ejecución</v>
      </c>
      <c r="AG51" s="226" t="str">
        <f t="shared" si="13"/>
        <v>NA</v>
      </c>
      <c r="AH51" s="226"/>
      <c r="AI51" s="299">
        <f t="shared" si="14"/>
        <v>1</v>
      </c>
      <c r="AJ51" s="296">
        <f t="shared" si="15"/>
        <v>1</v>
      </c>
      <c r="AK51" s="297" t="str">
        <f t="shared" si="16"/>
        <v>Cumplio</v>
      </c>
      <c r="AL51" s="297"/>
      <c r="AM51" s="154"/>
    </row>
    <row r="52" spans="1:39" s="554" customFormat="1" ht="47.1" hidden="1" customHeight="1">
      <c r="A52" s="561">
        <v>4</v>
      </c>
      <c r="B52" s="541">
        <v>2</v>
      </c>
      <c r="C52" s="541" t="s">
        <v>33</v>
      </c>
      <c r="D52" s="541" t="s">
        <v>48</v>
      </c>
      <c r="E52" s="541" t="s">
        <v>110</v>
      </c>
      <c r="F52" s="562" t="s">
        <v>1605</v>
      </c>
      <c r="G52" s="543" t="s">
        <v>894</v>
      </c>
      <c r="H52" s="543" t="s">
        <v>492</v>
      </c>
      <c r="I52" s="568">
        <f>SUM(I53:I59)</f>
        <v>200</v>
      </c>
      <c r="J52" s="568">
        <f>SUM(J53:J59)</f>
        <v>7715</v>
      </c>
      <c r="K52" s="545">
        <f>SUM(I52:J52)</f>
        <v>7915</v>
      </c>
      <c r="L52" s="568">
        <f>SUM(L53:L59)</f>
        <v>60</v>
      </c>
      <c r="M52" s="568">
        <f>SUM(M53:M59)</f>
        <v>18460</v>
      </c>
      <c r="N52" s="545">
        <f t="shared" si="18"/>
        <v>18520</v>
      </c>
      <c r="O52" s="545">
        <f t="shared" si="19"/>
        <v>26435</v>
      </c>
      <c r="P52" s="546"/>
      <c r="Q52" s="562" t="str">
        <f>Q53&amp;"-"&amp;Q54&amp;"-"&amp;Q56&amp;"-"&amp;Q57&amp;"-"&amp;Q58&amp;"-"&amp;Q66</f>
        <v>Nevio Bonilla Morales-Hannia Vásquez Cerdas-Juan Carlos Hernández Fonseca-Yerlin Moreira Durán-Paolo Delgado Chavarría-Melvin Madrigal  Alfaro</v>
      </c>
      <c r="R52" s="547"/>
      <c r="S52" s="343"/>
      <c r="T52" s="344" t="str">
        <f t="shared" si="6"/>
        <v>No hay ejecución</v>
      </c>
      <c r="U52" s="172" t="str">
        <f t="shared" si="7"/>
        <v>NA</v>
      </c>
      <c r="V52" s="345"/>
      <c r="W52" s="343">
        <v>1</v>
      </c>
      <c r="X52" s="344">
        <f t="shared" si="8"/>
        <v>1.2961762799740766E-4</v>
      </c>
      <c r="Y52" s="172" t="str">
        <f t="shared" si="21"/>
        <v>En riesgo en cumplimiento</v>
      </c>
      <c r="Z52" s="345"/>
      <c r="AA52" s="190"/>
      <c r="AB52" s="296" t="str">
        <f t="shared" si="10"/>
        <v>No hay ejecución</v>
      </c>
      <c r="AC52" s="297" t="str">
        <f t="shared" si="11"/>
        <v>NA</v>
      </c>
      <c r="AD52" s="297"/>
      <c r="AE52" s="224"/>
      <c r="AF52" s="225" t="str">
        <f t="shared" si="12"/>
        <v>No hay ejecución</v>
      </c>
      <c r="AG52" s="226" t="str">
        <f t="shared" si="13"/>
        <v>NA</v>
      </c>
      <c r="AH52" s="226"/>
      <c r="AI52" s="550">
        <f t="shared" si="14"/>
        <v>1</v>
      </c>
      <c r="AJ52" s="548">
        <f t="shared" si="15"/>
        <v>3.7828636277662188E-5</v>
      </c>
      <c r="AK52" s="549" t="str">
        <f t="shared" si="16"/>
        <v>No Cumplio</v>
      </c>
      <c r="AL52" s="549"/>
    </row>
    <row r="53" spans="1:39" ht="47.1" customHeight="1">
      <c r="A53" s="184">
        <v>4.0999999999999996</v>
      </c>
      <c r="B53" s="170">
        <v>2</v>
      </c>
      <c r="C53" s="170" t="s">
        <v>33</v>
      </c>
      <c r="D53" s="170" t="s">
        <v>48</v>
      </c>
      <c r="E53" s="170" t="s">
        <v>110</v>
      </c>
      <c r="F53" s="172" t="s">
        <v>1606</v>
      </c>
      <c r="G53" s="172" t="s">
        <v>1607</v>
      </c>
      <c r="H53" s="172" t="s">
        <v>856</v>
      </c>
      <c r="I53" s="178"/>
      <c r="J53" s="178"/>
      <c r="K53" s="174">
        <f t="shared" ref="K53:K59" si="22">SUM(I53:J53)</f>
        <v>0</v>
      </c>
      <c r="L53" s="223">
        <v>60</v>
      </c>
      <c r="M53" s="178">
        <v>60</v>
      </c>
      <c r="N53" s="174">
        <f t="shared" si="18"/>
        <v>120</v>
      </c>
      <c r="O53" s="175">
        <f t="shared" si="19"/>
        <v>120</v>
      </c>
      <c r="P53" s="179"/>
      <c r="Q53" s="172" t="s">
        <v>1475</v>
      </c>
      <c r="R53" s="183" t="s">
        <v>1566</v>
      </c>
      <c r="S53" s="343">
        <v>0</v>
      </c>
      <c r="T53" s="344" t="str">
        <f t="shared" si="6"/>
        <v>No hay Programación</v>
      </c>
      <c r="U53" s="172" t="str">
        <f t="shared" si="7"/>
        <v>De acuerdo con lo programado</v>
      </c>
      <c r="V53" s="345"/>
      <c r="W53" s="343">
        <v>0</v>
      </c>
      <c r="X53" s="344" t="str">
        <f t="shared" si="8"/>
        <v>No hay Programación</v>
      </c>
      <c r="Y53" s="172" t="str">
        <f t="shared" si="21"/>
        <v>De acuerdo con lo programado</v>
      </c>
      <c r="Z53" s="345"/>
      <c r="AA53" s="190">
        <v>50</v>
      </c>
      <c r="AB53" s="296">
        <f t="shared" si="10"/>
        <v>0.83333333333333337</v>
      </c>
      <c r="AC53" s="297" t="str">
        <f t="shared" si="11"/>
        <v>Atraso Leve</v>
      </c>
      <c r="AD53" s="297"/>
      <c r="AE53" s="224">
        <v>70</v>
      </c>
      <c r="AF53" s="225">
        <f t="shared" si="12"/>
        <v>1.1666666666666667</v>
      </c>
      <c r="AG53" s="226" t="str">
        <f t="shared" si="13"/>
        <v>De acuerdo con lo programado</v>
      </c>
      <c r="AH53" s="226"/>
      <c r="AI53" s="299">
        <f t="shared" si="14"/>
        <v>120</v>
      </c>
      <c r="AJ53" s="296">
        <f t="shared" si="15"/>
        <v>1</v>
      </c>
      <c r="AK53" s="297" t="str">
        <f t="shared" si="16"/>
        <v>Cumplio</v>
      </c>
      <c r="AL53" s="297"/>
      <c r="AM53" s="154"/>
    </row>
    <row r="54" spans="1:39" ht="47.1" customHeight="1">
      <c r="A54" s="184">
        <v>4.2</v>
      </c>
      <c r="B54" s="170">
        <v>2</v>
      </c>
      <c r="C54" s="170" t="s">
        <v>33</v>
      </c>
      <c r="D54" s="170" t="s">
        <v>48</v>
      </c>
      <c r="E54" s="170" t="s">
        <v>110</v>
      </c>
      <c r="F54" s="172" t="s">
        <v>1608</v>
      </c>
      <c r="G54" s="172" t="s">
        <v>1607</v>
      </c>
      <c r="H54" s="172" t="s">
        <v>1427</v>
      </c>
      <c r="I54" s="178">
        <v>200</v>
      </c>
      <c r="J54" s="178"/>
      <c r="K54" s="174">
        <f>SUM(I54:J54)</f>
        <v>200</v>
      </c>
      <c r="L54" s="223"/>
      <c r="M54" s="178"/>
      <c r="N54" s="174">
        <f t="shared" si="18"/>
        <v>0</v>
      </c>
      <c r="O54" s="175">
        <f t="shared" si="19"/>
        <v>200</v>
      </c>
      <c r="P54" s="179"/>
      <c r="Q54" s="172" t="s">
        <v>1558</v>
      </c>
      <c r="R54" s="460" t="s">
        <v>1556</v>
      </c>
      <c r="S54" s="343">
        <v>200</v>
      </c>
      <c r="T54" s="344">
        <f t="shared" si="6"/>
        <v>1</v>
      </c>
      <c r="U54" s="172" t="str">
        <f t="shared" si="7"/>
        <v>De acuerdo con lo programado</v>
      </c>
      <c r="V54" s="345"/>
      <c r="W54" s="343"/>
      <c r="X54" s="344" t="str">
        <f t="shared" si="8"/>
        <v>No hay ejecución</v>
      </c>
      <c r="Y54" s="172" t="str">
        <f t="shared" si="21"/>
        <v>NA</v>
      </c>
      <c r="Z54" s="345"/>
      <c r="AA54" s="190"/>
      <c r="AB54" s="296" t="str">
        <f t="shared" si="10"/>
        <v>No hay ejecución</v>
      </c>
      <c r="AC54" s="297" t="str">
        <f t="shared" si="11"/>
        <v>NA</v>
      </c>
      <c r="AD54" s="297"/>
      <c r="AE54" s="224"/>
      <c r="AF54" s="225" t="str">
        <f t="shared" si="12"/>
        <v>No hay ejecución</v>
      </c>
      <c r="AG54" s="226" t="str">
        <f t="shared" si="13"/>
        <v>NA</v>
      </c>
      <c r="AH54" s="226"/>
      <c r="AI54" s="299">
        <f t="shared" si="14"/>
        <v>200</v>
      </c>
      <c r="AJ54" s="296">
        <f t="shared" si="15"/>
        <v>1</v>
      </c>
      <c r="AK54" s="297" t="str">
        <f t="shared" si="16"/>
        <v>Cumplio</v>
      </c>
      <c r="AL54" s="297"/>
      <c r="AM54" s="154"/>
    </row>
    <row r="55" spans="1:39" ht="47.1" customHeight="1">
      <c r="A55" s="184">
        <v>4.3</v>
      </c>
      <c r="B55" s="170">
        <v>2</v>
      </c>
      <c r="C55" s="170" t="s">
        <v>33</v>
      </c>
      <c r="D55" s="170" t="s">
        <v>48</v>
      </c>
      <c r="E55" s="170" t="s">
        <v>110</v>
      </c>
      <c r="F55" s="172" t="s">
        <v>1609</v>
      </c>
      <c r="G55" s="172" t="s">
        <v>1607</v>
      </c>
      <c r="H55" s="172" t="s">
        <v>1427</v>
      </c>
      <c r="I55" s="178"/>
      <c r="J55" s="178">
        <v>200</v>
      </c>
      <c r="K55" s="174">
        <f t="shared" si="22"/>
        <v>200</v>
      </c>
      <c r="L55" s="223"/>
      <c r="M55" s="178"/>
      <c r="N55" s="174">
        <f t="shared" si="18"/>
        <v>0</v>
      </c>
      <c r="O55" s="175">
        <f t="shared" si="19"/>
        <v>200</v>
      </c>
      <c r="P55" s="179"/>
      <c r="Q55" s="172" t="s">
        <v>1475</v>
      </c>
      <c r="R55" s="183" t="s">
        <v>1566</v>
      </c>
      <c r="S55" s="343">
        <v>0</v>
      </c>
      <c r="T55" s="344" t="str">
        <f t="shared" si="6"/>
        <v>No hay Programación</v>
      </c>
      <c r="U55" s="172" t="str">
        <f t="shared" si="7"/>
        <v>De acuerdo con lo programado</v>
      </c>
      <c r="V55" s="345"/>
      <c r="W55" s="343"/>
      <c r="X55" s="344" t="str">
        <f t="shared" si="8"/>
        <v>No hay ejecución</v>
      </c>
      <c r="Y55" s="172" t="str">
        <f t="shared" si="21"/>
        <v>NA</v>
      </c>
      <c r="Z55" s="345"/>
      <c r="AA55" s="190"/>
      <c r="AB55" s="296" t="str">
        <f t="shared" si="10"/>
        <v>No hay ejecución</v>
      </c>
      <c r="AC55" s="297" t="str">
        <f t="shared" si="11"/>
        <v>NA</v>
      </c>
      <c r="AD55" s="297"/>
      <c r="AE55" s="224">
        <v>200</v>
      </c>
      <c r="AF55" s="225" t="str">
        <f t="shared" si="12"/>
        <v>No hay Programación</v>
      </c>
      <c r="AG55" s="226" t="str">
        <f t="shared" si="13"/>
        <v>De acuerdo con lo programado</v>
      </c>
      <c r="AH55" s="226"/>
      <c r="AI55" s="299">
        <f t="shared" si="14"/>
        <v>200</v>
      </c>
      <c r="AJ55" s="296">
        <f t="shared" si="15"/>
        <v>1</v>
      </c>
      <c r="AK55" s="297" t="str">
        <f t="shared" si="16"/>
        <v>Cumplio</v>
      </c>
      <c r="AL55" s="297"/>
      <c r="AM55" s="154"/>
    </row>
    <row r="56" spans="1:39" ht="47.1" customHeight="1">
      <c r="A56" s="184">
        <v>4.4000000000000004</v>
      </c>
      <c r="B56" s="170">
        <v>2</v>
      </c>
      <c r="C56" s="170" t="s">
        <v>39</v>
      </c>
      <c r="D56" s="170" t="s">
        <v>48</v>
      </c>
      <c r="E56" s="170" t="s">
        <v>110</v>
      </c>
      <c r="F56" s="172" t="s">
        <v>1610</v>
      </c>
      <c r="G56" s="172" t="s">
        <v>1607</v>
      </c>
      <c r="H56" s="172" t="s">
        <v>1427</v>
      </c>
      <c r="I56" s="178"/>
      <c r="J56" s="178">
        <v>15</v>
      </c>
      <c r="K56" s="174">
        <f t="shared" si="22"/>
        <v>15</v>
      </c>
      <c r="L56" s="223"/>
      <c r="M56" s="178"/>
      <c r="N56" s="174">
        <f>SUM(L56:M56)</f>
        <v>0</v>
      </c>
      <c r="O56" s="175">
        <f t="shared" si="19"/>
        <v>15</v>
      </c>
      <c r="P56" s="179"/>
      <c r="Q56" s="172" t="s">
        <v>1586</v>
      </c>
      <c r="R56" s="183" t="s">
        <v>1611</v>
      </c>
      <c r="S56" s="343">
        <v>0</v>
      </c>
      <c r="T56" s="344" t="str">
        <f t="shared" si="6"/>
        <v>No hay Programación</v>
      </c>
      <c r="U56" s="172" t="str">
        <f t="shared" si="7"/>
        <v>De acuerdo con lo programado</v>
      </c>
      <c r="V56" s="345"/>
      <c r="W56" s="343"/>
      <c r="X56" s="344" t="str">
        <f t="shared" si="8"/>
        <v>No hay ejecución</v>
      </c>
      <c r="Y56" s="172" t="str">
        <f t="shared" si="21"/>
        <v>NA</v>
      </c>
      <c r="Z56" s="345"/>
      <c r="AA56" s="190"/>
      <c r="AB56" s="296" t="str">
        <f t="shared" si="10"/>
        <v>No hay ejecución</v>
      </c>
      <c r="AC56" s="297" t="str">
        <f t="shared" si="11"/>
        <v>NA</v>
      </c>
      <c r="AD56" s="297"/>
      <c r="AE56" s="224">
        <v>15</v>
      </c>
      <c r="AF56" s="225" t="str">
        <f>IF(AE56="","No hay ejecución",IF(AND(M56=0),"No hay Programación", AE56/M56))</f>
        <v>No hay Programación</v>
      </c>
      <c r="AG56" s="226" t="str">
        <f t="shared" si="13"/>
        <v>De acuerdo con lo programado</v>
      </c>
      <c r="AH56" s="226"/>
      <c r="AI56" s="299">
        <f t="shared" si="14"/>
        <v>15</v>
      </c>
      <c r="AJ56" s="296">
        <f t="shared" si="15"/>
        <v>1</v>
      </c>
      <c r="AK56" s="297" t="str">
        <f t="shared" si="16"/>
        <v>Cumplio</v>
      </c>
      <c r="AL56" s="297"/>
      <c r="AM56" s="154"/>
    </row>
    <row r="57" spans="1:39" ht="47.1" hidden="1" customHeight="1">
      <c r="A57" s="184">
        <v>4.5</v>
      </c>
      <c r="B57" s="170">
        <v>2</v>
      </c>
      <c r="C57" s="170" t="s">
        <v>33</v>
      </c>
      <c r="D57" s="170" t="s">
        <v>48</v>
      </c>
      <c r="E57" s="170" t="s">
        <v>96</v>
      </c>
      <c r="F57" s="172" t="s">
        <v>1612</v>
      </c>
      <c r="G57" s="172" t="s">
        <v>1607</v>
      </c>
      <c r="H57" s="172" t="s">
        <v>1427</v>
      </c>
      <c r="I57" s="178"/>
      <c r="J57" s="178">
        <v>4000</v>
      </c>
      <c r="K57" s="174">
        <f t="shared" si="22"/>
        <v>4000</v>
      </c>
      <c r="L57" s="223"/>
      <c r="M57" s="178">
        <v>6900</v>
      </c>
      <c r="N57" s="174">
        <f>SUM(L57:M57)</f>
        <v>6900</v>
      </c>
      <c r="O57" s="175">
        <f t="shared" si="19"/>
        <v>10900</v>
      </c>
      <c r="P57" s="179"/>
      <c r="Q57" s="172" t="s">
        <v>1613</v>
      </c>
      <c r="R57" s="183" t="s">
        <v>1611</v>
      </c>
      <c r="S57" s="343">
        <v>0</v>
      </c>
      <c r="T57" s="344" t="str">
        <f t="shared" si="6"/>
        <v>No hay Programación</v>
      </c>
      <c r="U57" s="172" t="str">
        <f t="shared" si="7"/>
        <v>De acuerdo con lo programado</v>
      </c>
      <c r="V57" s="345"/>
      <c r="W57" s="343"/>
      <c r="X57" s="344" t="str">
        <f t="shared" si="8"/>
        <v>No hay ejecución</v>
      </c>
      <c r="Y57" s="172" t="str">
        <f t="shared" si="21"/>
        <v>NA</v>
      </c>
      <c r="Z57" s="345" t="s">
        <v>1614</v>
      </c>
      <c r="AA57" s="190"/>
      <c r="AB57" s="296" t="str">
        <f t="shared" si="10"/>
        <v>No hay ejecución</v>
      </c>
      <c r="AC57" s="297" t="str">
        <f t="shared" si="11"/>
        <v>NA</v>
      </c>
      <c r="AD57" s="297"/>
      <c r="AE57" s="224"/>
      <c r="AF57" s="225" t="str">
        <f t="shared" si="12"/>
        <v>No hay ejecución</v>
      </c>
      <c r="AG57" s="226" t="str">
        <f t="shared" si="13"/>
        <v>NA</v>
      </c>
      <c r="AH57" s="226"/>
      <c r="AI57" s="299">
        <f t="shared" si="14"/>
        <v>0</v>
      </c>
      <c r="AJ57" s="296">
        <f t="shared" si="15"/>
        <v>0</v>
      </c>
      <c r="AK57" s="297" t="str">
        <f t="shared" si="16"/>
        <v>No Cumplio</v>
      </c>
      <c r="AL57" s="297"/>
      <c r="AM57" s="154"/>
    </row>
    <row r="58" spans="1:39" ht="47.1" customHeight="1">
      <c r="A58" s="184">
        <v>4.5999999999999996</v>
      </c>
      <c r="B58" s="170">
        <v>2</v>
      </c>
      <c r="C58" s="170" t="s">
        <v>33</v>
      </c>
      <c r="D58" s="170" t="s">
        <v>48</v>
      </c>
      <c r="E58" s="170" t="s">
        <v>96</v>
      </c>
      <c r="F58" s="172" t="s">
        <v>1615</v>
      </c>
      <c r="G58" s="172" t="s">
        <v>1607</v>
      </c>
      <c r="H58" s="172" t="s">
        <v>1427</v>
      </c>
      <c r="I58" s="178"/>
      <c r="J58" s="178"/>
      <c r="K58" s="174">
        <f t="shared" si="22"/>
        <v>0</v>
      </c>
      <c r="L58" s="223"/>
      <c r="M58" s="178">
        <v>11500</v>
      </c>
      <c r="N58" s="174">
        <f>SUM(L58:M58)</f>
        <v>11500</v>
      </c>
      <c r="O58" s="175">
        <f t="shared" si="19"/>
        <v>11500</v>
      </c>
      <c r="P58" s="179"/>
      <c r="Q58" s="172" t="s">
        <v>1616</v>
      </c>
      <c r="R58" s="183" t="s">
        <v>1611</v>
      </c>
      <c r="S58" s="343"/>
      <c r="T58" s="344" t="str">
        <f t="shared" si="6"/>
        <v>No hay ejecución</v>
      </c>
      <c r="U58" s="172" t="str">
        <f t="shared" si="7"/>
        <v>NA</v>
      </c>
      <c r="V58" s="345"/>
      <c r="W58" s="343"/>
      <c r="X58" s="344" t="str">
        <f t="shared" si="8"/>
        <v>No hay ejecución</v>
      </c>
      <c r="Y58" s="172" t="str">
        <f t="shared" si="21"/>
        <v>NA</v>
      </c>
      <c r="Z58" s="345"/>
      <c r="AA58" s="190"/>
      <c r="AB58" s="296" t="str">
        <f t="shared" si="10"/>
        <v>No hay ejecución</v>
      </c>
      <c r="AC58" s="297" t="str">
        <f t="shared" si="11"/>
        <v>NA</v>
      </c>
      <c r="AD58" s="297"/>
      <c r="AE58" s="224">
        <v>11500</v>
      </c>
      <c r="AF58" s="225">
        <f t="shared" si="12"/>
        <v>1</v>
      </c>
      <c r="AG58" s="226" t="str">
        <f t="shared" si="13"/>
        <v>De acuerdo con lo programado</v>
      </c>
      <c r="AH58" s="226"/>
      <c r="AI58" s="299">
        <f t="shared" si="14"/>
        <v>11500</v>
      </c>
      <c r="AJ58" s="296">
        <f t="shared" si="15"/>
        <v>1</v>
      </c>
      <c r="AK58" s="297" t="str">
        <f t="shared" si="16"/>
        <v>Cumplio</v>
      </c>
      <c r="AL58" s="297"/>
      <c r="AM58" s="154"/>
    </row>
    <row r="59" spans="1:39" ht="47.1" customHeight="1">
      <c r="A59" s="184">
        <v>4.7</v>
      </c>
      <c r="B59" s="170">
        <v>2</v>
      </c>
      <c r="C59" s="170" t="s">
        <v>33</v>
      </c>
      <c r="D59" s="170" t="s">
        <v>48</v>
      </c>
      <c r="E59" s="170" t="s">
        <v>116</v>
      </c>
      <c r="F59" s="172" t="s">
        <v>1617</v>
      </c>
      <c r="G59" s="172" t="s">
        <v>1607</v>
      </c>
      <c r="H59" s="172" t="s">
        <v>1427</v>
      </c>
      <c r="I59" s="178"/>
      <c r="J59" s="178">
        <v>3500</v>
      </c>
      <c r="K59" s="174">
        <f t="shared" si="22"/>
        <v>3500</v>
      </c>
      <c r="L59" s="223"/>
      <c r="M59" s="178"/>
      <c r="N59" s="174">
        <f>SUM(L59:M59)</f>
        <v>0</v>
      </c>
      <c r="O59" s="175">
        <f t="shared" si="19"/>
        <v>3500</v>
      </c>
      <c r="P59" s="179"/>
      <c r="Q59" s="172" t="s">
        <v>1613</v>
      </c>
      <c r="R59" s="183" t="s">
        <v>1611</v>
      </c>
      <c r="S59" s="343">
        <v>0</v>
      </c>
      <c r="T59" s="344" t="str">
        <f t="shared" si="6"/>
        <v>No hay Programación</v>
      </c>
      <c r="U59" s="172" t="str">
        <f t="shared" si="7"/>
        <v>De acuerdo con lo programado</v>
      </c>
      <c r="V59" s="345"/>
      <c r="W59" s="343">
        <v>200</v>
      </c>
      <c r="X59" s="344">
        <f t="shared" si="8"/>
        <v>5.7142857142857141E-2</v>
      </c>
      <c r="Y59" s="172" t="str">
        <f t="shared" si="21"/>
        <v>En riesgo en cumplimiento</v>
      </c>
      <c r="Z59" s="345"/>
      <c r="AA59" s="190"/>
      <c r="AB59" s="296" t="str">
        <f t="shared" si="10"/>
        <v>No hay ejecución</v>
      </c>
      <c r="AC59" s="297" t="str">
        <f t="shared" si="11"/>
        <v>NA</v>
      </c>
      <c r="AD59" s="297"/>
      <c r="AE59" s="224">
        <v>3300</v>
      </c>
      <c r="AF59" s="225" t="str">
        <f t="shared" si="12"/>
        <v>No hay Programación</v>
      </c>
      <c r="AG59" s="226" t="str">
        <f t="shared" si="13"/>
        <v>De acuerdo con lo programado</v>
      </c>
      <c r="AH59" s="226"/>
      <c r="AI59" s="299">
        <f t="shared" si="14"/>
        <v>3500</v>
      </c>
      <c r="AJ59" s="296">
        <f t="shared" si="15"/>
        <v>1</v>
      </c>
      <c r="AK59" s="297" t="str">
        <f t="shared" si="16"/>
        <v>Cumplio</v>
      </c>
      <c r="AL59" s="297"/>
      <c r="AM59" s="154"/>
    </row>
    <row r="60" spans="1:39" ht="47.1" customHeight="1">
      <c r="A60" s="202">
        <v>5</v>
      </c>
      <c r="B60" s="181">
        <v>13</v>
      </c>
      <c r="C60" s="181" t="s">
        <v>39</v>
      </c>
      <c r="D60" s="181" t="s">
        <v>54</v>
      </c>
      <c r="E60" s="181" t="s">
        <v>96</v>
      </c>
      <c r="F60" s="171" t="s">
        <v>965</v>
      </c>
      <c r="G60" s="182" t="s">
        <v>897</v>
      </c>
      <c r="H60" s="182" t="s">
        <v>492</v>
      </c>
      <c r="I60" s="178">
        <f>SUM(I61:I66)</f>
        <v>0</v>
      </c>
      <c r="J60" s="178">
        <f>SUM(J61:J66)</f>
        <v>4</v>
      </c>
      <c r="K60" s="174">
        <f t="shared" ref="K60:K80" si="23">SUM(I60:J60)</f>
        <v>4</v>
      </c>
      <c r="L60" s="330">
        <f>SUM(L61:L66)</f>
        <v>1</v>
      </c>
      <c r="M60" s="178">
        <f>SUM(M61:M66)</f>
        <v>1</v>
      </c>
      <c r="N60" s="174">
        <f>SUM(L60:M60)</f>
        <v>2</v>
      </c>
      <c r="O60" s="174">
        <f t="shared" ref="O60:O83" si="24">SUM(K60,N60)</f>
        <v>6</v>
      </c>
      <c r="P60" s="176"/>
      <c r="Q60" s="171" t="str">
        <f>Q61&amp;"-"&amp;Q63&amp;"-"&amp;Q64&amp;"-"&amp;Q66</f>
        <v>Roberto Ramírez Matarrita-Luis Carrera Hidalgo-Nevio Bonilla Morales-Melvin Madrigal  Alfaro</v>
      </c>
      <c r="R60" s="183"/>
      <c r="S60" s="343"/>
      <c r="T60" s="344" t="str">
        <f t="shared" si="6"/>
        <v>No hay ejecución</v>
      </c>
      <c r="U60" s="172" t="str">
        <f t="shared" si="7"/>
        <v>NA</v>
      </c>
      <c r="V60" s="345"/>
      <c r="W60" s="343">
        <v>15</v>
      </c>
      <c r="X60" s="344">
        <f t="shared" si="8"/>
        <v>3.75</v>
      </c>
      <c r="Y60" s="172" t="str">
        <f t="shared" si="21"/>
        <v>De acuerdo con lo programado</v>
      </c>
      <c r="Z60" s="345" t="s">
        <v>1618</v>
      </c>
      <c r="AA60" s="190"/>
      <c r="AB60" s="296" t="str">
        <f t="shared" si="10"/>
        <v>No hay ejecución</v>
      </c>
      <c r="AC60" s="297" t="str">
        <f t="shared" si="11"/>
        <v>NA</v>
      </c>
      <c r="AD60" s="297"/>
      <c r="AE60" s="224"/>
      <c r="AF60" s="225" t="str">
        <f t="shared" si="12"/>
        <v>No hay ejecución</v>
      </c>
      <c r="AG60" s="226" t="str">
        <f t="shared" si="13"/>
        <v>NA</v>
      </c>
      <c r="AH60" s="226"/>
      <c r="AI60" s="299">
        <f t="shared" si="14"/>
        <v>15</v>
      </c>
      <c r="AJ60" s="296">
        <f t="shared" si="15"/>
        <v>2.5</v>
      </c>
      <c r="AK60" s="297" t="str">
        <f t="shared" si="16"/>
        <v>Cumplio</v>
      </c>
      <c r="AL60" s="297"/>
      <c r="AM60" s="154"/>
    </row>
    <row r="61" spans="1:39" ht="47.1" customHeight="1">
      <c r="A61" s="184">
        <v>5.0999999999999996</v>
      </c>
      <c r="B61" s="170">
        <v>13</v>
      </c>
      <c r="C61" s="170" t="s">
        <v>39</v>
      </c>
      <c r="D61" s="170" t="s">
        <v>54</v>
      </c>
      <c r="E61" s="170" t="s">
        <v>96</v>
      </c>
      <c r="F61" s="172" t="s">
        <v>1619</v>
      </c>
      <c r="G61" s="172" t="s">
        <v>899</v>
      </c>
      <c r="H61" s="172" t="s">
        <v>900</v>
      </c>
      <c r="I61" s="178"/>
      <c r="J61" s="227"/>
      <c r="K61" s="174">
        <f t="shared" si="23"/>
        <v>0</v>
      </c>
      <c r="L61" s="223">
        <v>1</v>
      </c>
      <c r="M61" s="178"/>
      <c r="N61" s="174">
        <f t="shared" ref="N61:N66" si="25">SUM(L61:M61)</f>
        <v>1</v>
      </c>
      <c r="O61" s="175">
        <f t="shared" si="24"/>
        <v>1</v>
      </c>
      <c r="P61" s="228"/>
      <c r="Q61" s="172" t="s">
        <v>1533</v>
      </c>
      <c r="R61" s="183" t="s">
        <v>1620</v>
      </c>
      <c r="S61" s="343">
        <v>0</v>
      </c>
      <c r="T61" s="344" t="str">
        <f t="shared" si="6"/>
        <v>No hay Programación</v>
      </c>
      <c r="U61" s="172" t="str">
        <f t="shared" si="7"/>
        <v>De acuerdo con lo programado</v>
      </c>
      <c r="V61" s="345"/>
      <c r="W61" s="343">
        <v>4000</v>
      </c>
      <c r="X61" s="344" t="str">
        <f t="shared" si="8"/>
        <v>No hay Programación</v>
      </c>
      <c r="Y61" s="172" t="str">
        <f t="shared" ref="Y61:Y75" si="26">IF(X61="No hay ejecución","NA",IF(X61&gt;=90%,"De acuerdo con lo programado",IF(X61&gt;=51%,"Atraso Leve",IF(X61&lt;=50%,"En riesgo en cumplimiento"))))</f>
        <v>De acuerdo con lo programado</v>
      </c>
      <c r="Z61" s="345"/>
      <c r="AA61" s="190">
        <v>0</v>
      </c>
      <c r="AB61" s="296">
        <f t="shared" si="10"/>
        <v>0</v>
      </c>
      <c r="AC61" s="297" t="str">
        <f t="shared" si="11"/>
        <v>En riesgo en cumplimiento</v>
      </c>
      <c r="AD61" s="297"/>
      <c r="AE61" s="224">
        <v>-3999</v>
      </c>
      <c r="AF61" s="225" t="str">
        <f t="shared" si="12"/>
        <v>No hay Programación</v>
      </c>
      <c r="AG61" s="226" t="str">
        <f t="shared" si="13"/>
        <v>De acuerdo con lo programado</v>
      </c>
      <c r="AH61" s="226"/>
      <c r="AI61" s="299">
        <f t="shared" si="14"/>
        <v>1</v>
      </c>
      <c r="AJ61" s="296">
        <f t="shared" si="15"/>
        <v>1</v>
      </c>
      <c r="AK61" s="297" t="str">
        <f t="shared" si="16"/>
        <v>Cumplio</v>
      </c>
      <c r="AL61" s="297"/>
      <c r="AM61" s="154"/>
    </row>
    <row r="62" spans="1:39" ht="47.1" hidden="1" customHeight="1">
      <c r="A62" s="184">
        <v>5.2</v>
      </c>
      <c r="B62" s="170">
        <v>2</v>
      </c>
      <c r="C62" s="170" t="s">
        <v>31</v>
      </c>
      <c r="D62" s="170" t="s">
        <v>57</v>
      </c>
      <c r="E62" s="170" t="s">
        <v>102</v>
      </c>
      <c r="F62" s="172" t="s">
        <v>1621</v>
      </c>
      <c r="G62" s="172" t="s">
        <v>1032</v>
      </c>
      <c r="H62" s="172" t="s">
        <v>907</v>
      </c>
      <c r="I62" s="178"/>
      <c r="J62" s="196">
        <v>1</v>
      </c>
      <c r="K62" s="174">
        <f t="shared" si="23"/>
        <v>1</v>
      </c>
      <c r="L62" s="223"/>
      <c r="M62" s="178"/>
      <c r="N62" s="174">
        <f t="shared" si="25"/>
        <v>0</v>
      </c>
      <c r="O62" s="175">
        <f t="shared" si="24"/>
        <v>1</v>
      </c>
      <c r="P62" s="179"/>
      <c r="Q62" s="172" t="s">
        <v>1366</v>
      </c>
      <c r="R62" s="460" t="s">
        <v>1556</v>
      </c>
      <c r="S62" s="343">
        <v>0</v>
      </c>
      <c r="T62" s="344" t="str">
        <f t="shared" si="6"/>
        <v>No hay Programación</v>
      </c>
      <c r="U62" s="172" t="str">
        <f t="shared" si="7"/>
        <v>De acuerdo con lo programado</v>
      </c>
      <c r="V62" s="345"/>
      <c r="W62" s="343"/>
      <c r="X62" s="344" t="str">
        <f t="shared" si="8"/>
        <v>No hay ejecución</v>
      </c>
      <c r="Y62" s="172" t="str">
        <f t="shared" si="26"/>
        <v>NA</v>
      </c>
      <c r="Z62" s="345" t="s">
        <v>1556</v>
      </c>
      <c r="AA62" s="190"/>
      <c r="AB62" s="296" t="str">
        <f t="shared" si="10"/>
        <v>No hay ejecución</v>
      </c>
      <c r="AC62" s="297" t="str">
        <f t="shared" si="11"/>
        <v>NA</v>
      </c>
      <c r="AD62" s="297"/>
      <c r="AE62" s="224"/>
      <c r="AF62" s="225" t="str">
        <f t="shared" si="12"/>
        <v>No hay ejecución</v>
      </c>
      <c r="AG62" s="226" t="str">
        <f t="shared" si="13"/>
        <v>NA</v>
      </c>
      <c r="AH62" s="226"/>
      <c r="AI62" s="299">
        <f t="shared" si="14"/>
        <v>0</v>
      </c>
      <c r="AJ62" s="296">
        <f t="shared" si="15"/>
        <v>0</v>
      </c>
      <c r="AK62" s="297" t="str">
        <f t="shared" si="16"/>
        <v>No Cumplio</v>
      </c>
      <c r="AL62" s="297"/>
      <c r="AM62" s="154"/>
    </row>
    <row r="63" spans="1:39" ht="21" customHeight="1">
      <c r="A63" s="184" t="s">
        <v>905</v>
      </c>
      <c r="B63" s="170">
        <v>2</v>
      </c>
      <c r="C63" s="170" t="s">
        <v>31</v>
      </c>
      <c r="D63" s="170" t="s">
        <v>57</v>
      </c>
      <c r="E63" s="170" t="s">
        <v>102</v>
      </c>
      <c r="F63" s="172" t="s">
        <v>1622</v>
      </c>
      <c r="G63" s="172" t="s">
        <v>899</v>
      </c>
      <c r="H63" s="172" t="s">
        <v>900</v>
      </c>
      <c r="I63" s="178"/>
      <c r="J63" s="196">
        <v>1</v>
      </c>
      <c r="K63" s="174">
        <f t="shared" si="23"/>
        <v>1</v>
      </c>
      <c r="L63" s="223"/>
      <c r="M63" s="178"/>
      <c r="N63" s="174">
        <f t="shared" si="25"/>
        <v>0</v>
      </c>
      <c r="O63" s="175">
        <f t="shared" si="24"/>
        <v>1</v>
      </c>
      <c r="P63" s="179"/>
      <c r="Q63" s="172" t="s">
        <v>1366</v>
      </c>
      <c r="R63" s="460" t="s">
        <v>1556</v>
      </c>
      <c r="S63" s="343">
        <v>0</v>
      </c>
      <c r="T63" s="344" t="str">
        <f t="shared" si="6"/>
        <v>No hay Programación</v>
      </c>
      <c r="U63" s="172" t="str">
        <f t="shared" si="7"/>
        <v>De acuerdo con lo programado</v>
      </c>
      <c r="V63" s="345"/>
      <c r="W63" s="343">
        <v>3500</v>
      </c>
      <c r="X63" s="344">
        <v>0</v>
      </c>
      <c r="Y63" s="172" t="str">
        <f t="shared" si="26"/>
        <v>En riesgo en cumplimiento</v>
      </c>
      <c r="Z63" s="345" t="s">
        <v>1556</v>
      </c>
      <c r="AA63" s="190"/>
      <c r="AB63" s="296" t="str">
        <f t="shared" si="10"/>
        <v>No hay ejecución</v>
      </c>
      <c r="AC63" s="297" t="str">
        <f t="shared" si="11"/>
        <v>NA</v>
      </c>
      <c r="AD63" s="297"/>
      <c r="AE63" s="224"/>
      <c r="AF63" s="225" t="str">
        <f t="shared" si="12"/>
        <v>No hay ejecución</v>
      </c>
      <c r="AG63" s="226" t="str">
        <f t="shared" si="13"/>
        <v>NA</v>
      </c>
      <c r="AH63" s="226"/>
      <c r="AI63" s="299">
        <f t="shared" si="14"/>
        <v>3500</v>
      </c>
      <c r="AJ63" s="296">
        <f t="shared" si="15"/>
        <v>3500</v>
      </c>
      <c r="AK63" s="297" t="str">
        <f t="shared" si="16"/>
        <v>Cumplio</v>
      </c>
      <c r="AL63" s="297"/>
      <c r="AM63" s="154"/>
    </row>
    <row r="64" spans="1:39" ht="19.2" customHeight="1">
      <c r="A64" s="184" t="s">
        <v>909</v>
      </c>
      <c r="B64" s="170">
        <v>2</v>
      </c>
      <c r="C64" s="170" t="s">
        <v>31</v>
      </c>
      <c r="D64" s="170" t="s">
        <v>71</v>
      </c>
      <c r="E64" s="170" t="s">
        <v>102</v>
      </c>
      <c r="F64" s="172" t="s">
        <v>1623</v>
      </c>
      <c r="G64" s="172" t="s">
        <v>899</v>
      </c>
      <c r="H64" s="172" t="s">
        <v>900</v>
      </c>
      <c r="I64" s="178"/>
      <c r="J64" s="196">
        <v>1</v>
      </c>
      <c r="K64" s="174">
        <f t="shared" si="23"/>
        <v>1</v>
      </c>
      <c r="L64" s="223"/>
      <c r="M64" s="178"/>
      <c r="N64" s="174">
        <f t="shared" si="25"/>
        <v>0</v>
      </c>
      <c r="O64" s="175">
        <f t="shared" si="24"/>
        <v>1</v>
      </c>
      <c r="P64" s="179"/>
      <c r="Q64" s="172" t="s">
        <v>1475</v>
      </c>
      <c r="R64" s="183" t="s">
        <v>1624</v>
      </c>
      <c r="S64" s="343">
        <v>0</v>
      </c>
      <c r="T64" s="344" t="str">
        <f t="shared" si="6"/>
        <v>No hay Programación</v>
      </c>
      <c r="U64" s="172" t="str">
        <f t="shared" si="7"/>
        <v>De acuerdo con lo programado</v>
      </c>
      <c r="V64" s="345"/>
      <c r="W64" s="343">
        <v>1</v>
      </c>
      <c r="X64" s="344">
        <f t="shared" si="8"/>
        <v>1</v>
      </c>
      <c r="Y64" s="172" t="str">
        <f t="shared" si="26"/>
        <v>De acuerdo con lo programado</v>
      </c>
      <c r="Z64" s="345" t="s">
        <v>1625</v>
      </c>
      <c r="AA64" s="190"/>
      <c r="AB64" s="296" t="str">
        <f t="shared" si="10"/>
        <v>No hay ejecución</v>
      </c>
      <c r="AC64" s="297" t="str">
        <f t="shared" si="11"/>
        <v>NA</v>
      </c>
      <c r="AD64" s="297"/>
      <c r="AE64" s="224"/>
      <c r="AF64" s="225" t="str">
        <f t="shared" si="12"/>
        <v>No hay ejecución</v>
      </c>
      <c r="AG64" s="226" t="str">
        <f t="shared" si="13"/>
        <v>NA</v>
      </c>
      <c r="AH64" s="226"/>
      <c r="AI64" s="299">
        <f t="shared" si="14"/>
        <v>1</v>
      </c>
      <c r="AJ64" s="296">
        <f t="shared" si="15"/>
        <v>1</v>
      </c>
      <c r="AK64" s="297" t="str">
        <f t="shared" si="16"/>
        <v>Cumplio</v>
      </c>
      <c r="AL64" s="297"/>
      <c r="AM64" s="154"/>
    </row>
    <row r="65" spans="1:39" ht="47.1" hidden="1" customHeight="1">
      <c r="A65" s="184" t="s">
        <v>1099</v>
      </c>
      <c r="B65" s="170">
        <v>2</v>
      </c>
      <c r="C65" s="170" t="s">
        <v>31</v>
      </c>
      <c r="D65" s="170" t="s">
        <v>71</v>
      </c>
      <c r="E65" s="170" t="s">
        <v>102</v>
      </c>
      <c r="F65" s="172" t="s">
        <v>1626</v>
      </c>
      <c r="G65" s="172" t="s">
        <v>1032</v>
      </c>
      <c r="H65" s="172" t="s">
        <v>907</v>
      </c>
      <c r="I65" s="178"/>
      <c r="J65" s="196">
        <v>1</v>
      </c>
      <c r="K65" s="174">
        <f t="shared" si="23"/>
        <v>1</v>
      </c>
      <c r="L65" s="223"/>
      <c r="M65" s="178"/>
      <c r="N65" s="174">
        <f t="shared" si="25"/>
        <v>0</v>
      </c>
      <c r="O65" s="175">
        <f t="shared" si="24"/>
        <v>1</v>
      </c>
      <c r="P65" s="179"/>
      <c r="Q65" s="172" t="s">
        <v>1366</v>
      </c>
      <c r="R65" s="460" t="s">
        <v>1556</v>
      </c>
      <c r="S65" s="343">
        <v>0</v>
      </c>
      <c r="T65" s="344" t="str">
        <f t="shared" si="6"/>
        <v>No hay Programación</v>
      </c>
      <c r="U65" s="172" t="str">
        <f t="shared" si="7"/>
        <v>De acuerdo con lo programado</v>
      </c>
      <c r="V65" s="345"/>
      <c r="W65" s="343">
        <v>0</v>
      </c>
      <c r="X65" s="344">
        <f t="shared" si="8"/>
        <v>0</v>
      </c>
      <c r="Y65" s="172" t="str">
        <f t="shared" si="26"/>
        <v>En riesgo en cumplimiento</v>
      </c>
      <c r="Z65" s="345" t="s">
        <v>1556</v>
      </c>
      <c r="AA65" s="190"/>
      <c r="AB65" s="296" t="str">
        <f t="shared" si="10"/>
        <v>No hay ejecución</v>
      </c>
      <c r="AC65" s="297" t="str">
        <f t="shared" si="11"/>
        <v>NA</v>
      </c>
      <c r="AD65" s="297"/>
      <c r="AE65" s="224"/>
      <c r="AF65" s="225" t="str">
        <f t="shared" si="12"/>
        <v>No hay ejecución</v>
      </c>
      <c r="AG65" s="226" t="str">
        <f t="shared" si="13"/>
        <v>NA</v>
      </c>
      <c r="AH65" s="226"/>
      <c r="AI65" s="299">
        <f t="shared" si="14"/>
        <v>0</v>
      </c>
      <c r="AJ65" s="296">
        <f t="shared" si="15"/>
        <v>0</v>
      </c>
      <c r="AK65" s="297" t="str">
        <f t="shared" si="16"/>
        <v>No Cumplio</v>
      </c>
      <c r="AL65" s="297"/>
      <c r="AM65" s="154"/>
    </row>
    <row r="66" spans="1:39" ht="47.1" hidden="1" customHeight="1">
      <c r="A66" s="184" t="s">
        <v>1101</v>
      </c>
      <c r="B66" s="170">
        <v>12</v>
      </c>
      <c r="C66" s="170">
        <v>0</v>
      </c>
      <c r="D66" s="170" t="s">
        <v>74</v>
      </c>
      <c r="E66" s="170">
        <v>0</v>
      </c>
      <c r="F66" s="172" t="s">
        <v>1627</v>
      </c>
      <c r="G66" s="172" t="s">
        <v>977</v>
      </c>
      <c r="H66" s="172" t="s">
        <v>978</v>
      </c>
      <c r="I66" s="178"/>
      <c r="J66" s="196"/>
      <c r="K66" s="174">
        <f t="shared" si="23"/>
        <v>0</v>
      </c>
      <c r="L66" s="223"/>
      <c r="M66" s="178">
        <v>1</v>
      </c>
      <c r="N66" s="174">
        <f t="shared" si="25"/>
        <v>1</v>
      </c>
      <c r="O66" s="175">
        <f t="shared" si="24"/>
        <v>1</v>
      </c>
      <c r="P66" s="179"/>
      <c r="Q66" s="172" t="s">
        <v>1546</v>
      </c>
      <c r="R66" s="183" t="s">
        <v>1611</v>
      </c>
      <c r="S66" s="343">
        <v>0</v>
      </c>
      <c r="T66" s="344" t="str">
        <f t="shared" si="6"/>
        <v>No hay Programación</v>
      </c>
      <c r="U66" s="172" t="str">
        <f t="shared" si="7"/>
        <v>De acuerdo con lo programado</v>
      </c>
      <c r="V66" s="345"/>
      <c r="W66" s="343">
        <v>0</v>
      </c>
      <c r="X66" s="344" t="str">
        <f t="shared" si="8"/>
        <v>No hay Programación</v>
      </c>
      <c r="Y66" s="172" t="str">
        <f t="shared" si="26"/>
        <v>De acuerdo con lo programado</v>
      </c>
      <c r="Z66" s="345"/>
      <c r="AA66" s="190"/>
      <c r="AB66" s="296" t="str">
        <f t="shared" si="10"/>
        <v>No hay ejecución</v>
      </c>
      <c r="AC66" s="297" t="str">
        <f t="shared" si="11"/>
        <v>NA</v>
      </c>
      <c r="AD66" s="297"/>
      <c r="AE66" s="224"/>
      <c r="AF66" s="225" t="str">
        <f t="shared" si="12"/>
        <v>No hay ejecución</v>
      </c>
      <c r="AG66" s="226" t="str">
        <f t="shared" si="13"/>
        <v>NA</v>
      </c>
      <c r="AH66" s="226"/>
      <c r="AI66" s="299">
        <f t="shared" si="14"/>
        <v>0</v>
      </c>
      <c r="AJ66" s="296">
        <f t="shared" si="15"/>
        <v>0</v>
      </c>
      <c r="AK66" s="297" t="str">
        <f t="shared" si="16"/>
        <v>No Cumplio</v>
      </c>
      <c r="AL66" s="297"/>
      <c r="AM66" s="154"/>
    </row>
    <row r="67" spans="1:39" s="554" customFormat="1" ht="47.1" hidden="1" customHeight="1">
      <c r="A67" s="561">
        <v>6</v>
      </c>
      <c r="B67" s="541">
        <v>2</v>
      </c>
      <c r="C67" s="541" t="s">
        <v>37</v>
      </c>
      <c r="D67" s="541" t="s">
        <v>74</v>
      </c>
      <c r="E67" s="541" t="s">
        <v>98</v>
      </c>
      <c r="F67" s="562" t="s">
        <v>982</v>
      </c>
      <c r="G67" s="543" t="s">
        <v>910</v>
      </c>
      <c r="H67" s="543" t="s">
        <v>492</v>
      </c>
      <c r="I67" s="568">
        <f>SUM(I68:I70)</f>
        <v>0</v>
      </c>
      <c r="J67" s="568">
        <f>SUM(J68:J70)</f>
        <v>2</v>
      </c>
      <c r="K67" s="545">
        <f t="shared" si="23"/>
        <v>2</v>
      </c>
      <c r="L67" s="568">
        <f>SUM(L68:L70)</f>
        <v>0</v>
      </c>
      <c r="M67" s="568">
        <f>SUM(M68:M70)</f>
        <v>4</v>
      </c>
      <c r="N67" s="545">
        <f t="shared" ref="N67:N82" si="27">SUM(L67:M67)</f>
        <v>4</v>
      </c>
      <c r="O67" s="545">
        <f t="shared" si="24"/>
        <v>6</v>
      </c>
      <c r="P67" s="546"/>
      <c r="Q67" s="562" t="str">
        <f>Q68&amp;"-"&amp;Q70</f>
        <v>Nevio Bonilla Morales-Juan Carlos Hernández Fonseca</v>
      </c>
      <c r="R67" s="547"/>
      <c r="S67" s="343"/>
      <c r="T67" s="344" t="str">
        <f t="shared" si="6"/>
        <v>No hay ejecución</v>
      </c>
      <c r="U67" s="172" t="str">
        <f t="shared" si="7"/>
        <v>NA</v>
      </c>
      <c r="V67" s="345"/>
      <c r="W67" s="343">
        <v>0</v>
      </c>
      <c r="X67" s="344">
        <f t="shared" si="8"/>
        <v>0</v>
      </c>
      <c r="Y67" s="172" t="str">
        <f t="shared" si="26"/>
        <v>En riesgo en cumplimiento</v>
      </c>
      <c r="Z67" s="345"/>
      <c r="AA67" s="190"/>
      <c r="AB67" s="296" t="str">
        <f t="shared" si="10"/>
        <v>No hay ejecución</v>
      </c>
      <c r="AC67" s="297" t="str">
        <f t="shared" si="11"/>
        <v>NA</v>
      </c>
      <c r="AD67" s="297"/>
      <c r="AE67" s="224"/>
      <c r="AF67" s="225" t="str">
        <f t="shared" si="12"/>
        <v>No hay ejecución</v>
      </c>
      <c r="AG67" s="226" t="str">
        <f t="shared" si="13"/>
        <v>NA</v>
      </c>
      <c r="AH67" s="226"/>
      <c r="AI67" s="550">
        <f t="shared" si="14"/>
        <v>0</v>
      </c>
      <c r="AJ67" s="548">
        <f t="shared" si="15"/>
        <v>0</v>
      </c>
      <c r="AK67" s="549" t="str">
        <f t="shared" si="16"/>
        <v>No Cumplio</v>
      </c>
      <c r="AL67" s="549"/>
    </row>
    <row r="68" spans="1:39" ht="47.1" customHeight="1">
      <c r="A68" s="184">
        <v>6.1</v>
      </c>
      <c r="B68" s="170">
        <v>2</v>
      </c>
      <c r="C68" s="170" t="s">
        <v>37</v>
      </c>
      <c r="D68" s="170" t="s">
        <v>74</v>
      </c>
      <c r="E68" s="170" t="s">
        <v>98</v>
      </c>
      <c r="F68" s="172" t="s">
        <v>1628</v>
      </c>
      <c r="G68" s="172" t="s">
        <v>912</v>
      </c>
      <c r="H68" s="172" t="s">
        <v>913</v>
      </c>
      <c r="I68" s="178"/>
      <c r="J68" s="196">
        <v>1</v>
      </c>
      <c r="K68" s="174">
        <f t="shared" si="23"/>
        <v>1</v>
      </c>
      <c r="L68" s="223"/>
      <c r="M68" s="178">
        <v>1</v>
      </c>
      <c r="N68" s="174">
        <f t="shared" si="27"/>
        <v>1</v>
      </c>
      <c r="O68" s="175">
        <f t="shared" si="24"/>
        <v>2</v>
      </c>
      <c r="P68" s="179"/>
      <c r="Q68" s="172" t="s">
        <v>1475</v>
      </c>
      <c r="R68" s="183" t="s">
        <v>1566</v>
      </c>
      <c r="S68" s="343">
        <v>0</v>
      </c>
      <c r="T68" s="344" t="str">
        <f t="shared" si="6"/>
        <v>No hay Programación</v>
      </c>
      <c r="U68" s="172" t="str">
        <f t="shared" si="7"/>
        <v>De acuerdo con lo programado</v>
      </c>
      <c r="V68" s="345"/>
      <c r="W68" s="343">
        <v>1</v>
      </c>
      <c r="X68" s="344">
        <f t="shared" si="8"/>
        <v>1</v>
      </c>
      <c r="Y68" s="172" t="str">
        <f t="shared" si="26"/>
        <v>De acuerdo con lo programado</v>
      </c>
      <c r="Z68" s="345"/>
      <c r="AA68" s="190"/>
      <c r="AB68" s="296" t="str">
        <f t="shared" si="10"/>
        <v>No hay ejecución</v>
      </c>
      <c r="AC68" s="297" t="str">
        <f t="shared" si="11"/>
        <v>NA</v>
      </c>
      <c r="AD68" s="297"/>
      <c r="AE68" s="224">
        <v>1</v>
      </c>
      <c r="AF68" s="225">
        <f t="shared" si="12"/>
        <v>1</v>
      </c>
      <c r="AG68" s="226" t="str">
        <f t="shared" si="13"/>
        <v>De acuerdo con lo programado</v>
      </c>
      <c r="AH68" s="226"/>
      <c r="AI68" s="299">
        <f t="shared" si="14"/>
        <v>2</v>
      </c>
      <c r="AJ68" s="296">
        <f t="shared" si="15"/>
        <v>1</v>
      </c>
      <c r="AK68" s="297" t="str">
        <f t="shared" si="16"/>
        <v>Cumplio</v>
      </c>
      <c r="AL68" s="297"/>
      <c r="AM68" s="154"/>
    </row>
    <row r="69" spans="1:39" ht="47.1" customHeight="1">
      <c r="A69" s="184">
        <v>6.2</v>
      </c>
      <c r="B69" s="170">
        <v>2</v>
      </c>
      <c r="C69" s="170" t="s">
        <v>37</v>
      </c>
      <c r="D69" s="170" t="s">
        <v>74</v>
      </c>
      <c r="E69" s="170" t="s">
        <v>98</v>
      </c>
      <c r="F69" s="172" t="s">
        <v>1629</v>
      </c>
      <c r="G69" s="172" t="s">
        <v>912</v>
      </c>
      <c r="H69" s="172" t="s">
        <v>1095</v>
      </c>
      <c r="I69" s="178"/>
      <c r="J69" s="196"/>
      <c r="K69" s="174">
        <f t="shared" si="23"/>
        <v>0</v>
      </c>
      <c r="L69" s="223"/>
      <c r="M69" s="178">
        <v>2</v>
      </c>
      <c r="N69" s="174">
        <f t="shared" si="27"/>
        <v>2</v>
      </c>
      <c r="O69" s="175">
        <f t="shared" si="24"/>
        <v>2</v>
      </c>
      <c r="P69" s="179"/>
      <c r="Q69" s="172" t="s">
        <v>1475</v>
      </c>
      <c r="R69" s="183" t="s">
        <v>1566</v>
      </c>
      <c r="S69" s="343">
        <v>0</v>
      </c>
      <c r="T69" s="344" t="str">
        <f t="shared" si="6"/>
        <v>No hay Programación</v>
      </c>
      <c r="U69" s="172" t="str">
        <f t="shared" si="7"/>
        <v>De acuerdo con lo programado</v>
      </c>
      <c r="V69" s="345"/>
      <c r="W69" s="343">
        <v>0</v>
      </c>
      <c r="X69" s="344" t="str">
        <f t="shared" si="8"/>
        <v>No hay Programación</v>
      </c>
      <c r="Y69" s="172" t="str">
        <f t="shared" si="26"/>
        <v>De acuerdo con lo programado</v>
      </c>
      <c r="Z69" s="345"/>
      <c r="AA69" s="190"/>
      <c r="AB69" s="296" t="str">
        <f t="shared" si="10"/>
        <v>No hay ejecución</v>
      </c>
      <c r="AC69" s="297" t="str">
        <f t="shared" si="11"/>
        <v>NA</v>
      </c>
      <c r="AD69" s="297"/>
      <c r="AE69" s="224">
        <v>2</v>
      </c>
      <c r="AF69" s="225">
        <f t="shared" si="12"/>
        <v>1</v>
      </c>
      <c r="AG69" s="226" t="str">
        <f t="shared" si="13"/>
        <v>De acuerdo con lo programado</v>
      </c>
      <c r="AH69" s="226"/>
      <c r="AI69" s="299">
        <f t="shared" si="14"/>
        <v>2</v>
      </c>
      <c r="AJ69" s="296">
        <f t="shared" si="15"/>
        <v>1</v>
      </c>
      <c r="AK69" s="297" t="str">
        <f t="shared" si="16"/>
        <v>Cumplio</v>
      </c>
      <c r="AL69" s="297"/>
      <c r="AM69" s="154"/>
    </row>
    <row r="70" spans="1:39" ht="47.1" customHeight="1">
      <c r="A70" s="184">
        <v>6.3</v>
      </c>
      <c r="B70" s="170">
        <v>2</v>
      </c>
      <c r="C70" s="170" t="s">
        <v>37</v>
      </c>
      <c r="D70" s="170" t="s">
        <v>68</v>
      </c>
      <c r="E70" s="170" t="s">
        <v>100</v>
      </c>
      <c r="F70" s="172" t="s">
        <v>1630</v>
      </c>
      <c r="G70" s="172" t="s">
        <v>912</v>
      </c>
      <c r="H70" s="172" t="s">
        <v>907</v>
      </c>
      <c r="I70" s="178"/>
      <c r="J70" s="196">
        <v>1</v>
      </c>
      <c r="K70" s="174">
        <f t="shared" si="23"/>
        <v>1</v>
      </c>
      <c r="L70" s="223"/>
      <c r="M70" s="178">
        <v>1</v>
      </c>
      <c r="N70" s="174">
        <f t="shared" si="27"/>
        <v>1</v>
      </c>
      <c r="O70" s="175">
        <f t="shared" si="24"/>
        <v>2</v>
      </c>
      <c r="P70" s="179"/>
      <c r="Q70" s="172" t="s">
        <v>1586</v>
      </c>
      <c r="R70" s="183" t="s">
        <v>1611</v>
      </c>
      <c r="S70" s="343">
        <v>0</v>
      </c>
      <c r="T70" s="344" t="str">
        <f t="shared" si="6"/>
        <v>No hay Programación</v>
      </c>
      <c r="U70" s="172" t="str">
        <f t="shared" si="7"/>
        <v>De acuerdo con lo programado</v>
      </c>
      <c r="V70" s="345"/>
      <c r="W70" s="343"/>
      <c r="X70" s="344" t="str">
        <f t="shared" si="8"/>
        <v>No hay ejecución</v>
      </c>
      <c r="Y70" s="172" t="str">
        <f t="shared" si="26"/>
        <v>NA</v>
      </c>
      <c r="Z70" s="345"/>
      <c r="AA70" s="190"/>
      <c r="AB70" s="296" t="str">
        <f t="shared" si="10"/>
        <v>No hay ejecución</v>
      </c>
      <c r="AC70" s="297" t="str">
        <f t="shared" si="11"/>
        <v>NA</v>
      </c>
      <c r="AD70" s="297"/>
      <c r="AE70" s="224">
        <v>2</v>
      </c>
      <c r="AF70" s="225">
        <f t="shared" si="12"/>
        <v>2</v>
      </c>
      <c r="AG70" s="226" t="str">
        <f t="shared" si="13"/>
        <v>De acuerdo con lo programado</v>
      </c>
      <c r="AH70" s="226" t="s">
        <v>1631</v>
      </c>
      <c r="AI70" s="299">
        <f t="shared" si="14"/>
        <v>2</v>
      </c>
      <c r="AJ70" s="296">
        <f t="shared" si="15"/>
        <v>1</v>
      </c>
      <c r="AK70" s="297" t="str">
        <f t="shared" si="16"/>
        <v>Cumplio</v>
      </c>
      <c r="AL70" s="297"/>
      <c r="AM70" s="154"/>
    </row>
    <row r="71" spans="1:39" s="554" customFormat="1" ht="47.1" hidden="1" customHeight="1">
      <c r="A71" s="561">
        <v>7</v>
      </c>
      <c r="B71" s="541">
        <v>2</v>
      </c>
      <c r="C71" s="541">
        <v>0</v>
      </c>
      <c r="D71" s="541" t="s">
        <v>54</v>
      </c>
      <c r="E71" s="541" t="s">
        <v>98</v>
      </c>
      <c r="F71" s="562" t="s">
        <v>991</v>
      </c>
      <c r="G71" s="543" t="s">
        <v>910</v>
      </c>
      <c r="H71" s="543" t="s">
        <v>492</v>
      </c>
      <c r="I71" s="568">
        <f>SUM(I72:I74)</f>
        <v>1</v>
      </c>
      <c r="J71" s="568">
        <v>9</v>
      </c>
      <c r="K71" s="545">
        <f t="shared" si="23"/>
        <v>10</v>
      </c>
      <c r="L71" s="568">
        <f>SUM(L72:L74)</f>
        <v>2</v>
      </c>
      <c r="M71" s="568">
        <f>SUM(M72:M74)</f>
        <v>8</v>
      </c>
      <c r="N71" s="545">
        <f t="shared" si="27"/>
        <v>10</v>
      </c>
      <c r="O71" s="545">
        <f t="shared" si="24"/>
        <v>20</v>
      </c>
      <c r="P71" s="546"/>
      <c r="Q71" s="562" t="str">
        <f>Q72&amp;"-"&amp;Q73</f>
        <v>Roberto Ramírez Matarrita-Nevio Bonilla Morales</v>
      </c>
      <c r="R71" s="547"/>
      <c r="S71" s="343"/>
      <c r="T71" s="344" t="str">
        <f t="shared" si="6"/>
        <v>No hay ejecución</v>
      </c>
      <c r="U71" s="172" t="str">
        <f t="shared" si="7"/>
        <v>NA</v>
      </c>
      <c r="V71" s="345"/>
      <c r="W71" s="343">
        <v>2</v>
      </c>
      <c r="X71" s="344">
        <f t="shared" si="8"/>
        <v>0.22222222222222221</v>
      </c>
      <c r="Y71" s="172" t="str">
        <f t="shared" si="26"/>
        <v>En riesgo en cumplimiento</v>
      </c>
      <c r="Z71" s="345"/>
      <c r="AA71" s="190"/>
      <c r="AB71" s="296" t="str">
        <f t="shared" si="10"/>
        <v>No hay ejecución</v>
      </c>
      <c r="AC71" s="297" t="str">
        <f t="shared" si="11"/>
        <v>NA</v>
      </c>
      <c r="AD71" s="297"/>
      <c r="AE71" s="224"/>
      <c r="AF71" s="225" t="str">
        <f t="shared" si="12"/>
        <v>No hay ejecución</v>
      </c>
      <c r="AG71" s="226" t="str">
        <f t="shared" si="13"/>
        <v>NA</v>
      </c>
      <c r="AH71" s="226"/>
      <c r="AI71" s="550">
        <f t="shared" si="14"/>
        <v>2</v>
      </c>
      <c r="AJ71" s="548">
        <f t="shared" si="15"/>
        <v>0.1</v>
      </c>
      <c r="AK71" s="549" t="str">
        <f t="shared" si="16"/>
        <v>No Cumplio</v>
      </c>
      <c r="AL71" s="549"/>
    </row>
    <row r="72" spans="1:39" ht="47.1" customHeight="1">
      <c r="A72" s="184">
        <v>7.1</v>
      </c>
      <c r="B72" s="170">
        <v>2</v>
      </c>
      <c r="C72" s="170" t="s">
        <v>37</v>
      </c>
      <c r="D72" s="170" t="s">
        <v>68</v>
      </c>
      <c r="E72" s="170" t="s">
        <v>98</v>
      </c>
      <c r="F72" s="172" t="s">
        <v>1632</v>
      </c>
      <c r="G72" s="172" t="s">
        <v>915</v>
      </c>
      <c r="H72" s="172" t="s">
        <v>986</v>
      </c>
      <c r="I72" s="178"/>
      <c r="J72" s="196">
        <v>4</v>
      </c>
      <c r="K72" s="174">
        <f t="shared" si="23"/>
        <v>4</v>
      </c>
      <c r="L72" s="223"/>
      <c r="M72" s="178">
        <v>4</v>
      </c>
      <c r="N72" s="174">
        <f t="shared" si="27"/>
        <v>4</v>
      </c>
      <c r="O72" s="175">
        <f t="shared" si="24"/>
        <v>8</v>
      </c>
      <c r="P72" s="179"/>
      <c r="Q72" s="172" t="s">
        <v>1533</v>
      </c>
      <c r="R72" s="183" t="s">
        <v>1566</v>
      </c>
      <c r="S72" s="343">
        <v>0</v>
      </c>
      <c r="T72" s="344" t="str">
        <f t="shared" si="6"/>
        <v>No hay Programación</v>
      </c>
      <c r="U72" s="172" t="str">
        <f t="shared" si="7"/>
        <v>De acuerdo con lo programado</v>
      </c>
      <c r="V72" s="345"/>
      <c r="W72" s="343">
        <v>1</v>
      </c>
      <c r="X72" s="344">
        <f t="shared" si="8"/>
        <v>0.25</v>
      </c>
      <c r="Y72" s="172" t="str">
        <f t="shared" si="26"/>
        <v>En riesgo en cumplimiento</v>
      </c>
      <c r="Z72" s="345"/>
      <c r="AA72" s="190"/>
      <c r="AB72" s="296" t="str">
        <f t="shared" si="10"/>
        <v>No hay ejecución</v>
      </c>
      <c r="AC72" s="297" t="str">
        <f t="shared" si="11"/>
        <v>NA</v>
      </c>
      <c r="AD72" s="297"/>
      <c r="AE72" s="224">
        <v>7</v>
      </c>
      <c r="AF72" s="225">
        <f t="shared" si="12"/>
        <v>1.75</v>
      </c>
      <c r="AG72" s="226" t="str">
        <f t="shared" si="13"/>
        <v>De acuerdo con lo programado</v>
      </c>
      <c r="AH72" s="226" t="s">
        <v>1631</v>
      </c>
      <c r="AI72" s="299">
        <f t="shared" si="14"/>
        <v>8</v>
      </c>
      <c r="AJ72" s="296">
        <f t="shared" si="15"/>
        <v>1</v>
      </c>
      <c r="AK72" s="297" t="str">
        <f t="shared" si="16"/>
        <v>Cumplio</v>
      </c>
      <c r="AL72" s="297"/>
      <c r="AM72" s="154"/>
    </row>
    <row r="73" spans="1:39" ht="47.1" customHeight="1">
      <c r="A73" s="184">
        <v>7.1</v>
      </c>
      <c r="B73" s="170">
        <v>2</v>
      </c>
      <c r="C73" s="170">
        <v>0</v>
      </c>
      <c r="D73" s="170" t="s">
        <v>54</v>
      </c>
      <c r="E73" s="170" t="s">
        <v>98</v>
      </c>
      <c r="F73" s="172" t="s">
        <v>1633</v>
      </c>
      <c r="G73" s="172" t="s">
        <v>915</v>
      </c>
      <c r="H73" s="172" t="s">
        <v>986</v>
      </c>
      <c r="I73" s="178"/>
      <c r="J73" s="196">
        <v>4</v>
      </c>
      <c r="K73" s="174">
        <f t="shared" si="23"/>
        <v>4</v>
      </c>
      <c r="L73" s="223"/>
      <c r="M73" s="178">
        <v>4</v>
      </c>
      <c r="N73" s="174">
        <f t="shared" si="27"/>
        <v>4</v>
      </c>
      <c r="O73" s="175">
        <f t="shared" si="24"/>
        <v>8</v>
      </c>
      <c r="P73" s="179"/>
      <c r="Q73" s="172" t="s">
        <v>1475</v>
      </c>
      <c r="R73" s="183" t="s">
        <v>1566</v>
      </c>
      <c r="S73" s="343">
        <v>0</v>
      </c>
      <c r="T73" s="344" t="str">
        <f t="shared" si="6"/>
        <v>No hay Programación</v>
      </c>
      <c r="U73" s="172" t="str">
        <f t="shared" si="7"/>
        <v>De acuerdo con lo programado</v>
      </c>
      <c r="V73" s="345"/>
      <c r="W73" s="343"/>
      <c r="X73" s="344" t="str">
        <f t="shared" si="8"/>
        <v>No hay ejecución</v>
      </c>
      <c r="Y73" s="172" t="str">
        <f t="shared" si="26"/>
        <v>NA</v>
      </c>
      <c r="Z73" s="345" t="s">
        <v>1634</v>
      </c>
      <c r="AA73" s="190"/>
      <c r="AB73" s="296" t="str">
        <f t="shared" si="10"/>
        <v>No hay ejecución</v>
      </c>
      <c r="AC73" s="297" t="str">
        <f t="shared" si="11"/>
        <v>NA</v>
      </c>
      <c r="AD73" s="297"/>
      <c r="AE73" s="224">
        <v>8</v>
      </c>
      <c r="AF73" s="225">
        <f t="shared" si="12"/>
        <v>2</v>
      </c>
      <c r="AG73" s="226" t="str">
        <f t="shared" si="13"/>
        <v>De acuerdo con lo programado</v>
      </c>
      <c r="AH73" s="226" t="s">
        <v>1631</v>
      </c>
      <c r="AI73" s="299">
        <f t="shared" si="14"/>
        <v>8</v>
      </c>
      <c r="AJ73" s="296">
        <f t="shared" si="15"/>
        <v>1</v>
      </c>
      <c r="AK73" s="297" t="str">
        <f t="shared" si="16"/>
        <v>Cumplio</v>
      </c>
      <c r="AL73" s="297"/>
      <c r="AM73" s="154"/>
    </row>
    <row r="74" spans="1:39" ht="47.1" customHeight="1">
      <c r="A74" s="184">
        <v>7.2</v>
      </c>
      <c r="B74" s="170">
        <v>2</v>
      </c>
      <c r="C74" s="170">
        <v>0</v>
      </c>
      <c r="D74" s="170" t="s">
        <v>54</v>
      </c>
      <c r="E74" s="170" t="s">
        <v>98</v>
      </c>
      <c r="F74" s="172" t="s">
        <v>1635</v>
      </c>
      <c r="G74" s="172" t="s">
        <v>915</v>
      </c>
      <c r="H74" s="172" t="s">
        <v>986</v>
      </c>
      <c r="I74" s="196">
        <v>1</v>
      </c>
      <c r="J74" s="196">
        <v>1</v>
      </c>
      <c r="K74" s="174">
        <f t="shared" si="23"/>
        <v>2</v>
      </c>
      <c r="L74" s="223">
        <v>2</v>
      </c>
      <c r="M74" s="178"/>
      <c r="N74" s="174">
        <f t="shared" si="27"/>
        <v>2</v>
      </c>
      <c r="O74" s="175">
        <f t="shared" si="24"/>
        <v>4</v>
      </c>
      <c r="P74" s="179"/>
      <c r="Q74" s="172" t="s">
        <v>1533</v>
      </c>
      <c r="R74" s="183" t="s">
        <v>1620</v>
      </c>
      <c r="S74" s="343">
        <v>1</v>
      </c>
      <c r="T74" s="344">
        <f t="shared" si="6"/>
        <v>1</v>
      </c>
      <c r="U74" s="172" t="str">
        <f t="shared" si="7"/>
        <v>De acuerdo con lo programado</v>
      </c>
      <c r="V74" s="345"/>
      <c r="W74" s="343">
        <v>1</v>
      </c>
      <c r="X74" s="344">
        <f t="shared" si="8"/>
        <v>1</v>
      </c>
      <c r="Y74" s="172" t="str">
        <f t="shared" si="26"/>
        <v>De acuerdo con lo programado</v>
      </c>
      <c r="Z74" s="345"/>
      <c r="AA74" s="190">
        <v>2</v>
      </c>
      <c r="AB74" s="296">
        <f t="shared" si="10"/>
        <v>1</v>
      </c>
      <c r="AC74" s="297" t="str">
        <f t="shared" si="11"/>
        <v>De acuerdo con lo programado</v>
      </c>
      <c r="AD74" s="297"/>
      <c r="AE74" s="224"/>
      <c r="AF74" s="225" t="str">
        <f t="shared" si="12"/>
        <v>No hay ejecución</v>
      </c>
      <c r="AG74" s="226" t="str">
        <f t="shared" si="13"/>
        <v>NA</v>
      </c>
      <c r="AH74" s="226"/>
      <c r="AI74" s="299">
        <f t="shared" si="14"/>
        <v>4</v>
      </c>
      <c r="AJ74" s="296">
        <f t="shared" si="15"/>
        <v>1</v>
      </c>
      <c r="AK74" s="297" t="str">
        <f t="shared" si="16"/>
        <v>Cumplio</v>
      </c>
      <c r="AL74" s="297"/>
      <c r="AM74" s="154"/>
    </row>
    <row r="75" spans="1:39" s="554" customFormat="1" ht="47.1" hidden="1" customHeight="1">
      <c r="A75" s="561">
        <v>8</v>
      </c>
      <c r="B75" s="541">
        <v>2</v>
      </c>
      <c r="C75" s="541" t="s">
        <v>33</v>
      </c>
      <c r="D75" s="541" t="s">
        <v>48</v>
      </c>
      <c r="E75" s="541" t="s">
        <v>96</v>
      </c>
      <c r="F75" s="562" t="s">
        <v>1007</v>
      </c>
      <c r="G75" s="543" t="s">
        <v>491</v>
      </c>
      <c r="H75" s="543" t="s">
        <v>492</v>
      </c>
      <c r="I75" s="568">
        <f>SUM(I76:I78)</f>
        <v>36</v>
      </c>
      <c r="J75" s="568">
        <f>SUM(J76:J78)</f>
        <v>36</v>
      </c>
      <c r="K75" s="545">
        <f t="shared" si="23"/>
        <v>72</v>
      </c>
      <c r="L75" s="568">
        <f>SUM(L76:L78)</f>
        <v>36</v>
      </c>
      <c r="M75" s="568">
        <f>SUM(M76:M78)</f>
        <v>36</v>
      </c>
      <c r="N75" s="545">
        <f t="shared" si="27"/>
        <v>72</v>
      </c>
      <c r="O75" s="545">
        <f t="shared" si="24"/>
        <v>144</v>
      </c>
      <c r="P75" s="546"/>
      <c r="Q75" s="562" t="str">
        <f>Q76&amp;"-"&amp;Q77&amp;"-"&amp;Q78</f>
        <v>José Armando Cárdenas Flores-Olger Jiménez Jiménez-Geovanni Chávez Alvarado</v>
      </c>
      <c r="R75" s="547"/>
      <c r="S75" s="343"/>
      <c r="T75" s="344" t="str">
        <f t="shared" si="6"/>
        <v>No hay ejecución</v>
      </c>
      <c r="U75" s="172" t="str">
        <f t="shared" si="7"/>
        <v>NA</v>
      </c>
      <c r="V75" s="345"/>
      <c r="W75" s="343"/>
      <c r="X75" s="344" t="str">
        <f t="shared" si="8"/>
        <v>No hay ejecución</v>
      </c>
      <c r="Y75" s="172" t="str">
        <f t="shared" si="26"/>
        <v>NA</v>
      </c>
      <c r="Z75" s="345"/>
      <c r="AA75" s="190"/>
      <c r="AB75" s="296" t="str">
        <f t="shared" si="10"/>
        <v>No hay ejecución</v>
      </c>
      <c r="AC75" s="297" t="str">
        <f t="shared" si="11"/>
        <v>NA</v>
      </c>
      <c r="AD75" s="297"/>
      <c r="AE75" s="224"/>
      <c r="AF75" s="225" t="str">
        <f t="shared" si="12"/>
        <v>No hay ejecución</v>
      </c>
      <c r="AG75" s="226" t="str">
        <f t="shared" si="13"/>
        <v>NA</v>
      </c>
      <c r="AH75" s="226"/>
      <c r="AI75" s="550">
        <f t="shared" si="14"/>
        <v>0</v>
      </c>
      <c r="AJ75" s="548">
        <f t="shared" si="15"/>
        <v>0</v>
      </c>
      <c r="AK75" s="549" t="str">
        <f t="shared" si="16"/>
        <v>No Cumplio</v>
      </c>
      <c r="AL75" s="549"/>
    </row>
    <row r="76" spans="1:39" ht="47.1" customHeight="1">
      <c r="A76" s="184">
        <v>8.1</v>
      </c>
      <c r="B76" s="170">
        <v>2</v>
      </c>
      <c r="C76" s="170" t="s">
        <v>33</v>
      </c>
      <c r="D76" s="170" t="s">
        <v>48</v>
      </c>
      <c r="E76" s="170" t="s">
        <v>96</v>
      </c>
      <c r="F76" s="172" t="s">
        <v>1636</v>
      </c>
      <c r="G76" s="172" t="s">
        <v>495</v>
      </c>
      <c r="H76" s="172" t="s">
        <v>517</v>
      </c>
      <c r="I76" s="178">
        <v>12</v>
      </c>
      <c r="J76" s="196">
        <v>12</v>
      </c>
      <c r="K76" s="174">
        <f t="shared" si="23"/>
        <v>24</v>
      </c>
      <c r="L76" s="223">
        <v>12</v>
      </c>
      <c r="M76" s="178">
        <v>12</v>
      </c>
      <c r="N76" s="174">
        <f t="shared" si="27"/>
        <v>24</v>
      </c>
      <c r="O76" s="175">
        <f t="shared" si="24"/>
        <v>48</v>
      </c>
      <c r="P76" s="179"/>
      <c r="Q76" s="172" t="s">
        <v>1637</v>
      </c>
      <c r="R76" s="183" t="s">
        <v>1566</v>
      </c>
      <c r="S76" s="343">
        <v>12</v>
      </c>
      <c r="T76" s="344">
        <f t="shared" si="6"/>
        <v>1</v>
      </c>
      <c r="U76" s="172" t="str">
        <f t="shared" si="7"/>
        <v>De acuerdo con lo programado</v>
      </c>
      <c r="V76" s="345"/>
      <c r="W76" s="343">
        <v>4</v>
      </c>
      <c r="X76" s="344">
        <f t="shared" si="8"/>
        <v>0.33333333333333331</v>
      </c>
      <c r="Y76" s="172" t="str">
        <f t="shared" ref="Y76:Y80" si="28">IF(X76="No hay ejecución","NA",IF(X76&gt;=90%,"De acuerdo con lo programado",IF(X76&gt;=51%,"Atraso Leve",IF(X76&lt;=50%,"En riesgo en cumplimiento"))))</f>
        <v>En riesgo en cumplimiento</v>
      </c>
      <c r="Z76" s="345"/>
      <c r="AA76" s="190">
        <v>12</v>
      </c>
      <c r="AB76" s="296">
        <f t="shared" si="10"/>
        <v>1</v>
      </c>
      <c r="AC76" s="297" t="str">
        <f t="shared" si="11"/>
        <v>De acuerdo con lo programado</v>
      </c>
      <c r="AD76" s="297"/>
      <c r="AE76" s="224">
        <v>20</v>
      </c>
      <c r="AF76" s="225">
        <f t="shared" si="12"/>
        <v>1.6666666666666667</v>
      </c>
      <c r="AG76" s="226" t="str">
        <f t="shared" si="13"/>
        <v>De acuerdo con lo programado</v>
      </c>
      <c r="AH76" s="226" t="s">
        <v>1631</v>
      </c>
      <c r="AI76" s="299">
        <f t="shared" si="14"/>
        <v>48</v>
      </c>
      <c r="AJ76" s="296">
        <f t="shared" si="15"/>
        <v>1</v>
      </c>
      <c r="AK76" s="297" t="str">
        <f t="shared" si="16"/>
        <v>Cumplio</v>
      </c>
      <c r="AL76" s="297"/>
      <c r="AM76" s="154"/>
    </row>
    <row r="77" spans="1:39" ht="47.1" customHeight="1">
      <c r="A77" s="184">
        <v>8.1999999999999993</v>
      </c>
      <c r="B77" s="170">
        <v>13</v>
      </c>
      <c r="C77" s="170" t="s">
        <v>39</v>
      </c>
      <c r="D77" s="170" t="s">
        <v>54</v>
      </c>
      <c r="E77" s="170" t="s">
        <v>96</v>
      </c>
      <c r="F77" s="172" t="s">
        <v>1638</v>
      </c>
      <c r="G77" s="172" t="s">
        <v>495</v>
      </c>
      <c r="H77" s="172" t="s">
        <v>517</v>
      </c>
      <c r="I77" s="178">
        <v>12</v>
      </c>
      <c r="J77" s="196">
        <v>12</v>
      </c>
      <c r="K77" s="174">
        <f t="shared" si="23"/>
        <v>24</v>
      </c>
      <c r="L77" s="223">
        <v>12</v>
      </c>
      <c r="M77" s="178">
        <v>12</v>
      </c>
      <c r="N77" s="174">
        <f t="shared" si="27"/>
        <v>24</v>
      </c>
      <c r="O77" s="175">
        <f t="shared" si="24"/>
        <v>48</v>
      </c>
      <c r="P77" s="179"/>
      <c r="Q77" s="172" t="s">
        <v>1639</v>
      </c>
      <c r="R77" s="183" t="s">
        <v>1566</v>
      </c>
      <c r="S77" s="343">
        <v>12</v>
      </c>
      <c r="T77" s="344">
        <f t="shared" si="6"/>
        <v>1</v>
      </c>
      <c r="U77" s="172" t="str">
        <f t="shared" si="7"/>
        <v>De acuerdo con lo programado</v>
      </c>
      <c r="V77" s="345"/>
      <c r="W77" s="343">
        <v>3</v>
      </c>
      <c r="X77" s="344">
        <f t="shared" si="8"/>
        <v>0.25</v>
      </c>
      <c r="Y77" s="172" t="str">
        <f t="shared" si="28"/>
        <v>En riesgo en cumplimiento</v>
      </c>
      <c r="Z77" s="345"/>
      <c r="AA77" s="190">
        <v>12</v>
      </c>
      <c r="AB77" s="296">
        <f t="shared" si="10"/>
        <v>1</v>
      </c>
      <c r="AC77" s="297" t="str">
        <f t="shared" si="11"/>
        <v>De acuerdo con lo programado</v>
      </c>
      <c r="AD77" s="297"/>
      <c r="AE77" s="224">
        <v>21</v>
      </c>
      <c r="AF77" s="225">
        <f t="shared" si="12"/>
        <v>1.75</v>
      </c>
      <c r="AG77" s="226" t="str">
        <f t="shared" si="13"/>
        <v>De acuerdo con lo programado</v>
      </c>
      <c r="AH77" s="226" t="s">
        <v>1631</v>
      </c>
      <c r="AI77" s="299">
        <f t="shared" si="14"/>
        <v>48</v>
      </c>
      <c r="AJ77" s="296">
        <f t="shared" si="15"/>
        <v>1</v>
      </c>
      <c r="AK77" s="297" t="str">
        <f t="shared" si="16"/>
        <v>Cumplio</v>
      </c>
      <c r="AL77" s="297"/>
      <c r="AM77" s="154"/>
    </row>
    <row r="78" spans="1:39" ht="24.6" customHeight="1">
      <c r="A78" s="184">
        <v>8.3000000000000007</v>
      </c>
      <c r="B78" s="170">
        <v>2</v>
      </c>
      <c r="C78" s="170" t="s">
        <v>33</v>
      </c>
      <c r="D78" s="170" t="s">
        <v>48</v>
      </c>
      <c r="E78" s="170" t="s">
        <v>116</v>
      </c>
      <c r="F78" s="172" t="s">
        <v>1640</v>
      </c>
      <c r="G78" s="172" t="s">
        <v>495</v>
      </c>
      <c r="H78" s="172" t="s">
        <v>517</v>
      </c>
      <c r="I78" s="178">
        <v>12</v>
      </c>
      <c r="J78" s="196">
        <v>12</v>
      </c>
      <c r="K78" s="174">
        <f t="shared" si="23"/>
        <v>24</v>
      </c>
      <c r="L78" s="223">
        <v>12</v>
      </c>
      <c r="M78" s="178">
        <v>12</v>
      </c>
      <c r="N78" s="174">
        <f t="shared" si="27"/>
        <v>24</v>
      </c>
      <c r="O78" s="175">
        <f t="shared" si="24"/>
        <v>48</v>
      </c>
      <c r="P78" s="179"/>
      <c r="Q78" s="172" t="s">
        <v>1641</v>
      </c>
      <c r="R78" s="183" t="s">
        <v>1566</v>
      </c>
      <c r="S78" s="343">
        <v>12</v>
      </c>
      <c r="T78" s="344">
        <f t="shared" ref="T78" si="29">IF(S78="","No hay ejecución",IF(AND(I78=0),"No hay Programación", S78/I78))</f>
        <v>1</v>
      </c>
      <c r="U78" s="172" t="str">
        <f t="shared" ref="U78" si="30">IF(T78="No hay ejecución","NA",IF(T78&gt;=90%,"De acuerdo con lo programado",IF(T78&gt;=51%,"Atraso Leve",IF(T78&lt;50%,"En riesgo cumplimiento"))))</f>
        <v>De acuerdo con lo programado</v>
      </c>
      <c r="V78" s="345"/>
      <c r="W78" s="343">
        <v>1</v>
      </c>
      <c r="X78" s="344">
        <f t="shared" ref="X78:X80" si="31">IF(W78="","No hay ejecución",IF(AND(J78=0),"No hay Programación", W78/J78))</f>
        <v>8.3333333333333329E-2</v>
      </c>
      <c r="Y78" s="172" t="str">
        <f t="shared" si="28"/>
        <v>En riesgo en cumplimiento</v>
      </c>
      <c r="Z78" s="345"/>
      <c r="AA78" s="190">
        <v>12</v>
      </c>
      <c r="AB78" s="296">
        <f t="shared" ref="AB78:AB84" si="32">IF(AA78="","No hay ejecución",IF(AND(L78=0),"No hay Programación", AA78/L78))</f>
        <v>1</v>
      </c>
      <c r="AC78" s="297" t="str">
        <f t="shared" ref="AC78:AC84" si="33">IF(AB78="No hay ejecución","NA",IF(AB78&gt;=90%,"De acuerdo con lo programado",IF(AB78&gt;=50%,"Atraso Leve",IF(AB78&lt;=49.9%,"En riesgo en cumplimiento"))))</f>
        <v>De acuerdo con lo programado</v>
      </c>
      <c r="AD78" s="297"/>
      <c r="AE78" s="224">
        <v>23</v>
      </c>
      <c r="AF78" s="225">
        <f t="shared" ref="AF78:AF84" si="34">IF(AE78="","No hay ejecución",IF(AND(M78=0),"No hay Programación", AE78/M78))</f>
        <v>1.9166666666666667</v>
      </c>
      <c r="AG78" s="226" t="str">
        <f t="shared" ref="AG78:AG84" si="35">IF(AF78="No hay ejecución","NA",IF(AF78&gt;=90%,"De acuerdo con lo programado",IF(AF78&gt;=50%,"Atraso Leve",IF(AF78&lt;=49.99%,"En riesgo en cumplimiento"))))</f>
        <v>De acuerdo con lo programado</v>
      </c>
      <c r="AH78" s="226" t="s">
        <v>1631</v>
      </c>
      <c r="AI78" s="299">
        <f t="shared" ref="AI78:AI84" si="36">S78+W78+AA78+AE78</f>
        <v>48</v>
      </c>
      <c r="AJ78" s="296">
        <f t="shared" ref="AJ78:AJ84" si="37">IF(AI78="","No hay ejecución",IF(AND(O78=0),"No hay Programación", AI78/O78))</f>
        <v>1</v>
      </c>
      <c r="AK78" s="297" t="str">
        <f t="shared" ref="AK78:AK84" si="38">IF(AJ78="No hay ejecución","NA",IF(AJ78&gt;=90%,"Cumplio",IF(AJ78&lt;=89.9%,"No Cumplio")))</f>
        <v>Cumplio</v>
      </c>
      <c r="AL78" s="297"/>
      <c r="AM78" s="154"/>
    </row>
    <row r="79" spans="1:39" ht="31.95" hidden="1" customHeight="1">
      <c r="A79" s="184"/>
      <c r="B79" s="170">
        <v>2</v>
      </c>
      <c r="C79" s="170" t="s">
        <v>31</v>
      </c>
      <c r="D79" s="170" t="s">
        <v>54</v>
      </c>
      <c r="E79" s="170">
        <v>1.01</v>
      </c>
      <c r="F79" s="172" t="s">
        <v>1642</v>
      </c>
      <c r="G79" s="172" t="s">
        <v>862</v>
      </c>
      <c r="H79" s="172" t="s">
        <v>1017</v>
      </c>
      <c r="I79" s="178"/>
      <c r="J79" s="196">
        <v>1</v>
      </c>
      <c r="K79" s="174">
        <f t="shared" si="23"/>
        <v>1</v>
      </c>
      <c r="L79" s="223"/>
      <c r="M79" s="178">
        <v>1</v>
      </c>
      <c r="N79" s="174">
        <f t="shared" si="27"/>
        <v>1</v>
      </c>
      <c r="O79" s="175">
        <f t="shared" si="24"/>
        <v>2</v>
      </c>
      <c r="P79" s="179"/>
      <c r="Q79" s="172" t="s">
        <v>1558</v>
      </c>
      <c r="R79" s="183" t="s">
        <v>1643</v>
      </c>
      <c r="S79" s="343"/>
      <c r="T79" s="344"/>
      <c r="U79" s="172"/>
      <c r="V79" s="345"/>
      <c r="W79" s="343"/>
      <c r="X79" s="344" t="str">
        <f t="shared" si="31"/>
        <v>No hay ejecución</v>
      </c>
      <c r="Y79" s="172" t="str">
        <f t="shared" si="28"/>
        <v>NA</v>
      </c>
      <c r="Z79" s="345" t="s">
        <v>1644</v>
      </c>
      <c r="AA79" s="190"/>
      <c r="AB79" s="296" t="str">
        <f t="shared" si="32"/>
        <v>No hay ejecución</v>
      </c>
      <c r="AC79" s="297" t="str">
        <f t="shared" si="33"/>
        <v>NA</v>
      </c>
      <c r="AD79" s="297"/>
      <c r="AE79" s="224">
        <v>1</v>
      </c>
      <c r="AF79" s="225">
        <f t="shared" si="34"/>
        <v>1</v>
      </c>
      <c r="AG79" s="226" t="str">
        <f t="shared" si="35"/>
        <v>De acuerdo con lo programado</v>
      </c>
      <c r="AH79" s="226"/>
      <c r="AI79" s="299">
        <f t="shared" si="36"/>
        <v>1</v>
      </c>
      <c r="AJ79" s="296">
        <f t="shared" si="37"/>
        <v>0.5</v>
      </c>
      <c r="AK79" s="297" t="str">
        <f t="shared" si="38"/>
        <v>No Cumplio</v>
      </c>
      <c r="AL79" s="297"/>
      <c r="AM79" s="154"/>
    </row>
    <row r="80" spans="1:39" ht="84.6" customHeight="1">
      <c r="A80" s="184"/>
      <c r="B80" s="170">
        <v>12</v>
      </c>
      <c r="C80" s="170" t="s">
        <v>31</v>
      </c>
      <c r="D80" s="170" t="s">
        <v>48</v>
      </c>
      <c r="E80" s="170">
        <v>1.01</v>
      </c>
      <c r="F80" s="172" t="s">
        <v>1645</v>
      </c>
      <c r="G80" s="172" t="s">
        <v>862</v>
      </c>
      <c r="H80" s="172" t="s">
        <v>1017</v>
      </c>
      <c r="I80" s="178"/>
      <c r="J80" s="196">
        <v>1</v>
      </c>
      <c r="K80" s="174">
        <f t="shared" si="23"/>
        <v>1</v>
      </c>
      <c r="L80" s="223"/>
      <c r="M80" s="178">
        <v>1</v>
      </c>
      <c r="N80" s="174">
        <f t="shared" si="27"/>
        <v>1</v>
      </c>
      <c r="O80" s="175">
        <f t="shared" si="24"/>
        <v>2</v>
      </c>
      <c r="P80" s="179"/>
      <c r="Q80" s="172" t="s">
        <v>1551</v>
      </c>
      <c r="R80" s="183" t="s">
        <v>1646</v>
      </c>
      <c r="S80" s="343"/>
      <c r="T80" s="344"/>
      <c r="U80" s="172"/>
      <c r="V80" s="345"/>
      <c r="W80" s="343">
        <v>12</v>
      </c>
      <c r="X80" s="344">
        <f t="shared" si="31"/>
        <v>12</v>
      </c>
      <c r="Y80" s="172" t="str">
        <f t="shared" si="28"/>
        <v>De acuerdo con lo programado</v>
      </c>
      <c r="Z80" s="345" t="s">
        <v>1647</v>
      </c>
      <c r="AA80" s="190"/>
      <c r="AB80" s="296" t="str">
        <f t="shared" si="32"/>
        <v>No hay ejecución</v>
      </c>
      <c r="AC80" s="297" t="str">
        <f t="shared" si="33"/>
        <v>NA</v>
      </c>
      <c r="AD80" s="297"/>
      <c r="AE80" s="224"/>
      <c r="AF80" s="225" t="str">
        <f t="shared" si="34"/>
        <v>No hay ejecución</v>
      </c>
      <c r="AG80" s="226" t="str">
        <f t="shared" si="35"/>
        <v>NA</v>
      </c>
      <c r="AH80" s="226" t="s">
        <v>1648</v>
      </c>
      <c r="AI80" s="299">
        <f t="shared" si="36"/>
        <v>12</v>
      </c>
      <c r="AJ80" s="296">
        <f t="shared" si="37"/>
        <v>6</v>
      </c>
      <c r="AK80" s="297" t="str">
        <f t="shared" si="38"/>
        <v>Cumplio</v>
      </c>
      <c r="AL80" s="297"/>
      <c r="AM80" s="154"/>
    </row>
    <row r="81" spans="1:39" ht="47.1" customHeight="1">
      <c r="A81" s="184"/>
      <c r="B81" s="170">
        <v>2</v>
      </c>
      <c r="C81" s="170" t="s">
        <v>31</v>
      </c>
      <c r="D81" s="170" t="s">
        <v>54</v>
      </c>
      <c r="E81" s="170">
        <v>1.01</v>
      </c>
      <c r="F81" s="172" t="s">
        <v>1649</v>
      </c>
      <c r="G81" s="172" t="s">
        <v>862</v>
      </c>
      <c r="H81" s="172" t="s">
        <v>1017</v>
      </c>
      <c r="I81" s="178"/>
      <c r="J81" s="196"/>
      <c r="K81" s="174"/>
      <c r="L81" s="223"/>
      <c r="M81" s="178">
        <v>1</v>
      </c>
      <c r="N81" s="174">
        <f t="shared" si="27"/>
        <v>1</v>
      </c>
      <c r="O81" s="175">
        <f t="shared" si="24"/>
        <v>1</v>
      </c>
      <c r="P81" s="179"/>
      <c r="Q81" s="172" t="s">
        <v>1558</v>
      </c>
      <c r="R81" s="183" t="s">
        <v>1650</v>
      </c>
      <c r="S81" s="343"/>
      <c r="T81" s="344"/>
      <c r="U81" s="172"/>
      <c r="V81" s="345"/>
      <c r="W81" s="343">
        <v>12</v>
      </c>
      <c r="X81" s="344" t="str">
        <f t="shared" ref="X81:X84" si="39">IF(W81="","No hay ejecución",IF(AND(J81=0),"No hay Programación", W81/J81))</f>
        <v>No hay Programación</v>
      </c>
      <c r="Y81" s="172" t="str">
        <f t="shared" ref="Y81:Y84" si="40">IF(X81="No hay ejecución","NA",IF(X81&gt;=90%,"De acuerdo con lo programado",IF(X81&gt;=51%,"Atraso Leve",IF(X81&lt;=50%,"En riesgo en cumplimiento"))))</f>
        <v>De acuerdo con lo programado</v>
      </c>
      <c r="Z81" s="345" t="s">
        <v>1647</v>
      </c>
      <c r="AA81" s="190"/>
      <c r="AB81" s="296" t="str">
        <f t="shared" si="32"/>
        <v>No hay ejecución</v>
      </c>
      <c r="AC81" s="297" t="str">
        <f t="shared" si="33"/>
        <v>NA</v>
      </c>
      <c r="AD81" s="297"/>
      <c r="AE81" s="224">
        <v>1</v>
      </c>
      <c r="AF81" s="225">
        <f t="shared" si="34"/>
        <v>1</v>
      </c>
      <c r="AG81" s="226" t="str">
        <f t="shared" si="35"/>
        <v>De acuerdo con lo programado</v>
      </c>
      <c r="AH81" s="226" t="s">
        <v>1651</v>
      </c>
      <c r="AI81" s="299">
        <f t="shared" si="36"/>
        <v>13</v>
      </c>
      <c r="AJ81" s="296">
        <f t="shared" si="37"/>
        <v>13</v>
      </c>
      <c r="AK81" s="297" t="str">
        <f t="shared" si="38"/>
        <v>Cumplio</v>
      </c>
      <c r="AL81" s="297"/>
      <c r="AM81" s="154"/>
    </row>
    <row r="82" spans="1:39" ht="47.1" customHeight="1">
      <c r="A82" s="184"/>
      <c r="B82" s="170">
        <v>2</v>
      </c>
      <c r="C82" s="170" t="s">
        <v>31</v>
      </c>
      <c r="D82" s="170" t="s">
        <v>54</v>
      </c>
      <c r="E82" s="170">
        <v>1.01</v>
      </c>
      <c r="F82" s="172" t="s">
        <v>1652</v>
      </c>
      <c r="G82" s="172" t="s">
        <v>862</v>
      </c>
      <c r="H82" s="172" t="s">
        <v>1017</v>
      </c>
      <c r="I82" s="178"/>
      <c r="J82" s="196"/>
      <c r="K82" s="174"/>
      <c r="L82" s="223"/>
      <c r="M82" s="178">
        <v>1</v>
      </c>
      <c r="N82" s="174">
        <f t="shared" si="27"/>
        <v>1</v>
      </c>
      <c r="O82" s="175">
        <f t="shared" si="24"/>
        <v>1</v>
      </c>
      <c r="P82" s="179"/>
      <c r="Q82" s="172" t="s">
        <v>1653</v>
      </c>
      <c r="R82" s="183" t="s">
        <v>1654</v>
      </c>
      <c r="S82" s="343"/>
      <c r="T82" s="344"/>
      <c r="U82" s="172"/>
      <c r="V82" s="345"/>
      <c r="W82" s="343">
        <v>12</v>
      </c>
      <c r="X82" s="344" t="str">
        <f t="shared" si="39"/>
        <v>No hay Programación</v>
      </c>
      <c r="Y82" s="172" t="str">
        <f t="shared" si="40"/>
        <v>De acuerdo con lo programado</v>
      </c>
      <c r="Z82" s="345" t="s">
        <v>1647</v>
      </c>
      <c r="AA82" s="190"/>
      <c r="AB82" s="296" t="str">
        <f t="shared" si="32"/>
        <v>No hay ejecución</v>
      </c>
      <c r="AC82" s="297" t="str">
        <f t="shared" si="33"/>
        <v>NA</v>
      </c>
      <c r="AD82" s="297"/>
      <c r="AE82" s="224"/>
      <c r="AF82" s="225" t="str">
        <f t="shared" si="34"/>
        <v>No hay ejecución</v>
      </c>
      <c r="AG82" s="226" t="str">
        <f t="shared" si="35"/>
        <v>NA</v>
      </c>
      <c r="AH82" s="539" t="s">
        <v>1655</v>
      </c>
      <c r="AI82" s="299">
        <f t="shared" si="36"/>
        <v>12</v>
      </c>
      <c r="AJ82" s="296">
        <f t="shared" si="37"/>
        <v>12</v>
      </c>
      <c r="AK82" s="297" t="str">
        <f t="shared" si="38"/>
        <v>Cumplio</v>
      </c>
      <c r="AL82" s="297"/>
      <c r="AM82" s="154"/>
    </row>
    <row r="83" spans="1:39" ht="47.1" hidden="1" customHeight="1">
      <c r="A83" s="184"/>
      <c r="B83" s="170">
        <v>2</v>
      </c>
      <c r="C83" s="170" t="s">
        <v>31</v>
      </c>
      <c r="D83" s="170" t="s">
        <v>54</v>
      </c>
      <c r="E83" s="170">
        <v>1.01</v>
      </c>
      <c r="F83" s="461" t="s">
        <v>1656</v>
      </c>
      <c r="G83" s="172" t="s">
        <v>1657</v>
      </c>
      <c r="H83" s="172" t="s">
        <v>1017</v>
      </c>
      <c r="I83" s="178"/>
      <c r="J83" s="196"/>
      <c r="K83" s="174"/>
      <c r="L83" s="223"/>
      <c r="M83" s="178">
        <v>1</v>
      </c>
      <c r="N83" s="174">
        <v>1</v>
      </c>
      <c r="O83" s="175">
        <f t="shared" si="24"/>
        <v>1</v>
      </c>
      <c r="P83" s="179"/>
      <c r="Q83" s="172" t="s">
        <v>1546</v>
      </c>
      <c r="R83" s="183" t="s">
        <v>1658</v>
      </c>
      <c r="S83" s="343"/>
      <c r="T83" s="344"/>
      <c r="U83" s="172"/>
      <c r="V83" s="345"/>
      <c r="W83" s="343">
        <v>0.25</v>
      </c>
      <c r="X83" s="344" t="str">
        <f t="shared" si="39"/>
        <v>No hay Programación</v>
      </c>
      <c r="Y83" s="172" t="str">
        <f t="shared" si="40"/>
        <v>De acuerdo con lo programado</v>
      </c>
      <c r="Z83" s="345" t="s">
        <v>1647</v>
      </c>
      <c r="AA83" s="190"/>
      <c r="AB83" s="296" t="str">
        <f t="shared" si="32"/>
        <v>No hay ejecución</v>
      </c>
      <c r="AC83" s="297" t="str">
        <f t="shared" si="33"/>
        <v>NA</v>
      </c>
      <c r="AD83" s="297"/>
      <c r="AE83" s="224">
        <v>0.6</v>
      </c>
      <c r="AF83" s="225">
        <f t="shared" si="34"/>
        <v>0.6</v>
      </c>
      <c r="AG83" s="226" t="str">
        <f t="shared" si="35"/>
        <v>Atraso Leve</v>
      </c>
      <c r="AH83" s="226"/>
      <c r="AI83" s="299">
        <f t="shared" si="36"/>
        <v>0.85</v>
      </c>
      <c r="AJ83" s="296">
        <f t="shared" si="37"/>
        <v>0.85</v>
      </c>
      <c r="AK83" s="297" t="str">
        <f t="shared" si="38"/>
        <v>No Cumplio</v>
      </c>
      <c r="AL83" s="297"/>
      <c r="AM83" s="154"/>
    </row>
    <row r="84" spans="1:39" ht="47.1" customHeight="1">
      <c r="A84" s="184"/>
      <c r="B84" s="170"/>
      <c r="C84" s="170"/>
      <c r="D84" s="170"/>
      <c r="E84" s="170"/>
      <c r="F84" s="172"/>
      <c r="G84" s="172"/>
      <c r="H84" s="172"/>
      <c r="I84" s="178"/>
      <c r="J84" s="196"/>
      <c r="K84" s="174"/>
      <c r="L84" s="223"/>
      <c r="M84" s="178"/>
      <c r="N84" s="174"/>
      <c r="O84" s="175"/>
      <c r="P84" s="179"/>
      <c r="Q84" s="172"/>
      <c r="R84" s="183"/>
      <c r="S84" s="343"/>
      <c r="T84" s="344"/>
      <c r="U84" s="172"/>
      <c r="V84" s="345"/>
      <c r="W84" s="343">
        <v>0.25</v>
      </c>
      <c r="X84" s="344" t="str">
        <f t="shared" si="39"/>
        <v>No hay Programación</v>
      </c>
      <c r="Y84" s="172" t="str">
        <f t="shared" si="40"/>
        <v>De acuerdo con lo programado</v>
      </c>
      <c r="Z84" s="345" t="s">
        <v>1647</v>
      </c>
      <c r="AA84" s="190"/>
      <c r="AB84" s="296" t="str">
        <f t="shared" si="32"/>
        <v>No hay ejecución</v>
      </c>
      <c r="AC84" s="297" t="str">
        <f t="shared" si="33"/>
        <v>NA</v>
      </c>
      <c r="AD84" s="297"/>
      <c r="AE84" s="224"/>
      <c r="AF84" s="225" t="str">
        <f t="shared" si="34"/>
        <v>No hay ejecución</v>
      </c>
      <c r="AG84" s="226" t="str">
        <f t="shared" si="35"/>
        <v>NA</v>
      </c>
      <c r="AH84" s="226"/>
      <c r="AI84" s="299">
        <f t="shared" si="36"/>
        <v>0.25</v>
      </c>
      <c r="AJ84" s="296" t="str">
        <f t="shared" si="37"/>
        <v>No hay Programación</v>
      </c>
      <c r="AK84" s="297" t="str">
        <f t="shared" si="38"/>
        <v>Cumplio</v>
      </c>
      <c r="AL84" s="297"/>
      <c r="AM84" s="154"/>
    </row>
    <row r="85" spans="1:39" ht="19.2" customHeight="1">
      <c r="A85" s="184"/>
      <c r="B85" s="170"/>
      <c r="C85" s="170"/>
      <c r="D85" s="170"/>
      <c r="E85" s="170"/>
      <c r="F85" s="172"/>
      <c r="G85" s="172"/>
      <c r="H85" s="172"/>
      <c r="I85" s="178"/>
      <c r="J85" s="196"/>
      <c r="K85" s="174"/>
      <c r="L85" s="223"/>
      <c r="M85" s="178"/>
      <c r="N85" s="174"/>
      <c r="O85" s="175"/>
      <c r="P85" s="179"/>
      <c r="Q85" s="172"/>
      <c r="R85" s="183"/>
      <c r="S85" s="343"/>
      <c r="T85" s="344"/>
      <c r="U85" s="172"/>
      <c r="V85" s="345"/>
      <c r="W85" s="343"/>
      <c r="X85" s="344"/>
      <c r="Y85" s="172"/>
      <c r="Z85" s="345"/>
      <c r="AA85" s="190"/>
      <c r="AB85" s="346"/>
      <c r="AC85" s="291"/>
      <c r="AD85" s="347"/>
      <c r="AE85" s="234"/>
      <c r="AF85" s="235"/>
      <c r="AG85" s="236"/>
      <c r="AH85" s="242"/>
      <c r="AI85" s="350"/>
      <c r="AJ85" s="346"/>
      <c r="AK85" s="291"/>
      <c r="AL85" s="347"/>
      <c r="AM85" s="154"/>
    </row>
    <row r="86" spans="1:39" ht="47.1" customHeight="1">
      <c r="A86" s="316" t="s">
        <v>603</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316"/>
      <c r="AE86" s="192"/>
      <c r="AF86" s="192"/>
      <c r="AG86" s="192"/>
      <c r="AH86" s="192"/>
      <c r="AI86" s="316"/>
      <c r="AJ86" s="316"/>
      <c r="AK86" s="316"/>
      <c r="AL86" s="316"/>
    </row>
    <row r="87" spans="1:39" ht="47.1" customHeight="1">
      <c r="A87" s="202">
        <v>9</v>
      </c>
      <c r="B87" s="181">
        <v>2</v>
      </c>
      <c r="C87" s="181" t="s">
        <v>39</v>
      </c>
      <c r="D87" s="181" t="s">
        <v>74</v>
      </c>
      <c r="E87" s="181" t="s">
        <v>98</v>
      </c>
      <c r="F87" s="171" t="s">
        <v>1007</v>
      </c>
      <c r="G87" s="182" t="s">
        <v>491</v>
      </c>
      <c r="H87" s="182" t="s">
        <v>492</v>
      </c>
      <c r="I87" s="196">
        <f>SUM(I88:I100)</f>
        <v>0</v>
      </c>
      <c r="J87" s="196">
        <f>SUM(J88:J100)</f>
        <v>0</v>
      </c>
      <c r="K87" s="174">
        <f t="shared" ref="K87:K97" si="41">SUM(I87:J87)</f>
        <v>0</v>
      </c>
      <c r="L87" s="178">
        <f>SUM(L88:L100)</f>
        <v>0</v>
      </c>
      <c r="M87" s="178">
        <f>SUM(M88:M100)</f>
        <v>0</v>
      </c>
      <c r="N87" s="174">
        <f t="shared" ref="N87:N100" si="42">SUM(L87:M87)</f>
        <v>0</v>
      </c>
      <c r="O87" s="174">
        <f t="shared" ref="O87:O100" si="43">SUM(K87,N87)</f>
        <v>0</v>
      </c>
      <c r="P87" s="176"/>
      <c r="Q87" s="172"/>
      <c r="R87" s="569"/>
      <c r="S87" s="343"/>
      <c r="T87" s="344" t="str">
        <f t="shared" ref="T87" si="44">IF(S87="","No hay ejecución",IF(AND(I87=0),"No hay Programación", S87/I87))</f>
        <v>No hay ejecución</v>
      </c>
      <c r="U87" s="172" t="str">
        <f>IF(T87="No hay ejecución","NA",IF(T87&gt;=90%,"De acuerdo con lo programado",IF(T87&gt;=51%,"Atraso Leve",IF(T87&lt;50%,"En riesgo cumplimiento"))))</f>
        <v>NA</v>
      </c>
      <c r="V87" s="345"/>
      <c r="W87" s="343"/>
      <c r="X87" s="344" t="str">
        <f>IF(W87="","No hay ejecución",IF(AND(J87=0),"No hay Programación", W87/J87))</f>
        <v>No hay ejecución</v>
      </c>
      <c r="Y87" s="172" t="str">
        <f>IF(X87="No hay ejecución","NA",IF(X87&gt;=90%,"De acuerdo con lo programado",IF(X87&gt;=51%,"Atraso Leve",IF(X87&lt;50%,"En riesgo en cumplimiento"))))</f>
        <v>NA</v>
      </c>
      <c r="Z87" s="345"/>
      <c r="AA87" s="190"/>
      <c r="AB87" s="296" t="str">
        <f t="shared" ref="AB87" si="45">IF(AA87="","No hay ejecución",IF(AND(L87=0),"No hay Programación", AA87/L87))</f>
        <v>No hay ejecución</v>
      </c>
      <c r="AC87" s="297" t="str">
        <f t="shared" ref="AC87" si="46">IF(AB87="No hay ejecución","NA",IF(AB87&gt;=90%,"De acuerdo con lo programado",IF(AB87&gt;=50%,"Atraso Leve",IF(AB87&lt;=49.9%,"En riesgo en cumplimiento"))))</f>
        <v>NA</v>
      </c>
      <c r="AD87" s="297"/>
      <c r="AE87" s="224"/>
      <c r="AF87" s="225" t="str">
        <f t="shared" ref="AF87" si="47">IF(AE87="","No hay ejecución",IF(AND(M87=0),"No hay Programación", AE87/M87))</f>
        <v>No hay ejecución</v>
      </c>
      <c r="AG87" s="226" t="str">
        <f t="shared" ref="AG87" si="48">IF(AF87="No hay ejecución","NA",IF(AF87&gt;=90%,"De acuerdo con lo programado",IF(AF87&gt;=50%,"Atraso Leve",IF(AF87&lt;=49.99%,"En riesgo en cumplimiento"))))</f>
        <v>NA</v>
      </c>
      <c r="AH87" s="226"/>
      <c r="AI87" s="572">
        <f t="shared" ref="AI87" si="49">S87+W87+AA87+AE87</f>
        <v>0</v>
      </c>
      <c r="AJ87" s="573" t="str">
        <f t="shared" ref="AJ87" si="50">IF(AI87="","No hay ejecución",IF(AND(O87=0),"No hay Programación", AI87/O87))</f>
        <v>No hay Programación</v>
      </c>
      <c r="AK87" s="574" t="str">
        <f>IF(AJ87="No hay ejecución","NA",IF(AJ87&gt;=90%,"Cumplio",IF(AJ87&lt;=89.9%,"No Cumplio")))</f>
        <v>Cumplio</v>
      </c>
      <c r="AL87" s="297"/>
      <c r="AM87" s="154"/>
    </row>
    <row r="88" spans="1:39" ht="47.1" customHeight="1">
      <c r="A88" s="184">
        <v>9.1</v>
      </c>
      <c r="B88" s="170">
        <v>2</v>
      </c>
      <c r="C88" s="170" t="s">
        <v>39</v>
      </c>
      <c r="D88" s="170" t="s">
        <v>74</v>
      </c>
      <c r="E88" s="170" t="s">
        <v>98</v>
      </c>
      <c r="F88" s="172" t="s">
        <v>1659</v>
      </c>
      <c r="G88" s="172" t="s">
        <v>495</v>
      </c>
      <c r="H88" s="172" t="s">
        <v>913</v>
      </c>
      <c r="I88" s="178"/>
      <c r="J88" s="196"/>
      <c r="K88" s="174">
        <f t="shared" si="41"/>
        <v>0</v>
      </c>
      <c r="L88" s="178"/>
      <c r="M88" s="178"/>
      <c r="N88" s="174">
        <f t="shared" si="42"/>
        <v>0</v>
      </c>
      <c r="O88" s="175">
        <f t="shared" si="43"/>
        <v>0</v>
      </c>
      <c r="P88" s="179"/>
      <c r="Q88" s="172" t="s">
        <v>1586</v>
      </c>
      <c r="R88" s="569" t="s">
        <v>1660</v>
      </c>
      <c r="S88" s="343"/>
      <c r="T88" s="344" t="str">
        <f t="shared" ref="T88:T100" si="51">IF(S88="","No hay ejecución",IF(AND(I88=0),"No hay Programación", S88/I88))</f>
        <v>No hay ejecución</v>
      </c>
      <c r="U88" s="172" t="str">
        <f t="shared" ref="U88:U100" si="52">IF(T88="No hay ejecución","NA",IF(T88&gt;=90%,"De acuerdo con lo programado",IF(T88&gt;=51%,"Atraso Leve",IF(T88&lt;50%,"En riesgo cumplimiento"))))</f>
        <v>NA</v>
      </c>
      <c r="V88" s="345"/>
      <c r="W88" s="343"/>
      <c r="X88" s="344" t="str">
        <f t="shared" ref="X88:X100" si="53">IF(W88="","No hay ejecución",IF(AND(J88=0),"No hay Programación", W88/J88))</f>
        <v>No hay ejecución</v>
      </c>
      <c r="Y88" s="172" t="str">
        <f t="shared" ref="Y88:Y100" si="54">IF(X88="No hay ejecución","NA",IF(X88&gt;=90%,"De acuerdo con lo programado",IF(X88&gt;=51%,"Atraso Leve",IF(X88&lt;50%,"En riesgo en cumplimiento"))))</f>
        <v>NA</v>
      </c>
      <c r="Z88" s="345"/>
      <c r="AA88" s="190"/>
      <c r="AB88" s="296" t="str">
        <f t="shared" ref="AB88:AB100" si="55">IF(AA88="","No hay ejecución",IF(AND(L88=0),"No hay Programación", AA88/L88))</f>
        <v>No hay ejecución</v>
      </c>
      <c r="AC88" s="297" t="str">
        <f t="shared" ref="AC88:AC100" si="56">IF(AB88="No hay ejecución","NA",IF(AB88&gt;=90%,"De acuerdo con lo programado",IF(AB88&gt;=50%,"Atraso Leve",IF(AB88&lt;=49.9%,"En riesgo en cumplimiento"))))</f>
        <v>NA</v>
      </c>
      <c r="AD88" s="297"/>
      <c r="AE88" s="224"/>
      <c r="AF88" s="225" t="str">
        <f t="shared" ref="AF88:AF100" si="57">IF(AE88="","No hay ejecución",IF(AND(M88=0),"No hay Programación", AE88/M88))</f>
        <v>No hay ejecución</v>
      </c>
      <c r="AG88" s="226" t="str">
        <f t="shared" ref="AG88:AG100" si="58">IF(AF88="No hay ejecución","NA",IF(AF88&gt;=90%,"De acuerdo con lo programado",IF(AF88&gt;=50%,"Atraso Leve",IF(AF88&lt;=49.99%,"En riesgo en cumplimiento"))))</f>
        <v>NA</v>
      </c>
      <c r="AH88" s="226"/>
      <c r="AI88" s="572">
        <f t="shared" ref="AI88:AI100" si="59">S88+W88+AA88+AE88</f>
        <v>0</v>
      </c>
      <c r="AJ88" s="573" t="str">
        <f t="shared" ref="AJ88:AJ100" si="60">IF(AI88="","No hay ejecución",IF(AND(O88=0),"No hay Programación", AI88/O88))</f>
        <v>No hay Programación</v>
      </c>
      <c r="AK88" s="574" t="str">
        <f t="shared" ref="AK88:AK100" si="61">IF(AJ88="No hay ejecución","NA",IF(AJ88&gt;=90%,"Cumplio",IF(AJ88&lt;=89.9%,"No Cumplio")))</f>
        <v>Cumplio</v>
      </c>
      <c r="AL88" s="297"/>
      <c r="AM88" s="154"/>
    </row>
    <row r="89" spans="1:39" ht="47.1" customHeight="1">
      <c r="A89" s="184">
        <v>9.1999999999999993</v>
      </c>
      <c r="B89" s="170">
        <v>2</v>
      </c>
      <c r="C89" s="170" t="s">
        <v>39</v>
      </c>
      <c r="D89" s="170" t="s">
        <v>74</v>
      </c>
      <c r="E89" s="170" t="s">
        <v>98</v>
      </c>
      <c r="F89" s="172" t="s">
        <v>1661</v>
      </c>
      <c r="G89" s="172" t="s">
        <v>495</v>
      </c>
      <c r="H89" s="172" t="s">
        <v>913</v>
      </c>
      <c r="I89" s="178"/>
      <c r="J89" s="196"/>
      <c r="K89" s="174">
        <f t="shared" si="41"/>
        <v>0</v>
      </c>
      <c r="L89" s="178"/>
      <c r="M89" s="178"/>
      <c r="N89" s="174">
        <f t="shared" si="42"/>
        <v>0</v>
      </c>
      <c r="O89" s="175">
        <f t="shared" si="43"/>
        <v>0</v>
      </c>
      <c r="P89" s="179"/>
      <c r="Q89" s="172" t="s">
        <v>1533</v>
      </c>
      <c r="R89" s="569" t="s">
        <v>1660</v>
      </c>
      <c r="S89" s="343">
        <v>10</v>
      </c>
      <c r="T89" s="344" t="str">
        <f t="shared" si="51"/>
        <v>No hay Programación</v>
      </c>
      <c r="U89" s="172" t="str">
        <f t="shared" si="52"/>
        <v>De acuerdo con lo programado</v>
      </c>
      <c r="V89" s="345"/>
      <c r="W89" s="343"/>
      <c r="X89" s="344" t="str">
        <f t="shared" si="53"/>
        <v>No hay ejecución</v>
      </c>
      <c r="Y89" s="172" t="str">
        <f t="shared" si="54"/>
        <v>NA</v>
      </c>
      <c r="Z89" s="345"/>
      <c r="AA89" s="190"/>
      <c r="AB89" s="296" t="str">
        <f t="shared" si="55"/>
        <v>No hay ejecución</v>
      </c>
      <c r="AC89" s="297" t="str">
        <f t="shared" si="56"/>
        <v>NA</v>
      </c>
      <c r="AD89" s="297"/>
      <c r="AE89" s="224"/>
      <c r="AF89" s="225" t="str">
        <f t="shared" si="57"/>
        <v>No hay ejecución</v>
      </c>
      <c r="AG89" s="226" t="str">
        <f t="shared" si="58"/>
        <v>NA</v>
      </c>
      <c r="AH89" s="226"/>
      <c r="AI89" s="572">
        <f t="shared" si="59"/>
        <v>10</v>
      </c>
      <c r="AJ89" s="573" t="str">
        <f t="shared" si="60"/>
        <v>No hay Programación</v>
      </c>
      <c r="AK89" s="574" t="str">
        <f t="shared" si="61"/>
        <v>Cumplio</v>
      </c>
      <c r="AL89" s="297"/>
      <c r="AM89" s="154"/>
    </row>
    <row r="90" spans="1:39" ht="47.1" customHeight="1">
      <c r="A90" s="184">
        <v>9.3000000000000007</v>
      </c>
      <c r="B90" s="170">
        <v>2</v>
      </c>
      <c r="C90" s="170" t="s">
        <v>39</v>
      </c>
      <c r="D90" s="170" t="s">
        <v>74</v>
      </c>
      <c r="E90" s="170" t="s">
        <v>98</v>
      </c>
      <c r="F90" s="172" t="s">
        <v>1662</v>
      </c>
      <c r="G90" s="172" t="s">
        <v>495</v>
      </c>
      <c r="H90" s="172" t="s">
        <v>913</v>
      </c>
      <c r="I90" s="178"/>
      <c r="J90" s="196"/>
      <c r="K90" s="174">
        <f t="shared" si="41"/>
        <v>0</v>
      </c>
      <c r="L90" s="178"/>
      <c r="M90" s="178"/>
      <c r="N90" s="174">
        <f t="shared" si="42"/>
        <v>0</v>
      </c>
      <c r="O90" s="175">
        <f t="shared" si="43"/>
        <v>0</v>
      </c>
      <c r="P90" s="179"/>
      <c r="Q90" s="172" t="s">
        <v>1475</v>
      </c>
      <c r="R90" s="569" t="s">
        <v>1566</v>
      </c>
      <c r="S90" s="343">
        <v>2</v>
      </c>
      <c r="T90" s="344" t="str">
        <f t="shared" si="51"/>
        <v>No hay Programación</v>
      </c>
      <c r="U90" s="172" t="str">
        <f t="shared" si="52"/>
        <v>De acuerdo con lo programado</v>
      </c>
      <c r="V90" s="345"/>
      <c r="W90" s="316"/>
      <c r="X90" s="344" t="str">
        <f t="shared" si="53"/>
        <v>No hay ejecución</v>
      </c>
      <c r="Y90" s="172" t="str">
        <f t="shared" si="54"/>
        <v>NA</v>
      </c>
      <c r="Z90" s="345"/>
      <c r="AA90" s="190"/>
      <c r="AB90" s="296" t="str">
        <f t="shared" si="55"/>
        <v>No hay ejecución</v>
      </c>
      <c r="AC90" s="297" t="str">
        <f t="shared" si="56"/>
        <v>NA</v>
      </c>
      <c r="AD90" s="297"/>
      <c r="AE90" s="224"/>
      <c r="AF90" s="225" t="str">
        <f t="shared" si="57"/>
        <v>No hay ejecución</v>
      </c>
      <c r="AG90" s="226" t="str">
        <f t="shared" si="58"/>
        <v>NA</v>
      </c>
      <c r="AH90" s="226"/>
      <c r="AI90" s="572">
        <f t="shared" si="59"/>
        <v>2</v>
      </c>
      <c r="AJ90" s="573" t="str">
        <f t="shared" si="60"/>
        <v>No hay Programación</v>
      </c>
      <c r="AK90" s="574" t="str">
        <f t="shared" si="61"/>
        <v>Cumplio</v>
      </c>
      <c r="AL90" s="297"/>
      <c r="AM90" s="154"/>
    </row>
    <row r="91" spans="1:39" ht="47.1" customHeight="1">
      <c r="A91" s="184">
        <v>9.4</v>
      </c>
      <c r="B91" s="170">
        <v>2</v>
      </c>
      <c r="C91" s="170" t="s">
        <v>39</v>
      </c>
      <c r="D91" s="170" t="s">
        <v>74</v>
      </c>
      <c r="E91" s="170" t="s">
        <v>98</v>
      </c>
      <c r="F91" s="172" t="s">
        <v>1663</v>
      </c>
      <c r="G91" s="172" t="s">
        <v>920</v>
      </c>
      <c r="H91" s="172" t="s">
        <v>913</v>
      </c>
      <c r="I91" s="178"/>
      <c r="J91" s="196"/>
      <c r="K91" s="174">
        <f t="shared" si="41"/>
        <v>0</v>
      </c>
      <c r="L91" s="178"/>
      <c r="M91" s="178"/>
      <c r="N91" s="174">
        <f t="shared" si="42"/>
        <v>0</v>
      </c>
      <c r="O91" s="175">
        <f t="shared" si="43"/>
        <v>0</v>
      </c>
      <c r="P91" s="179"/>
      <c r="Q91" s="172" t="s">
        <v>1475</v>
      </c>
      <c r="R91" s="569" t="s">
        <v>1566</v>
      </c>
      <c r="S91" s="343">
        <v>2</v>
      </c>
      <c r="T91" s="344" t="str">
        <f t="shared" si="51"/>
        <v>No hay Programación</v>
      </c>
      <c r="U91" s="172" t="str">
        <f t="shared" si="52"/>
        <v>De acuerdo con lo programado</v>
      </c>
      <c r="V91" s="345"/>
      <c r="W91" s="343"/>
      <c r="X91" s="344" t="str">
        <f t="shared" si="53"/>
        <v>No hay ejecución</v>
      </c>
      <c r="Y91" s="172" t="str">
        <f t="shared" si="54"/>
        <v>NA</v>
      </c>
      <c r="Z91" s="345"/>
      <c r="AA91" s="190"/>
      <c r="AB91" s="296" t="str">
        <f t="shared" si="55"/>
        <v>No hay ejecución</v>
      </c>
      <c r="AC91" s="297" t="str">
        <f t="shared" si="56"/>
        <v>NA</v>
      </c>
      <c r="AD91" s="297"/>
      <c r="AE91" s="224"/>
      <c r="AF91" s="225" t="str">
        <f t="shared" si="57"/>
        <v>No hay ejecución</v>
      </c>
      <c r="AG91" s="226" t="str">
        <f t="shared" si="58"/>
        <v>NA</v>
      </c>
      <c r="AH91" s="226"/>
      <c r="AI91" s="572">
        <f t="shared" si="59"/>
        <v>2</v>
      </c>
      <c r="AJ91" s="573" t="str">
        <f t="shared" si="60"/>
        <v>No hay Programación</v>
      </c>
      <c r="AK91" s="574" t="str">
        <f t="shared" si="61"/>
        <v>Cumplio</v>
      </c>
      <c r="AL91" s="297"/>
      <c r="AM91" s="154"/>
    </row>
    <row r="92" spans="1:39" ht="47.1" customHeight="1">
      <c r="A92" s="184">
        <v>9.5</v>
      </c>
      <c r="B92" s="170">
        <v>2</v>
      </c>
      <c r="C92" s="170" t="s">
        <v>39</v>
      </c>
      <c r="D92" s="170" t="s">
        <v>74</v>
      </c>
      <c r="E92" s="170" t="s">
        <v>98</v>
      </c>
      <c r="F92" s="172" t="s">
        <v>1664</v>
      </c>
      <c r="G92" s="172" t="s">
        <v>495</v>
      </c>
      <c r="H92" s="172" t="s">
        <v>913</v>
      </c>
      <c r="I92" s="178"/>
      <c r="J92" s="196"/>
      <c r="K92" s="174">
        <f>SUM(I92:J92)</f>
        <v>0</v>
      </c>
      <c r="L92" s="178"/>
      <c r="M92" s="178"/>
      <c r="N92" s="174">
        <f t="shared" si="42"/>
        <v>0</v>
      </c>
      <c r="O92" s="175">
        <f t="shared" si="43"/>
        <v>0</v>
      </c>
      <c r="P92" s="179"/>
      <c r="Q92" s="172" t="s">
        <v>1551</v>
      </c>
      <c r="R92" s="569" t="s">
        <v>1566</v>
      </c>
      <c r="S92" s="343">
        <v>3</v>
      </c>
      <c r="T92" s="344" t="str">
        <f t="shared" si="51"/>
        <v>No hay Programación</v>
      </c>
      <c r="U92" s="172" t="str">
        <f t="shared" si="52"/>
        <v>De acuerdo con lo programado</v>
      </c>
      <c r="V92" s="345"/>
      <c r="W92" s="343"/>
      <c r="X92" s="344" t="str">
        <f t="shared" si="53"/>
        <v>No hay ejecución</v>
      </c>
      <c r="Y92" s="172" t="str">
        <f t="shared" si="54"/>
        <v>NA</v>
      </c>
      <c r="Z92" s="345"/>
      <c r="AA92" s="190"/>
      <c r="AB92" s="296" t="str">
        <f t="shared" si="55"/>
        <v>No hay ejecución</v>
      </c>
      <c r="AC92" s="297" t="str">
        <f t="shared" si="56"/>
        <v>NA</v>
      </c>
      <c r="AD92" s="297"/>
      <c r="AE92" s="224">
        <v>3</v>
      </c>
      <c r="AF92" s="225" t="str">
        <f t="shared" si="57"/>
        <v>No hay Programación</v>
      </c>
      <c r="AG92" s="226" t="str">
        <f t="shared" si="58"/>
        <v>De acuerdo con lo programado</v>
      </c>
      <c r="AH92" s="226"/>
      <c r="AI92" s="572">
        <f t="shared" si="59"/>
        <v>6</v>
      </c>
      <c r="AJ92" s="573" t="str">
        <f t="shared" si="60"/>
        <v>No hay Programación</v>
      </c>
      <c r="AK92" s="574" t="str">
        <f t="shared" si="61"/>
        <v>Cumplio</v>
      </c>
      <c r="AL92" s="297"/>
      <c r="AM92" s="154"/>
    </row>
    <row r="93" spans="1:39" ht="47.1" customHeight="1">
      <c r="A93" s="184">
        <v>9.6</v>
      </c>
      <c r="B93" s="170">
        <v>2</v>
      </c>
      <c r="C93" s="170" t="s">
        <v>37</v>
      </c>
      <c r="D93" s="170" t="s">
        <v>54</v>
      </c>
      <c r="E93" s="170" t="s">
        <v>100</v>
      </c>
      <c r="F93" s="172" t="s">
        <v>1665</v>
      </c>
      <c r="G93" s="172" t="s">
        <v>920</v>
      </c>
      <c r="H93" s="172" t="s">
        <v>517</v>
      </c>
      <c r="I93" s="178"/>
      <c r="J93" s="196"/>
      <c r="K93" s="174">
        <f>SUM(I93:J93)</f>
        <v>0</v>
      </c>
      <c r="L93" s="178"/>
      <c r="M93" s="178"/>
      <c r="N93" s="174">
        <f t="shared" si="42"/>
        <v>0</v>
      </c>
      <c r="O93" s="175">
        <f t="shared" si="43"/>
        <v>0</v>
      </c>
      <c r="P93" s="179"/>
      <c r="Q93" s="172" t="s">
        <v>1666</v>
      </c>
      <c r="R93" s="570" t="s">
        <v>1556</v>
      </c>
      <c r="S93" s="343"/>
      <c r="T93" s="344" t="str">
        <f t="shared" si="51"/>
        <v>No hay ejecución</v>
      </c>
      <c r="U93" s="172" t="str">
        <f t="shared" si="52"/>
        <v>NA</v>
      </c>
      <c r="V93" s="345"/>
      <c r="W93" s="343">
        <v>7</v>
      </c>
      <c r="X93" s="344" t="str">
        <f t="shared" si="53"/>
        <v>No hay Programación</v>
      </c>
      <c r="Y93" s="172" t="str">
        <f t="shared" si="54"/>
        <v>De acuerdo con lo programado</v>
      </c>
      <c r="Z93" s="345"/>
      <c r="AA93" s="190"/>
      <c r="AB93" s="296" t="str">
        <f t="shared" si="55"/>
        <v>No hay ejecución</v>
      </c>
      <c r="AC93" s="297" t="str">
        <f t="shared" si="56"/>
        <v>NA</v>
      </c>
      <c r="AD93" s="297"/>
      <c r="AE93" s="224"/>
      <c r="AF93" s="225" t="str">
        <f t="shared" si="57"/>
        <v>No hay ejecución</v>
      </c>
      <c r="AG93" s="226" t="str">
        <f t="shared" si="58"/>
        <v>NA</v>
      </c>
      <c r="AH93" s="226"/>
      <c r="AI93" s="572">
        <f t="shared" si="59"/>
        <v>7</v>
      </c>
      <c r="AJ93" s="573" t="str">
        <f t="shared" si="60"/>
        <v>No hay Programación</v>
      </c>
      <c r="AK93" s="574" t="str">
        <f t="shared" si="61"/>
        <v>Cumplio</v>
      </c>
      <c r="AL93" s="297"/>
      <c r="AM93" s="154"/>
    </row>
    <row r="94" spans="1:39" ht="47.1" customHeight="1">
      <c r="A94" s="184">
        <v>9.6999999999999993</v>
      </c>
      <c r="B94" s="170">
        <v>2</v>
      </c>
      <c r="C94" s="170" t="s">
        <v>37</v>
      </c>
      <c r="D94" s="170" t="s">
        <v>54</v>
      </c>
      <c r="E94" s="170" t="s">
        <v>100</v>
      </c>
      <c r="F94" s="172" t="s">
        <v>1667</v>
      </c>
      <c r="G94" s="172" t="s">
        <v>920</v>
      </c>
      <c r="H94" s="172" t="s">
        <v>517</v>
      </c>
      <c r="I94" s="178"/>
      <c r="J94" s="196"/>
      <c r="K94" s="174">
        <f>SUM(I94:J94)</f>
        <v>0</v>
      </c>
      <c r="L94" s="178"/>
      <c r="M94" s="178"/>
      <c r="N94" s="174">
        <f t="shared" si="42"/>
        <v>0</v>
      </c>
      <c r="O94" s="175">
        <f t="shared" si="43"/>
        <v>0</v>
      </c>
      <c r="P94" s="179"/>
      <c r="Q94" s="172" t="s">
        <v>1668</v>
      </c>
      <c r="R94" s="570" t="s">
        <v>1556</v>
      </c>
      <c r="S94" s="343">
        <v>4</v>
      </c>
      <c r="T94" s="344" t="str">
        <f t="shared" si="51"/>
        <v>No hay Programación</v>
      </c>
      <c r="U94" s="172" t="str">
        <f t="shared" si="52"/>
        <v>De acuerdo con lo programado</v>
      </c>
      <c r="V94" s="345"/>
      <c r="W94" s="343">
        <v>1</v>
      </c>
      <c r="X94" s="344" t="str">
        <f t="shared" si="53"/>
        <v>No hay Programación</v>
      </c>
      <c r="Y94" s="172" t="str">
        <f t="shared" si="54"/>
        <v>De acuerdo con lo programado</v>
      </c>
      <c r="Z94" s="345"/>
      <c r="AA94" s="190"/>
      <c r="AB94" s="296" t="str">
        <f t="shared" si="55"/>
        <v>No hay ejecución</v>
      </c>
      <c r="AC94" s="297" t="str">
        <f t="shared" si="56"/>
        <v>NA</v>
      </c>
      <c r="AD94" s="297"/>
      <c r="AE94" s="224"/>
      <c r="AF94" s="225" t="str">
        <f t="shared" si="57"/>
        <v>No hay ejecución</v>
      </c>
      <c r="AG94" s="226" t="str">
        <f t="shared" si="58"/>
        <v>NA</v>
      </c>
      <c r="AH94" s="226"/>
      <c r="AI94" s="572">
        <f t="shared" si="59"/>
        <v>5</v>
      </c>
      <c r="AJ94" s="573" t="str">
        <f t="shared" si="60"/>
        <v>No hay Programación</v>
      </c>
      <c r="AK94" s="574" t="str">
        <f t="shared" si="61"/>
        <v>Cumplio</v>
      </c>
      <c r="AL94" s="297"/>
      <c r="AM94" s="154"/>
    </row>
    <row r="95" spans="1:39" ht="47.1" customHeight="1">
      <c r="A95" s="184">
        <v>9.8000000000000007</v>
      </c>
      <c r="B95" s="170">
        <v>2</v>
      </c>
      <c r="C95" s="170">
        <v>0</v>
      </c>
      <c r="D95" s="170" t="s">
        <v>74</v>
      </c>
      <c r="E95" s="170">
        <v>0</v>
      </c>
      <c r="F95" s="172" t="s">
        <v>1669</v>
      </c>
      <c r="G95" s="172" t="s">
        <v>920</v>
      </c>
      <c r="H95" s="172" t="s">
        <v>481</v>
      </c>
      <c r="I95" s="178"/>
      <c r="J95" s="196"/>
      <c r="K95" s="174">
        <f>SUM(I95:J95)</f>
        <v>0</v>
      </c>
      <c r="L95" s="178"/>
      <c r="M95" s="178"/>
      <c r="N95" s="174">
        <f t="shared" si="42"/>
        <v>0</v>
      </c>
      <c r="O95" s="175">
        <f t="shared" si="43"/>
        <v>0</v>
      </c>
      <c r="P95" s="179"/>
      <c r="Q95" s="172" t="s">
        <v>1475</v>
      </c>
      <c r="R95" s="571" t="s">
        <v>1566</v>
      </c>
      <c r="S95" s="343">
        <v>1</v>
      </c>
      <c r="T95" s="344" t="str">
        <f t="shared" si="51"/>
        <v>No hay Programación</v>
      </c>
      <c r="U95" s="172" t="str">
        <f t="shared" si="52"/>
        <v>De acuerdo con lo programado</v>
      </c>
      <c r="V95" s="345"/>
      <c r="W95" s="343">
        <v>1</v>
      </c>
      <c r="X95" s="344" t="str">
        <f t="shared" si="53"/>
        <v>No hay Programación</v>
      </c>
      <c r="Y95" s="172" t="str">
        <f t="shared" si="54"/>
        <v>De acuerdo con lo programado</v>
      </c>
      <c r="Z95" s="345"/>
      <c r="AA95" s="190"/>
      <c r="AB95" s="296" t="str">
        <f t="shared" si="55"/>
        <v>No hay ejecución</v>
      </c>
      <c r="AC95" s="297" t="str">
        <f t="shared" si="56"/>
        <v>NA</v>
      </c>
      <c r="AD95" s="297"/>
      <c r="AE95" s="224"/>
      <c r="AF95" s="225" t="str">
        <f t="shared" si="57"/>
        <v>No hay ejecución</v>
      </c>
      <c r="AG95" s="226" t="str">
        <f t="shared" si="58"/>
        <v>NA</v>
      </c>
      <c r="AH95" s="226"/>
      <c r="AI95" s="572">
        <f t="shared" si="59"/>
        <v>2</v>
      </c>
      <c r="AJ95" s="573" t="str">
        <f t="shared" si="60"/>
        <v>No hay Programación</v>
      </c>
      <c r="AK95" s="574" t="str">
        <f t="shared" si="61"/>
        <v>Cumplio</v>
      </c>
      <c r="AL95" s="297"/>
      <c r="AM95" s="154"/>
    </row>
    <row r="96" spans="1:39" ht="47.1" customHeight="1">
      <c r="A96" s="184">
        <v>9.9</v>
      </c>
      <c r="B96" s="170">
        <v>2</v>
      </c>
      <c r="C96" s="170">
        <v>0</v>
      </c>
      <c r="D96" s="170" t="s">
        <v>74</v>
      </c>
      <c r="E96" s="170">
        <v>0</v>
      </c>
      <c r="F96" s="172" t="s">
        <v>1670</v>
      </c>
      <c r="G96" s="172" t="s">
        <v>920</v>
      </c>
      <c r="H96" s="172" t="s">
        <v>481</v>
      </c>
      <c r="I96" s="178"/>
      <c r="J96" s="196"/>
      <c r="K96" s="174">
        <f>SUM(I96:J96)</f>
        <v>0</v>
      </c>
      <c r="L96" s="178"/>
      <c r="M96" s="178"/>
      <c r="N96" s="174">
        <f t="shared" si="42"/>
        <v>0</v>
      </c>
      <c r="O96" s="175">
        <f t="shared" si="43"/>
        <v>0</v>
      </c>
      <c r="P96" s="179"/>
      <c r="Q96" s="172" t="s">
        <v>1475</v>
      </c>
      <c r="R96" s="571" t="s">
        <v>1566</v>
      </c>
      <c r="S96" s="343">
        <v>0</v>
      </c>
      <c r="T96" s="344" t="str">
        <f t="shared" si="51"/>
        <v>No hay Programación</v>
      </c>
      <c r="U96" s="172" t="str">
        <f t="shared" si="52"/>
        <v>De acuerdo con lo programado</v>
      </c>
      <c r="V96" s="345"/>
      <c r="W96" s="343">
        <v>3</v>
      </c>
      <c r="X96" s="344" t="str">
        <f t="shared" si="53"/>
        <v>No hay Programación</v>
      </c>
      <c r="Y96" s="172" t="str">
        <f t="shared" si="54"/>
        <v>De acuerdo con lo programado</v>
      </c>
      <c r="Z96" s="345"/>
      <c r="AA96" s="190"/>
      <c r="AB96" s="296" t="str">
        <f t="shared" si="55"/>
        <v>No hay ejecución</v>
      </c>
      <c r="AC96" s="297" t="str">
        <f t="shared" si="56"/>
        <v>NA</v>
      </c>
      <c r="AD96" s="297"/>
      <c r="AE96" s="224"/>
      <c r="AF96" s="225" t="str">
        <f t="shared" si="57"/>
        <v>No hay ejecución</v>
      </c>
      <c r="AG96" s="226" t="str">
        <f t="shared" si="58"/>
        <v>NA</v>
      </c>
      <c r="AH96" s="226"/>
      <c r="AI96" s="572">
        <f t="shared" si="59"/>
        <v>3</v>
      </c>
      <c r="AJ96" s="573" t="str">
        <f t="shared" si="60"/>
        <v>No hay Programación</v>
      </c>
      <c r="AK96" s="574" t="str">
        <f t="shared" si="61"/>
        <v>Cumplio</v>
      </c>
      <c r="AL96" s="297"/>
      <c r="AM96" s="154"/>
    </row>
    <row r="97" spans="1:39" ht="47.1" customHeight="1">
      <c r="A97" s="184" t="s">
        <v>1671</v>
      </c>
      <c r="B97" s="170">
        <v>2</v>
      </c>
      <c r="C97" s="170">
        <v>0</v>
      </c>
      <c r="D97" s="170" t="s">
        <v>74</v>
      </c>
      <c r="E97" s="170">
        <v>0</v>
      </c>
      <c r="F97" s="172" t="s">
        <v>1672</v>
      </c>
      <c r="G97" s="172" t="s">
        <v>920</v>
      </c>
      <c r="H97" s="172" t="s">
        <v>481</v>
      </c>
      <c r="I97" s="178"/>
      <c r="J97" s="196"/>
      <c r="K97" s="174">
        <f t="shared" si="41"/>
        <v>0</v>
      </c>
      <c r="L97" s="178"/>
      <c r="M97" s="178"/>
      <c r="N97" s="174">
        <f t="shared" si="42"/>
        <v>0</v>
      </c>
      <c r="O97" s="175">
        <f t="shared" si="43"/>
        <v>0</v>
      </c>
      <c r="P97" s="179"/>
      <c r="Q97" s="172" t="s">
        <v>1475</v>
      </c>
      <c r="R97" s="571" t="s">
        <v>1566</v>
      </c>
      <c r="S97" s="343">
        <v>2</v>
      </c>
      <c r="T97" s="344" t="str">
        <f t="shared" si="51"/>
        <v>No hay Programación</v>
      </c>
      <c r="U97" s="172" t="str">
        <f t="shared" si="52"/>
        <v>De acuerdo con lo programado</v>
      </c>
      <c r="V97" s="345"/>
      <c r="W97" s="343">
        <v>0</v>
      </c>
      <c r="X97" s="344" t="str">
        <f t="shared" si="53"/>
        <v>No hay Programación</v>
      </c>
      <c r="Y97" s="172" t="str">
        <f t="shared" si="54"/>
        <v>De acuerdo con lo programado</v>
      </c>
      <c r="Z97" s="345"/>
      <c r="AA97" s="190"/>
      <c r="AB97" s="296" t="str">
        <f t="shared" si="55"/>
        <v>No hay ejecución</v>
      </c>
      <c r="AC97" s="297" t="str">
        <f t="shared" si="56"/>
        <v>NA</v>
      </c>
      <c r="AD97" s="297"/>
      <c r="AE97" s="224"/>
      <c r="AF97" s="225" t="str">
        <f t="shared" si="57"/>
        <v>No hay ejecución</v>
      </c>
      <c r="AG97" s="226" t="str">
        <f t="shared" si="58"/>
        <v>NA</v>
      </c>
      <c r="AH97" s="226"/>
      <c r="AI97" s="572">
        <f t="shared" si="59"/>
        <v>2</v>
      </c>
      <c r="AJ97" s="573" t="str">
        <f t="shared" si="60"/>
        <v>No hay Programación</v>
      </c>
      <c r="AK97" s="574" t="str">
        <f t="shared" si="61"/>
        <v>Cumplio</v>
      </c>
      <c r="AL97" s="297"/>
      <c r="AM97" s="154"/>
    </row>
    <row r="98" spans="1:39" ht="47.1" customHeight="1">
      <c r="A98" s="184">
        <v>9.11</v>
      </c>
      <c r="B98" s="170">
        <v>12</v>
      </c>
      <c r="C98" s="170">
        <v>0</v>
      </c>
      <c r="D98" s="170" t="s">
        <v>74</v>
      </c>
      <c r="E98" s="170" t="s">
        <v>98</v>
      </c>
      <c r="F98" s="172" t="s">
        <v>1673</v>
      </c>
      <c r="G98" s="172" t="s">
        <v>920</v>
      </c>
      <c r="H98" s="172" t="s">
        <v>913</v>
      </c>
      <c r="I98" s="178"/>
      <c r="J98" s="196"/>
      <c r="K98" s="174">
        <f>SUM(I98:J98)</f>
        <v>0</v>
      </c>
      <c r="L98" s="178"/>
      <c r="M98" s="178"/>
      <c r="N98" s="174">
        <f t="shared" si="42"/>
        <v>0</v>
      </c>
      <c r="O98" s="175">
        <f t="shared" si="43"/>
        <v>0</v>
      </c>
      <c r="P98" s="179"/>
      <c r="Q98" s="172" t="s">
        <v>1674</v>
      </c>
      <c r="R98" s="569" t="s">
        <v>1675</v>
      </c>
      <c r="S98" s="343">
        <v>1</v>
      </c>
      <c r="T98" s="344" t="str">
        <f t="shared" si="51"/>
        <v>No hay Programación</v>
      </c>
      <c r="U98" s="172" t="str">
        <f t="shared" si="52"/>
        <v>De acuerdo con lo programado</v>
      </c>
      <c r="V98" s="345"/>
      <c r="W98" s="343">
        <v>1</v>
      </c>
      <c r="X98" s="344" t="str">
        <f t="shared" si="53"/>
        <v>No hay Programación</v>
      </c>
      <c r="Y98" s="172" t="str">
        <f t="shared" si="54"/>
        <v>De acuerdo con lo programado</v>
      </c>
      <c r="Z98" s="345"/>
      <c r="AA98" s="190"/>
      <c r="AB98" s="296" t="str">
        <f t="shared" si="55"/>
        <v>No hay ejecución</v>
      </c>
      <c r="AC98" s="297" t="str">
        <f t="shared" si="56"/>
        <v>NA</v>
      </c>
      <c r="AD98" s="297"/>
      <c r="AE98" s="224"/>
      <c r="AF98" s="225" t="str">
        <f t="shared" si="57"/>
        <v>No hay ejecución</v>
      </c>
      <c r="AG98" s="226" t="str">
        <f t="shared" si="58"/>
        <v>NA</v>
      </c>
      <c r="AH98" s="226"/>
      <c r="AI98" s="572">
        <f t="shared" si="59"/>
        <v>2</v>
      </c>
      <c r="AJ98" s="573" t="str">
        <f t="shared" si="60"/>
        <v>No hay Programación</v>
      </c>
      <c r="AK98" s="574" t="str">
        <f t="shared" si="61"/>
        <v>Cumplio</v>
      </c>
      <c r="AL98" s="297"/>
      <c r="AM98" s="154"/>
    </row>
    <row r="99" spans="1:39" ht="47.1" customHeight="1">
      <c r="A99" s="184">
        <v>9.1199999999999992</v>
      </c>
      <c r="B99" s="170">
        <v>12</v>
      </c>
      <c r="C99" s="170">
        <v>0</v>
      </c>
      <c r="D99" s="170" t="s">
        <v>74</v>
      </c>
      <c r="E99" s="170">
        <v>0</v>
      </c>
      <c r="F99" s="172" t="s">
        <v>1676</v>
      </c>
      <c r="G99" s="172" t="s">
        <v>920</v>
      </c>
      <c r="H99" s="172" t="s">
        <v>913</v>
      </c>
      <c r="I99" s="178"/>
      <c r="J99" s="196"/>
      <c r="K99" s="174">
        <f>SUM(I99:J99)</f>
        <v>0</v>
      </c>
      <c r="L99" s="178"/>
      <c r="M99" s="178"/>
      <c r="N99" s="174">
        <f t="shared" si="42"/>
        <v>0</v>
      </c>
      <c r="O99" s="175">
        <f t="shared" si="43"/>
        <v>0</v>
      </c>
      <c r="P99" s="179"/>
      <c r="Q99" s="172" t="s">
        <v>1674</v>
      </c>
      <c r="R99" s="569"/>
      <c r="S99" s="343">
        <v>3</v>
      </c>
      <c r="T99" s="344" t="str">
        <f t="shared" si="51"/>
        <v>No hay Programación</v>
      </c>
      <c r="U99" s="172" t="str">
        <f t="shared" si="52"/>
        <v>De acuerdo con lo programado</v>
      </c>
      <c r="V99" s="345"/>
      <c r="W99" s="343">
        <v>1</v>
      </c>
      <c r="X99" s="344" t="str">
        <f t="shared" si="53"/>
        <v>No hay Programación</v>
      </c>
      <c r="Y99" s="172" t="str">
        <f t="shared" si="54"/>
        <v>De acuerdo con lo programado</v>
      </c>
      <c r="Z99" s="345"/>
      <c r="AA99" s="190"/>
      <c r="AB99" s="296" t="str">
        <f t="shared" si="55"/>
        <v>No hay ejecución</v>
      </c>
      <c r="AC99" s="297" t="str">
        <f t="shared" si="56"/>
        <v>NA</v>
      </c>
      <c r="AD99" s="297"/>
      <c r="AE99" s="224"/>
      <c r="AF99" s="225" t="str">
        <f t="shared" si="57"/>
        <v>No hay ejecución</v>
      </c>
      <c r="AG99" s="226" t="str">
        <f t="shared" si="58"/>
        <v>NA</v>
      </c>
      <c r="AH99" s="226"/>
      <c r="AI99" s="572">
        <f t="shared" si="59"/>
        <v>4</v>
      </c>
      <c r="AJ99" s="573" t="str">
        <f t="shared" si="60"/>
        <v>No hay Programación</v>
      </c>
      <c r="AK99" s="574" t="str">
        <f t="shared" si="61"/>
        <v>Cumplio</v>
      </c>
      <c r="AL99" s="297"/>
      <c r="AM99" s="154"/>
    </row>
    <row r="100" spans="1:39" ht="47.1" customHeight="1">
      <c r="A100" s="184">
        <v>9.1300000000000008</v>
      </c>
      <c r="B100" s="170">
        <v>12</v>
      </c>
      <c r="C100" s="170">
        <v>0</v>
      </c>
      <c r="D100" s="170" t="s">
        <v>74</v>
      </c>
      <c r="E100" s="170" t="s">
        <v>98</v>
      </c>
      <c r="F100" s="172" t="s">
        <v>1677</v>
      </c>
      <c r="G100" s="172" t="s">
        <v>920</v>
      </c>
      <c r="H100" s="172" t="s">
        <v>481</v>
      </c>
      <c r="I100" s="178"/>
      <c r="J100" s="196"/>
      <c r="K100" s="174">
        <f>SUM(I100:J100)</f>
        <v>0</v>
      </c>
      <c r="L100" s="178"/>
      <c r="M100" s="178"/>
      <c r="N100" s="174">
        <f t="shared" si="42"/>
        <v>0</v>
      </c>
      <c r="O100" s="175">
        <f t="shared" si="43"/>
        <v>0</v>
      </c>
      <c r="P100" s="179"/>
      <c r="Q100" s="172" t="s">
        <v>1674</v>
      </c>
      <c r="R100" s="569"/>
      <c r="S100" s="343">
        <v>1</v>
      </c>
      <c r="T100" s="344" t="str">
        <f t="shared" si="51"/>
        <v>No hay Programación</v>
      </c>
      <c r="U100" s="172" t="str">
        <f t="shared" si="52"/>
        <v>De acuerdo con lo programado</v>
      </c>
      <c r="V100" s="345"/>
      <c r="W100" s="343">
        <v>1</v>
      </c>
      <c r="X100" s="344" t="str">
        <f t="shared" si="53"/>
        <v>No hay Programación</v>
      </c>
      <c r="Y100" s="172" t="str">
        <f t="shared" si="54"/>
        <v>De acuerdo con lo programado</v>
      </c>
      <c r="Z100" s="345"/>
      <c r="AA100" s="190"/>
      <c r="AB100" s="296" t="str">
        <f t="shared" si="55"/>
        <v>No hay ejecución</v>
      </c>
      <c r="AC100" s="297" t="str">
        <f t="shared" si="56"/>
        <v>NA</v>
      </c>
      <c r="AD100" s="297"/>
      <c r="AE100" s="224"/>
      <c r="AF100" s="225" t="str">
        <f t="shared" si="57"/>
        <v>No hay ejecución</v>
      </c>
      <c r="AG100" s="226" t="str">
        <f t="shared" si="58"/>
        <v>NA</v>
      </c>
      <c r="AH100" s="226"/>
      <c r="AI100" s="572">
        <f t="shared" si="59"/>
        <v>2</v>
      </c>
      <c r="AJ100" s="573" t="str">
        <f t="shared" si="60"/>
        <v>No hay Programación</v>
      </c>
      <c r="AK100" s="574" t="str">
        <f t="shared" si="61"/>
        <v>Cumplio</v>
      </c>
      <c r="AL100" s="297"/>
      <c r="AM100" s="154"/>
    </row>
    <row r="101" spans="1:39" ht="47.1" customHeight="1">
      <c r="A101" s="184"/>
      <c r="B101" s="170"/>
      <c r="C101" s="170"/>
      <c r="D101" s="170"/>
      <c r="E101" s="170"/>
      <c r="F101" s="172"/>
      <c r="G101" s="172"/>
      <c r="H101" s="172"/>
      <c r="I101" s="178"/>
      <c r="J101" s="196"/>
      <c r="K101" s="174"/>
      <c r="L101" s="178"/>
      <c r="M101" s="178"/>
      <c r="N101" s="174"/>
      <c r="O101" s="175"/>
      <c r="P101" s="179"/>
      <c r="Q101" s="172"/>
      <c r="R101" s="183"/>
      <c r="S101" s="343"/>
      <c r="T101" s="344"/>
      <c r="U101" s="172"/>
      <c r="V101" s="345"/>
      <c r="W101" s="343"/>
      <c r="X101" s="344"/>
      <c r="Y101" s="172"/>
      <c r="Z101" s="345"/>
      <c r="AA101" s="190"/>
      <c r="AB101" s="346"/>
      <c r="AC101" s="291"/>
      <c r="AD101" s="347"/>
      <c r="AE101" s="234"/>
      <c r="AF101" s="235"/>
      <c r="AG101" s="236"/>
      <c r="AH101" s="242"/>
      <c r="AI101" s="350"/>
      <c r="AJ101" s="346"/>
      <c r="AK101" s="291"/>
      <c r="AL101" s="347"/>
      <c r="AM101" s="154"/>
    </row>
    <row r="102" spans="1:39" ht="47.1" customHeight="1">
      <c r="A102" s="184"/>
      <c r="B102" s="170"/>
      <c r="C102" s="170"/>
      <c r="D102" s="170"/>
      <c r="E102" s="170"/>
      <c r="F102" s="172"/>
      <c r="G102" s="172"/>
      <c r="H102" s="172"/>
      <c r="I102" s="178"/>
      <c r="J102" s="196"/>
      <c r="K102" s="174"/>
      <c r="L102" s="178"/>
      <c r="M102" s="178"/>
      <c r="N102" s="174"/>
      <c r="O102" s="175"/>
      <c r="P102" s="179"/>
      <c r="Q102" s="172"/>
      <c r="R102" s="183"/>
      <c r="S102" s="343"/>
      <c r="T102" s="344"/>
      <c r="U102" s="172"/>
      <c r="V102" s="345"/>
      <c r="W102" s="343"/>
      <c r="X102" s="344"/>
      <c r="Y102" s="172"/>
      <c r="Z102" s="345"/>
      <c r="AA102" s="190"/>
      <c r="AB102" s="346"/>
      <c r="AC102" s="291"/>
      <c r="AD102" s="347"/>
      <c r="AE102" s="234"/>
      <c r="AF102" s="235"/>
      <c r="AG102" s="236"/>
      <c r="AH102" s="242"/>
      <c r="AI102" s="350"/>
      <c r="AJ102" s="346"/>
      <c r="AK102" s="291"/>
      <c r="AL102" s="347"/>
      <c r="AM102" s="154"/>
    </row>
    <row r="103" spans="1:39" ht="47.1" customHeight="1">
      <c r="A103" s="184"/>
      <c r="B103" s="170"/>
      <c r="C103" s="170"/>
      <c r="D103" s="170"/>
      <c r="E103" s="170"/>
      <c r="F103" s="172"/>
      <c r="G103" s="172"/>
      <c r="H103" s="172"/>
      <c r="I103" s="178"/>
      <c r="J103" s="196"/>
      <c r="K103" s="174"/>
      <c r="L103" s="178"/>
      <c r="M103" s="178"/>
      <c r="N103" s="174"/>
      <c r="O103" s="175"/>
      <c r="P103" s="179"/>
      <c r="Q103" s="172"/>
      <c r="R103" s="183"/>
      <c r="S103" s="343"/>
      <c r="T103" s="344"/>
      <c r="U103" s="172"/>
      <c r="V103" s="345"/>
      <c r="W103" s="343"/>
      <c r="X103" s="344"/>
      <c r="Y103" s="172"/>
      <c r="Z103" s="345"/>
      <c r="AA103" s="190"/>
      <c r="AB103" s="344"/>
      <c r="AC103" s="172"/>
      <c r="AD103" s="345"/>
      <c r="AE103" s="197"/>
      <c r="AF103" s="200"/>
      <c r="AG103" s="201"/>
      <c r="AH103" s="198"/>
      <c r="AI103" s="343"/>
      <c r="AJ103" s="344"/>
      <c r="AK103" s="172"/>
      <c r="AL103" s="345"/>
    </row>
    <row r="104" spans="1:39" ht="47.1" customHeight="1">
      <c r="A104" s="184"/>
      <c r="B104" s="170"/>
      <c r="C104" s="170"/>
      <c r="D104" s="170"/>
      <c r="E104" s="170"/>
      <c r="F104" s="172"/>
      <c r="G104" s="172"/>
      <c r="H104" s="172"/>
      <c r="I104" s="178"/>
      <c r="J104" s="196"/>
      <c r="K104" s="174"/>
      <c r="L104" s="178"/>
      <c r="M104" s="178"/>
      <c r="N104" s="174"/>
      <c r="O104" s="175"/>
      <c r="P104" s="179"/>
      <c r="Q104" s="172"/>
      <c r="R104" s="183"/>
      <c r="S104" s="343"/>
      <c r="T104" s="344"/>
      <c r="U104" s="172"/>
      <c r="V104" s="345"/>
      <c r="W104" s="343"/>
      <c r="X104" s="344"/>
      <c r="Y104" s="172"/>
      <c r="Z104" s="345"/>
      <c r="AA104" s="190"/>
      <c r="AB104" s="344"/>
      <c r="AC104" s="172"/>
      <c r="AD104" s="345"/>
      <c r="AE104" s="197"/>
      <c r="AF104" s="200"/>
      <c r="AG104" s="201"/>
      <c r="AH104" s="198"/>
      <c r="AI104" s="343"/>
      <c r="AJ104" s="344"/>
      <c r="AK104" s="172"/>
      <c r="AL104" s="345"/>
    </row>
    <row r="105" spans="1:39" ht="47.1" customHeight="1">
      <c r="A105" s="184"/>
      <c r="B105" s="170"/>
      <c r="C105" s="170"/>
      <c r="D105" s="170"/>
      <c r="E105" s="170"/>
      <c r="F105" s="172"/>
      <c r="G105" s="172"/>
      <c r="H105" s="172"/>
      <c r="I105" s="178"/>
      <c r="J105" s="196"/>
      <c r="K105" s="174"/>
      <c r="L105" s="178"/>
      <c r="M105" s="178"/>
      <c r="N105" s="174"/>
      <c r="O105" s="175"/>
      <c r="P105" s="179"/>
      <c r="Q105" s="172"/>
      <c r="R105" s="183"/>
      <c r="S105" s="343"/>
      <c r="T105" s="344"/>
      <c r="U105" s="172"/>
      <c r="V105" s="345"/>
      <c r="W105" s="343"/>
      <c r="X105" s="344"/>
      <c r="Y105" s="172"/>
      <c r="Z105" s="345"/>
      <c r="AA105" s="190"/>
      <c r="AB105" s="344"/>
      <c r="AC105" s="172"/>
      <c r="AD105" s="345"/>
      <c r="AE105" s="197"/>
      <c r="AF105" s="200"/>
      <c r="AG105" s="201"/>
      <c r="AH105" s="198"/>
      <c r="AI105" s="343"/>
      <c r="AJ105" s="344"/>
      <c r="AK105" s="172"/>
      <c r="AL105" s="345"/>
    </row>
    <row r="106" spans="1:39" ht="47.1" customHeight="1">
      <c r="A106" s="184"/>
      <c r="B106" s="170"/>
      <c r="C106" s="170"/>
      <c r="D106" s="170"/>
      <c r="E106" s="170"/>
      <c r="F106" s="172"/>
      <c r="G106" s="172"/>
      <c r="H106" s="172"/>
      <c r="I106" s="178"/>
      <c r="J106" s="196"/>
      <c r="K106" s="174"/>
      <c r="L106" s="178"/>
      <c r="M106" s="178"/>
      <c r="N106" s="174"/>
      <c r="O106" s="175"/>
      <c r="P106" s="179"/>
      <c r="Q106" s="172"/>
      <c r="R106" s="183"/>
      <c r="S106" s="343"/>
      <c r="T106" s="344"/>
      <c r="U106" s="172"/>
      <c r="V106" s="345"/>
      <c r="W106" s="343"/>
      <c r="X106" s="344"/>
      <c r="Y106" s="172"/>
      <c r="Z106" s="345"/>
      <c r="AA106" s="190"/>
      <c r="AB106" s="344"/>
      <c r="AC106" s="172"/>
      <c r="AD106" s="345"/>
      <c r="AE106" s="197"/>
      <c r="AF106" s="200"/>
      <c r="AG106" s="201"/>
      <c r="AH106" s="198"/>
      <c r="AI106" s="343"/>
      <c r="AJ106" s="344"/>
      <c r="AK106" s="172"/>
      <c r="AL106" s="345"/>
    </row>
    <row r="107" spans="1:39" ht="47.1" customHeight="1">
      <c r="A107" s="184"/>
      <c r="B107" s="170"/>
      <c r="C107" s="170"/>
      <c r="D107" s="170"/>
      <c r="E107" s="170"/>
      <c r="F107" s="172"/>
      <c r="G107" s="172"/>
      <c r="H107" s="172"/>
      <c r="I107" s="178"/>
      <c r="J107" s="196"/>
      <c r="K107" s="174"/>
      <c r="L107" s="178"/>
      <c r="M107" s="178"/>
      <c r="N107" s="174"/>
      <c r="O107" s="175"/>
      <c r="P107" s="179"/>
      <c r="Q107" s="172"/>
      <c r="R107" s="183"/>
      <c r="S107" s="343"/>
      <c r="T107" s="344"/>
      <c r="U107" s="172"/>
      <c r="V107" s="345"/>
      <c r="W107" s="343"/>
      <c r="X107" s="344"/>
      <c r="Y107" s="172"/>
      <c r="Z107" s="345"/>
      <c r="AA107" s="190"/>
      <c r="AB107" s="344"/>
      <c r="AC107" s="172"/>
      <c r="AD107" s="345"/>
      <c r="AE107" s="197"/>
      <c r="AF107" s="200"/>
      <c r="AG107" s="201"/>
      <c r="AH107" s="198"/>
      <c r="AI107" s="343"/>
      <c r="AJ107" s="344"/>
      <c r="AK107" s="172"/>
      <c r="AL107" s="345"/>
    </row>
    <row r="108" spans="1:39" ht="47.1" customHeight="1">
      <c r="A108" s="184"/>
      <c r="B108" s="170"/>
      <c r="C108" s="170"/>
      <c r="D108" s="170"/>
      <c r="E108" s="170"/>
      <c r="F108" s="172"/>
      <c r="G108" s="172"/>
      <c r="H108" s="172"/>
      <c r="I108" s="178"/>
      <c r="J108" s="196"/>
      <c r="K108" s="174"/>
      <c r="L108" s="178"/>
      <c r="M108" s="178"/>
      <c r="N108" s="174"/>
      <c r="O108" s="175"/>
      <c r="P108" s="179"/>
      <c r="Q108" s="172"/>
      <c r="R108" s="183"/>
      <c r="S108" s="343"/>
      <c r="T108" s="344"/>
      <c r="U108" s="172"/>
      <c r="V108" s="345"/>
      <c r="W108" s="343"/>
      <c r="X108" s="344"/>
      <c r="Y108" s="172"/>
      <c r="Z108" s="345"/>
      <c r="AA108" s="190"/>
      <c r="AB108" s="344"/>
      <c r="AC108" s="172"/>
      <c r="AD108" s="345"/>
      <c r="AE108" s="197"/>
      <c r="AF108" s="200"/>
      <c r="AG108" s="201"/>
      <c r="AH108" s="198"/>
      <c r="AI108" s="343"/>
      <c r="AJ108" s="344"/>
      <c r="AK108" s="172"/>
      <c r="AL108" s="345"/>
    </row>
    <row r="109" spans="1:39" ht="10.199999999999999" thickBot="1">
      <c r="A109" s="462"/>
      <c r="B109" s="2"/>
      <c r="C109" s="2"/>
      <c r="D109" s="2"/>
      <c r="E109" s="2"/>
      <c r="F109" s="314"/>
      <c r="G109" s="137"/>
      <c r="H109" s="137"/>
      <c r="I109" s="137"/>
      <c r="J109" s="137"/>
      <c r="K109" s="137"/>
      <c r="L109" s="137"/>
      <c r="M109" s="137"/>
      <c r="N109" s="137"/>
      <c r="O109" s="137"/>
      <c r="P109" s="138"/>
      <c r="Q109" s="137"/>
      <c r="R109" s="137"/>
      <c r="AD109" s="337"/>
    </row>
    <row r="110" spans="1:39" ht="10.8" thickTop="1" thickBot="1">
      <c r="A110" s="462"/>
      <c r="B110" s="2"/>
      <c r="C110" s="2"/>
      <c r="D110" s="2"/>
      <c r="E110" s="2"/>
      <c r="F110" s="314"/>
      <c r="G110" s="139"/>
      <c r="H110" s="139"/>
      <c r="I110" s="137"/>
      <c r="J110" s="137"/>
      <c r="K110" s="137"/>
      <c r="L110" s="137"/>
      <c r="M110" s="137"/>
      <c r="N110" s="137"/>
      <c r="O110" s="137"/>
      <c r="P110" s="138"/>
      <c r="Q110" s="137"/>
      <c r="R110" s="137"/>
      <c r="AD110" s="338"/>
    </row>
    <row r="111" spans="1:39" ht="10.8" thickTop="1" thickBot="1">
      <c r="A111" s="462"/>
      <c r="B111" s="2"/>
      <c r="C111" s="2"/>
      <c r="D111" s="2"/>
      <c r="E111" s="2"/>
      <c r="F111" s="314"/>
      <c r="G111" s="139"/>
      <c r="H111" s="139"/>
      <c r="I111" s="137"/>
      <c r="J111" s="137"/>
      <c r="K111" s="137"/>
      <c r="L111" s="137"/>
      <c r="M111" s="137"/>
      <c r="N111" s="137"/>
      <c r="O111" s="137"/>
      <c r="P111" s="138"/>
      <c r="Q111" s="137"/>
      <c r="R111" s="137"/>
      <c r="AD111" s="338"/>
    </row>
    <row r="112" spans="1:39" ht="10.8" thickTop="1" thickBot="1">
      <c r="A112" s="820" t="s">
        <v>551</v>
      </c>
      <c r="B112" s="821"/>
      <c r="C112" s="821"/>
      <c r="D112" s="821"/>
      <c r="E112" s="821"/>
      <c r="F112" s="144"/>
      <c r="G112" s="139"/>
      <c r="H112" s="139"/>
      <c r="I112" s="137"/>
      <c r="J112" s="137"/>
      <c r="K112" s="137"/>
      <c r="L112" s="137"/>
      <c r="M112" s="137"/>
      <c r="N112" s="137"/>
      <c r="P112" s="138"/>
      <c r="Q112" s="137"/>
      <c r="R112" s="137"/>
    </row>
    <row r="113" spans="1:38" ht="10.8" thickTop="1" thickBot="1">
      <c r="A113" s="463"/>
      <c r="B113" s="157"/>
      <c r="C113" s="157"/>
      <c r="D113" s="157"/>
      <c r="E113" s="157"/>
      <c r="F113" s="139"/>
      <c r="G113" s="139"/>
      <c r="H113" s="139"/>
      <c r="I113" s="137"/>
      <c r="J113" s="137"/>
      <c r="K113" s="137"/>
      <c r="L113" s="137"/>
      <c r="M113" s="137"/>
      <c r="N113" s="137"/>
      <c r="O113" s="137"/>
      <c r="P113" s="138"/>
      <c r="Q113" s="137"/>
      <c r="R113" s="137"/>
    </row>
    <row r="114" spans="1:38" ht="10.8" thickTop="1" thickBot="1">
      <c r="A114" s="822" t="s">
        <v>553</v>
      </c>
      <c r="B114" s="823"/>
      <c r="C114" s="823"/>
      <c r="D114" s="823"/>
      <c r="E114" s="823"/>
      <c r="F114" s="144"/>
      <c r="G114" s="139"/>
      <c r="H114" s="139"/>
      <c r="I114" s="137"/>
      <c r="J114" s="137"/>
      <c r="K114" s="137"/>
      <c r="L114" s="137"/>
      <c r="M114" s="137"/>
      <c r="N114" s="137"/>
      <c r="O114" s="137"/>
      <c r="P114" s="138"/>
      <c r="Q114" s="137"/>
      <c r="R114" s="137"/>
    </row>
    <row r="115" spans="1:38" ht="10.8" thickTop="1" thickBot="1">
      <c r="A115" s="464"/>
      <c r="B115" s="158"/>
      <c r="C115" s="158"/>
      <c r="D115" s="158"/>
      <c r="E115" s="158"/>
      <c r="F115" s="139"/>
      <c r="G115" s="139"/>
      <c r="H115" s="139"/>
      <c r="I115" s="137"/>
      <c r="J115" s="137"/>
      <c r="K115" s="137"/>
      <c r="L115" s="137"/>
      <c r="M115" s="137"/>
      <c r="N115" s="137"/>
      <c r="O115" s="137"/>
      <c r="P115" s="138"/>
      <c r="Q115" s="137"/>
      <c r="R115" s="137"/>
    </row>
    <row r="116" spans="1:38" ht="10.8" thickTop="1" thickBot="1">
      <c r="A116" s="465" t="s">
        <v>554</v>
      </c>
      <c r="B116" s="2"/>
      <c r="C116" s="161"/>
      <c r="D116" s="2"/>
      <c r="E116" s="2"/>
      <c r="F116" s="314"/>
      <c r="G116" s="139"/>
      <c r="H116" s="139"/>
      <c r="I116" s="137"/>
      <c r="J116" s="137"/>
      <c r="K116" s="137"/>
      <c r="L116" s="137"/>
      <c r="M116" s="137"/>
      <c r="N116" s="137"/>
      <c r="O116" s="137"/>
      <c r="P116" s="138"/>
      <c r="Q116" s="137"/>
      <c r="R116" s="137"/>
    </row>
    <row r="117" spans="1:38" ht="10.8" thickTop="1" thickBot="1">
      <c r="A117" s="466">
        <v>1</v>
      </c>
      <c r="B117" s="2" t="s">
        <v>555</v>
      </c>
      <c r="C117" s="161"/>
      <c r="D117" s="2"/>
      <c r="E117" s="2"/>
      <c r="F117" s="314"/>
      <c r="G117" s="139"/>
      <c r="H117" s="139"/>
      <c r="I117" s="137"/>
      <c r="J117" s="137"/>
      <c r="K117" s="137"/>
      <c r="L117" s="137"/>
      <c r="M117" s="137"/>
      <c r="N117" s="137"/>
      <c r="O117" s="137"/>
      <c r="P117" s="138"/>
      <c r="Q117" s="137"/>
      <c r="R117" s="137"/>
    </row>
    <row r="118" spans="1:38" ht="10.8" thickTop="1" thickBot="1">
      <c r="A118" s="466">
        <v>2</v>
      </c>
      <c r="B118" s="2" t="s">
        <v>606</v>
      </c>
      <c r="C118" s="161"/>
      <c r="D118" s="2"/>
      <c r="E118" s="2"/>
      <c r="F118" s="314"/>
      <c r="G118" s="139"/>
      <c r="H118" s="139"/>
      <c r="I118" s="137"/>
      <c r="J118" s="137"/>
      <c r="K118" s="137"/>
      <c r="L118" s="137"/>
      <c r="M118" s="137"/>
      <c r="N118" s="137"/>
      <c r="O118" s="137"/>
      <c r="P118" s="138"/>
      <c r="Q118" s="137"/>
      <c r="R118" s="137"/>
    </row>
    <row r="119" spans="1:38" ht="10.8" thickTop="1" thickBot="1">
      <c r="A119" s="466">
        <v>3</v>
      </c>
      <c r="B119" s="2" t="s">
        <v>557</v>
      </c>
      <c r="C119" s="162"/>
      <c r="D119" s="2"/>
      <c r="E119" s="2"/>
      <c r="F119" s="314"/>
      <c r="G119" s="3"/>
      <c r="H119" s="3"/>
      <c r="I119" s="137"/>
      <c r="J119" s="137"/>
      <c r="K119" s="137"/>
      <c r="L119" s="137"/>
      <c r="M119" s="137"/>
      <c r="N119" s="137"/>
      <c r="O119" s="137"/>
      <c r="P119" s="138"/>
      <c r="Q119" s="137"/>
      <c r="R119" s="137"/>
    </row>
    <row r="120" spans="1:38" ht="10.8" thickTop="1" thickBot="1">
      <c r="A120" s="466">
        <v>4</v>
      </c>
      <c r="B120" s="2" t="s">
        <v>558</v>
      </c>
      <c r="C120" s="162"/>
      <c r="D120" s="2"/>
      <c r="E120" s="2"/>
      <c r="F120" s="314"/>
      <c r="G120" s="137"/>
      <c r="H120" s="137"/>
      <c r="I120" s="137"/>
      <c r="J120" s="137"/>
      <c r="K120" s="137"/>
      <c r="L120" s="137"/>
      <c r="M120" s="137"/>
      <c r="N120" s="137"/>
      <c r="O120" s="137"/>
      <c r="P120" s="138"/>
      <c r="Q120" s="137"/>
      <c r="R120" s="137"/>
    </row>
    <row r="121" spans="1:38" ht="10.8" thickTop="1" thickBot="1">
      <c r="A121" s="466">
        <v>5</v>
      </c>
      <c r="B121" s="2" t="s">
        <v>607</v>
      </c>
      <c r="C121" s="162"/>
      <c r="D121" s="2"/>
      <c r="E121" s="2"/>
      <c r="F121" s="314"/>
      <c r="G121" s="137"/>
      <c r="H121" s="137"/>
      <c r="I121" s="137"/>
      <c r="J121" s="137"/>
      <c r="K121" s="137"/>
      <c r="L121" s="137"/>
      <c r="M121" s="137"/>
      <c r="N121" s="137"/>
      <c r="O121" s="137"/>
      <c r="P121" s="138"/>
      <c r="Q121" s="137"/>
      <c r="R121" s="137"/>
    </row>
    <row r="122" spans="1:38" ht="10.199999999999999" thickTop="1">
      <c r="A122" s="466">
        <v>6</v>
      </c>
      <c r="B122" s="3" t="s">
        <v>560</v>
      </c>
      <c r="C122" s="162"/>
      <c r="D122" s="2"/>
      <c r="E122" s="2"/>
      <c r="F122" s="314"/>
      <c r="G122" s="139"/>
      <c r="H122" s="139"/>
      <c r="I122" s="139"/>
      <c r="J122" s="139"/>
      <c r="K122" s="139"/>
      <c r="L122" s="139"/>
      <c r="M122" s="139"/>
      <c r="N122" s="139"/>
      <c r="O122" s="139"/>
      <c r="P122" s="146"/>
      <c r="Q122" s="139"/>
      <c r="R122" s="139"/>
    </row>
    <row r="123" spans="1:38" ht="9.6">
      <c r="A123" s="466">
        <v>7</v>
      </c>
      <c r="B123" s="2" t="s">
        <v>561</v>
      </c>
      <c r="D123" s="2"/>
      <c r="E123" s="2"/>
      <c r="F123" s="314"/>
      <c r="G123" s="139"/>
      <c r="H123" s="139"/>
      <c r="I123" s="139"/>
      <c r="J123" s="139"/>
      <c r="K123" s="139"/>
      <c r="L123" s="139"/>
      <c r="M123" s="139"/>
      <c r="N123" s="139"/>
      <c r="O123" s="139"/>
      <c r="P123" s="146"/>
      <c r="Q123" s="139"/>
      <c r="R123" s="139"/>
    </row>
    <row r="124" spans="1:38" s="154" customFormat="1" ht="9.6">
      <c r="A124" s="466">
        <v>8</v>
      </c>
      <c r="B124" s="2" t="s">
        <v>562</v>
      </c>
      <c r="C124" s="2"/>
      <c r="D124" s="3"/>
      <c r="E124" s="3"/>
      <c r="F124" s="314"/>
      <c r="G124" s="139"/>
      <c r="H124" s="139"/>
      <c r="I124" s="139"/>
      <c r="J124" s="139"/>
      <c r="K124" s="139"/>
      <c r="L124" s="139"/>
      <c r="M124" s="139"/>
      <c r="N124" s="139"/>
      <c r="O124" s="139"/>
      <c r="P124" s="146"/>
      <c r="Q124" s="139"/>
      <c r="R124" s="139"/>
      <c r="S124" s="3"/>
      <c r="T124" s="3"/>
      <c r="U124" s="3"/>
      <c r="V124" s="3"/>
      <c r="W124" s="3"/>
      <c r="X124" s="3"/>
      <c r="Y124" s="3"/>
      <c r="Z124" s="3"/>
      <c r="AA124" s="3"/>
      <c r="AB124" s="3"/>
      <c r="AC124" s="3"/>
      <c r="AD124" s="3"/>
      <c r="AI124" s="3"/>
      <c r="AJ124" s="3"/>
      <c r="AK124" s="3"/>
      <c r="AL124" s="3"/>
    </row>
    <row r="125" spans="1:38" ht="9.6">
      <c r="A125" s="466">
        <v>9</v>
      </c>
      <c r="B125" s="2" t="s">
        <v>563</v>
      </c>
      <c r="C125" s="2"/>
      <c r="D125" s="2"/>
      <c r="E125" s="2"/>
      <c r="F125" s="314"/>
      <c r="G125" s="139"/>
      <c r="H125" s="139"/>
      <c r="I125" s="139"/>
      <c r="J125" s="139"/>
      <c r="K125" s="139"/>
      <c r="L125" s="139"/>
      <c r="M125" s="139"/>
      <c r="N125" s="139"/>
      <c r="O125" s="139"/>
      <c r="P125" s="146"/>
      <c r="Q125" s="139"/>
      <c r="R125" s="139"/>
    </row>
    <row r="126" spans="1:38" ht="9.6">
      <c r="A126" s="466">
        <v>10</v>
      </c>
      <c r="B126" s="2" t="s">
        <v>564</v>
      </c>
      <c r="C126" s="2"/>
      <c r="D126" s="2"/>
      <c r="E126" s="2"/>
      <c r="F126" s="314"/>
      <c r="G126" s="139"/>
      <c r="H126" s="139"/>
      <c r="I126" s="139"/>
      <c r="J126" s="139"/>
      <c r="K126" s="139"/>
      <c r="L126" s="139"/>
      <c r="M126" s="139"/>
      <c r="N126" s="139"/>
      <c r="O126" s="139"/>
      <c r="P126" s="146"/>
      <c r="Q126" s="139"/>
      <c r="R126" s="139"/>
    </row>
    <row r="127" spans="1:38" ht="9.6">
      <c r="A127" s="466">
        <v>11</v>
      </c>
      <c r="B127" s="2" t="s">
        <v>565</v>
      </c>
      <c r="C127" s="2"/>
      <c r="D127" s="2"/>
      <c r="E127" s="2"/>
      <c r="F127" s="314"/>
      <c r="G127" s="139"/>
      <c r="H127" s="139"/>
      <c r="I127" s="139"/>
      <c r="J127" s="139"/>
      <c r="K127" s="139"/>
      <c r="L127" s="139"/>
      <c r="M127" s="139"/>
      <c r="N127" s="139"/>
      <c r="O127" s="139"/>
      <c r="P127" s="146"/>
      <c r="Q127" s="139"/>
      <c r="R127" s="139"/>
    </row>
    <row r="128" spans="1:38" ht="9.6">
      <c r="A128" s="466">
        <v>12</v>
      </c>
      <c r="B128" s="2" t="s">
        <v>566</v>
      </c>
      <c r="C128" s="2"/>
      <c r="D128" s="2"/>
      <c r="E128" s="2"/>
      <c r="F128" s="314"/>
      <c r="G128" s="139"/>
      <c r="H128" s="139"/>
      <c r="I128" s="139"/>
      <c r="J128" s="139"/>
      <c r="K128" s="139"/>
      <c r="L128" s="139"/>
      <c r="M128" s="139"/>
      <c r="N128" s="139"/>
      <c r="O128" s="139"/>
      <c r="P128" s="146"/>
      <c r="Q128" s="139"/>
      <c r="R128" s="139"/>
    </row>
    <row r="129" spans="1:38" ht="9.6">
      <c r="A129" s="466">
        <v>13</v>
      </c>
      <c r="B129" s="2" t="s">
        <v>567</v>
      </c>
      <c r="C129" s="2"/>
      <c r="D129" s="2"/>
      <c r="E129" s="2"/>
      <c r="F129" s="314"/>
      <c r="G129" s="139"/>
      <c r="H129" s="139"/>
      <c r="I129" s="139"/>
      <c r="J129" s="139"/>
      <c r="K129" s="139"/>
      <c r="L129" s="139"/>
      <c r="M129" s="139"/>
      <c r="N129" s="139"/>
      <c r="O129" s="139"/>
      <c r="P129" s="146"/>
      <c r="Q129" s="139"/>
      <c r="R129" s="139"/>
    </row>
    <row r="130" spans="1:38" ht="10.199999999999999" thickBot="1">
      <c r="A130" s="462"/>
      <c r="C130" s="3"/>
      <c r="D130" s="3"/>
      <c r="E130" s="3"/>
      <c r="F130" s="139"/>
      <c r="G130" s="148"/>
      <c r="H130" s="148"/>
      <c r="I130" s="148"/>
      <c r="J130" s="137"/>
      <c r="K130" s="148"/>
      <c r="L130" s="148"/>
      <c r="M130" s="148"/>
      <c r="N130" s="148"/>
      <c r="O130" s="148"/>
      <c r="P130" s="149"/>
      <c r="Q130" s="148"/>
      <c r="R130" s="148"/>
    </row>
    <row r="131" spans="1:38" ht="10.199999999999999" thickTop="1"/>
    <row r="132" spans="1:38" ht="9.6">
      <c r="A132" s="462"/>
      <c r="C132" s="3"/>
      <c r="D132" s="3"/>
      <c r="E132" s="3"/>
      <c r="F132" s="139"/>
      <c r="G132" s="3"/>
      <c r="H132" s="3"/>
      <c r="I132" s="3"/>
      <c r="J132" s="157"/>
      <c r="K132" s="3"/>
      <c r="L132" s="3"/>
      <c r="M132" s="3"/>
      <c r="N132" s="3"/>
      <c r="O132" s="3"/>
      <c r="P132" s="150"/>
      <c r="Q132" s="3"/>
      <c r="R132" s="3"/>
    </row>
    <row r="133" spans="1:38" s="154" customFormat="1" ht="9.6">
      <c r="A133" s="462"/>
      <c r="B133" s="3"/>
      <c r="C133" s="3"/>
      <c r="D133" s="3"/>
      <c r="E133" s="3"/>
      <c r="F133" s="139"/>
      <c r="G133" s="3"/>
      <c r="H133" s="3"/>
      <c r="I133" s="3"/>
      <c r="J133" s="157"/>
      <c r="K133" s="3"/>
      <c r="L133" s="3"/>
      <c r="M133" s="3"/>
      <c r="N133" s="3"/>
      <c r="O133" s="3"/>
      <c r="P133" s="150"/>
      <c r="Q133" s="3"/>
      <c r="R133" s="3"/>
      <c r="S133" s="3"/>
      <c r="T133" s="3"/>
      <c r="U133" s="3"/>
      <c r="V133" s="3"/>
      <c r="W133" s="3"/>
      <c r="X133" s="3"/>
      <c r="Y133" s="3"/>
      <c r="Z133" s="3"/>
      <c r="AA133" s="3"/>
      <c r="AB133" s="3"/>
      <c r="AC133" s="3"/>
      <c r="AD133" s="3"/>
      <c r="AI133" s="3"/>
      <c r="AJ133" s="3"/>
      <c r="AK133" s="3"/>
      <c r="AL133" s="3"/>
    </row>
    <row r="134" spans="1:38" s="154" customFormat="1" ht="9.6">
      <c r="A134" s="462"/>
      <c r="B134" s="3"/>
      <c r="C134" s="3"/>
      <c r="D134" s="3"/>
      <c r="E134" s="3"/>
      <c r="F134" s="139"/>
      <c r="G134" s="3"/>
      <c r="H134" s="3"/>
      <c r="I134" s="3"/>
      <c r="J134" s="157"/>
      <c r="K134" s="3"/>
      <c r="L134" s="3"/>
      <c r="M134" s="3"/>
      <c r="N134" s="3"/>
      <c r="O134" s="3"/>
      <c r="P134" s="150"/>
      <c r="Q134" s="3"/>
      <c r="R134" s="3"/>
      <c r="S134" s="3"/>
      <c r="T134" s="3"/>
      <c r="U134" s="3"/>
      <c r="V134" s="3"/>
      <c r="W134" s="3"/>
      <c r="X134" s="3"/>
      <c r="Y134" s="3"/>
      <c r="Z134" s="3"/>
      <c r="AA134" s="3"/>
      <c r="AB134" s="3"/>
      <c r="AC134" s="3"/>
      <c r="AD134" s="3"/>
      <c r="AI134" s="3"/>
      <c r="AJ134" s="3"/>
      <c r="AK134" s="3"/>
      <c r="AL134" s="3"/>
    </row>
    <row r="135" spans="1:38" s="154" customFormat="1" ht="9.6">
      <c r="A135" s="462"/>
      <c r="B135" s="3"/>
      <c r="C135" s="3"/>
      <c r="D135" s="3"/>
      <c r="E135" s="3"/>
      <c r="F135" s="139"/>
      <c r="G135" s="3"/>
      <c r="H135" s="3"/>
      <c r="I135" s="3"/>
      <c r="J135" s="157"/>
      <c r="K135" s="3"/>
      <c r="L135" s="3"/>
      <c r="M135" s="3"/>
      <c r="N135" s="3"/>
      <c r="O135" s="3"/>
      <c r="P135" s="150"/>
      <c r="Q135" s="3"/>
      <c r="R135" s="3"/>
      <c r="S135" s="3"/>
      <c r="T135" s="3"/>
      <c r="U135" s="3"/>
      <c r="V135" s="3"/>
      <c r="W135" s="3"/>
      <c r="X135" s="3"/>
      <c r="Y135" s="3"/>
      <c r="Z135" s="3"/>
      <c r="AA135" s="3"/>
      <c r="AB135" s="3"/>
      <c r="AC135" s="3"/>
      <c r="AD135" s="3"/>
      <c r="AI135" s="3"/>
      <c r="AJ135" s="3"/>
      <c r="AK135" s="3"/>
      <c r="AL135" s="3"/>
    </row>
    <row r="136" spans="1:38" s="154" customFormat="1" ht="47.1" customHeight="1">
      <c r="A136" s="459"/>
      <c r="B136" s="1"/>
      <c r="C136" s="1"/>
      <c r="D136" s="1"/>
      <c r="E136" s="1"/>
      <c r="F136" s="315"/>
      <c r="G136" s="1"/>
      <c r="H136" s="1"/>
      <c r="I136" s="1"/>
      <c r="J136" s="285"/>
      <c r="K136" s="1"/>
      <c r="L136" s="1"/>
      <c r="M136" s="1"/>
      <c r="N136" s="1"/>
      <c r="O136" s="1"/>
      <c r="P136" s="142"/>
      <c r="Q136" s="1"/>
      <c r="R136" s="1"/>
      <c r="S136" s="3"/>
      <c r="T136" s="3"/>
      <c r="U136" s="3"/>
      <c r="V136" s="3"/>
      <c r="W136" s="3"/>
      <c r="X136" s="3"/>
      <c r="Y136" s="3"/>
      <c r="Z136" s="3"/>
      <c r="AA136" s="3"/>
      <c r="AB136" s="3"/>
      <c r="AC136" s="3"/>
      <c r="AD136" s="3"/>
      <c r="AI136" s="3"/>
      <c r="AJ136" s="3"/>
      <c r="AK136" s="3"/>
      <c r="AL136" s="3"/>
    </row>
    <row r="137" spans="1:38" s="154" customFormat="1" ht="47.1" customHeight="1">
      <c r="A137" s="459"/>
      <c r="B137" s="1"/>
      <c r="C137" s="1"/>
      <c r="D137" s="1"/>
      <c r="E137" s="1"/>
      <c r="F137" s="315"/>
      <c r="G137" s="1"/>
      <c r="H137" s="1"/>
      <c r="I137" s="1"/>
      <c r="J137" s="285"/>
      <c r="K137" s="1"/>
      <c r="L137" s="1"/>
      <c r="M137" s="1"/>
      <c r="N137" s="1"/>
      <c r="O137" s="1"/>
      <c r="P137" s="142"/>
      <c r="Q137" s="1"/>
      <c r="R137" s="1"/>
      <c r="S137" s="3"/>
      <c r="T137" s="3"/>
      <c r="U137" s="3"/>
      <c r="V137" s="3"/>
      <c r="W137" s="3"/>
      <c r="X137" s="3"/>
      <c r="Y137" s="3"/>
      <c r="Z137" s="3"/>
      <c r="AA137" s="3"/>
      <c r="AB137" s="3"/>
      <c r="AC137" s="3"/>
      <c r="AD137" s="3"/>
      <c r="AI137" s="3"/>
      <c r="AJ137" s="3"/>
      <c r="AK137" s="3"/>
      <c r="AL137" s="3"/>
    </row>
    <row r="138" spans="1:38" s="154" customFormat="1" ht="47.1" customHeight="1">
      <c r="A138" s="459"/>
      <c r="B138" s="1"/>
      <c r="C138" s="1"/>
      <c r="D138" s="1"/>
      <c r="E138" s="1"/>
      <c r="F138" s="315"/>
      <c r="G138" s="1"/>
      <c r="H138" s="1"/>
      <c r="I138" s="1"/>
      <c r="J138" s="285"/>
      <c r="K138" s="1"/>
      <c r="L138" s="1"/>
      <c r="M138" s="1"/>
      <c r="N138" s="1"/>
      <c r="O138" s="1"/>
      <c r="P138" s="142"/>
      <c r="Q138" s="1"/>
      <c r="R138" s="1"/>
      <c r="S138" s="3"/>
      <c r="T138" s="3"/>
      <c r="U138" s="3"/>
      <c r="V138" s="3"/>
      <c r="W138" s="3"/>
      <c r="X138" s="3"/>
      <c r="Y138" s="3"/>
      <c r="Z138" s="3"/>
      <c r="AA138" s="3"/>
      <c r="AB138" s="3"/>
      <c r="AC138" s="3"/>
      <c r="AD138" s="3"/>
      <c r="AI138" s="3"/>
      <c r="AJ138" s="3"/>
      <c r="AK138" s="3"/>
      <c r="AL138" s="3"/>
    </row>
    <row r="139" spans="1:38" s="154" customFormat="1" ht="47.1" customHeight="1">
      <c r="A139" s="459"/>
      <c r="B139" s="1"/>
      <c r="C139" s="1"/>
      <c r="D139" s="1"/>
      <c r="E139" s="1"/>
      <c r="F139" s="315"/>
      <c r="G139" s="1"/>
      <c r="H139" s="1"/>
      <c r="I139" s="1"/>
      <c r="J139" s="285"/>
      <c r="K139" s="1"/>
      <c r="L139" s="1"/>
      <c r="M139" s="1"/>
      <c r="N139" s="1"/>
      <c r="O139" s="1"/>
      <c r="P139" s="142"/>
      <c r="Q139" s="1"/>
      <c r="R139" s="1"/>
      <c r="S139" s="3"/>
      <c r="T139" s="3"/>
      <c r="U139" s="3"/>
      <c r="V139" s="3"/>
      <c r="W139" s="3"/>
      <c r="X139" s="3"/>
      <c r="Y139" s="3"/>
      <c r="Z139" s="3"/>
      <c r="AA139" s="3"/>
      <c r="AB139" s="3"/>
      <c r="AC139" s="3"/>
      <c r="AD139" s="3"/>
      <c r="AI139" s="3"/>
      <c r="AJ139" s="3"/>
      <c r="AK139" s="3"/>
      <c r="AL139" s="3"/>
    </row>
    <row r="140" spans="1:38" s="154" customFormat="1" ht="47.1" customHeight="1">
      <c r="A140" s="459"/>
      <c r="B140" s="1"/>
      <c r="C140" s="1"/>
      <c r="D140" s="1"/>
      <c r="E140" s="1"/>
      <c r="F140" s="315"/>
      <c r="G140" s="1"/>
      <c r="H140" s="1"/>
      <c r="I140" s="1"/>
      <c r="J140" s="285"/>
      <c r="K140" s="1"/>
      <c r="L140" s="1"/>
      <c r="M140" s="1"/>
      <c r="N140" s="1"/>
      <c r="O140" s="1"/>
      <c r="P140" s="142"/>
      <c r="Q140" s="1"/>
      <c r="R140" s="1"/>
      <c r="S140" s="3"/>
      <c r="T140" s="3"/>
      <c r="U140" s="3"/>
      <c r="V140" s="3"/>
      <c r="W140" s="3"/>
      <c r="X140" s="3"/>
      <c r="Y140" s="3"/>
      <c r="Z140" s="3"/>
      <c r="AA140" s="3"/>
      <c r="AB140" s="3"/>
      <c r="AC140" s="3"/>
      <c r="AD140" s="3"/>
      <c r="AI140" s="3"/>
      <c r="AJ140" s="3"/>
      <c r="AK140" s="3"/>
      <c r="AL140" s="3"/>
    </row>
    <row r="141" spans="1:38" s="154" customFormat="1" ht="47.1" customHeight="1">
      <c r="A141" s="459"/>
      <c r="B141" s="1"/>
      <c r="C141" s="1"/>
      <c r="D141" s="1"/>
      <c r="E141" s="1"/>
      <c r="F141" s="315"/>
      <c r="G141" s="1"/>
      <c r="H141" s="1"/>
      <c r="I141" s="1"/>
      <c r="J141" s="285"/>
      <c r="K141" s="1"/>
      <c r="L141" s="1"/>
      <c r="M141" s="1"/>
      <c r="N141" s="1"/>
      <c r="O141" s="1"/>
      <c r="P141" s="142"/>
      <c r="Q141" s="1"/>
      <c r="R141" s="1"/>
      <c r="S141" s="3"/>
      <c r="T141" s="3"/>
      <c r="U141" s="3"/>
      <c r="V141" s="3"/>
      <c r="W141" s="3"/>
      <c r="X141" s="3"/>
      <c r="Y141" s="3"/>
      <c r="Z141" s="3"/>
      <c r="AA141" s="3"/>
      <c r="AB141" s="3"/>
      <c r="AC141" s="3"/>
      <c r="AD141" s="3"/>
      <c r="AI141" s="3"/>
      <c r="AJ141" s="3"/>
      <c r="AK141" s="3"/>
      <c r="AL141" s="3"/>
    </row>
    <row r="142" spans="1:38" s="154" customFormat="1" ht="47.1" customHeight="1">
      <c r="A142" s="459"/>
      <c r="B142" s="1"/>
      <c r="C142" s="1"/>
      <c r="D142" s="1"/>
      <c r="E142" s="1"/>
      <c r="F142" s="315"/>
      <c r="G142" s="1"/>
      <c r="H142" s="1"/>
      <c r="I142" s="1"/>
      <c r="J142" s="285"/>
      <c r="K142" s="1"/>
      <c r="L142" s="1"/>
      <c r="M142" s="1"/>
      <c r="N142" s="1"/>
      <c r="O142" s="1"/>
      <c r="P142" s="142"/>
      <c r="Q142" s="1"/>
      <c r="R142" s="1"/>
      <c r="S142" s="3"/>
      <c r="T142" s="3"/>
      <c r="U142" s="3"/>
      <c r="V142" s="3"/>
      <c r="W142" s="3"/>
      <c r="X142" s="3"/>
      <c r="Y142" s="3"/>
      <c r="Z142" s="3"/>
      <c r="AA142" s="3"/>
      <c r="AB142" s="3"/>
      <c r="AC142" s="3"/>
      <c r="AD142" s="3"/>
      <c r="AI142" s="3"/>
      <c r="AJ142" s="3"/>
      <c r="AK142" s="3"/>
      <c r="AL142" s="3"/>
    </row>
    <row r="143" spans="1:38" s="154" customFormat="1" ht="47.1" customHeight="1">
      <c r="A143" s="459"/>
      <c r="B143" s="1"/>
      <c r="C143" s="1"/>
      <c r="D143" s="1"/>
      <c r="E143" s="1"/>
      <c r="F143" s="315"/>
      <c r="G143" s="1"/>
      <c r="H143" s="1"/>
      <c r="I143" s="1"/>
      <c r="J143" s="285"/>
      <c r="K143" s="1"/>
      <c r="L143" s="1"/>
      <c r="M143" s="1"/>
      <c r="N143" s="1"/>
      <c r="O143" s="1"/>
      <c r="P143" s="142"/>
      <c r="Q143" s="1"/>
      <c r="R143" s="1"/>
      <c r="S143" s="3"/>
      <c r="T143" s="3"/>
      <c r="U143" s="3"/>
      <c r="V143" s="3"/>
      <c r="W143" s="3"/>
      <c r="X143" s="3"/>
      <c r="Y143" s="3"/>
      <c r="Z143" s="3"/>
      <c r="AA143" s="3"/>
      <c r="AB143" s="3"/>
      <c r="AC143" s="3"/>
      <c r="AD143" s="3"/>
      <c r="AI143" s="3"/>
      <c r="AJ143" s="3"/>
      <c r="AK143" s="3"/>
      <c r="AL143" s="3"/>
    </row>
    <row r="144" spans="1:38" s="154" customFormat="1" ht="47.1" customHeight="1">
      <c r="A144" s="459"/>
      <c r="B144" s="1"/>
      <c r="C144" s="1"/>
      <c r="D144" s="1"/>
      <c r="E144" s="1"/>
      <c r="F144" s="315"/>
      <c r="G144" s="1"/>
      <c r="H144" s="1"/>
      <c r="I144" s="1"/>
      <c r="J144" s="285"/>
      <c r="K144" s="1"/>
      <c r="L144" s="1"/>
      <c r="M144" s="1"/>
      <c r="N144" s="1"/>
      <c r="O144" s="1"/>
      <c r="P144" s="142"/>
      <c r="Q144" s="1"/>
      <c r="R144" s="1"/>
      <c r="S144" s="3"/>
      <c r="T144" s="3"/>
      <c r="U144" s="3"/>
      <c r="V144" s="3"/>
      <c r="W144" s="3"/>
      <c r="X144" s="3"/>
      <c r="Y144" s="3"/>
      <c r="Z144" s="3"/>
      <c r="AA144" s="3"/>
      <c r="AB144" s="3"/>
      <c r="AC144" s="3"/>
      <c r="AD144" s="3"/>
      <c r="AI144" s="3"/>
      <c r="AJ144" s="3"/>
      <c r="AK144" s="3"/>
      <c r="AL144" s="3"/>
    </row>
    <row r="145" spans="1:38" s="154" customFormat="1" ht="47.1" customHeight="1">
      <c r="A145" s="459"/>
      <c r="B145" s="1"/>
      <c r="C145" s="1"/>
      <c r="D145" s="1"/>
      <c r="E145" s="1"/>
      <c r="F145" s="315"/>
      <c r="G145" s="1"/>
      <c r="H145" s="1"/>
      <c r="I145" s="1"/>
      <c r="J145" s="285"/>
      <c r="K145" s="1"/>
      <c r="L145" s="1"/>
      <c r="M145" s="1"/>
      <c r="N145" s="1"/>
      <c r="O145" s="1"/>
      <c r="P145" s="142"/>
      <c r="Q145" s="1"/>
      <c r="R145" s="1"/>
      <c r="S145" s="3"/>
      <c r="T145" s="3"/>
      <c r="U145" s="3"/>
      <c r="V145" s="3"/>
      <c r="W145" s="3"/>
      <c r="X145" s="3"/>
      <c r="Y145" s="3"/>
      <c r="Z145" s="3"/>
      <c r="AA145" s="3"/>
      <c r="AB145" s="3"/>
      <c r="AC145" s="3"/>
      <c r="AD145" s="3"/>
      <c r="AI145" s="3"/>
      <c r="AJ145" s="3"/>
      <c r="AK145" s="3"/>
      <c r="AL145" s="3"/>
    </row>
  </sheetData>
  <autoFilter ref="A12:AM84" xr:uid="{04DAC29E-195A-4886-B097-3186A97BEA6A}">
    <filterColumn colId="36">
      <filters>
        <filter val="Cumplio"/>
      </filters>
    </filterColumn>
  </autoFilter>
  <mergeCells count="47">
    <mergeCell ref="AI9:AL10"/>
    <mergeCell ref="AA10:AD10"/>
    <mergeCell ref="AE10:AH10"/>
    <mergeCell ref="AE11:AE12"/>
    <mergeCell ref="AF11:AF12"/>
    <mergeCell ref="AG11:AG12"/>
    <mergeCell ref="AH11:AH12"/>
    <mergeCell ref="AI11:AI12"/>
    <mergeCell ref="AJ11:AJ12"/>
    <mergeCell ref="AK11:AK12"/>
    <mergeCell ref="AL11:AL12"/>
    <mergeCell ref="AB11:AB12"/>
    <mergeCell ref="AC11:AC12"/>
    <mergeCell ref="AD11:AD12"/>
    <mergeCell ref="A112:E112"/>
    <mergeCell ref="A114:E114"/>
    <mergeCell ref="Y11:Y12"/>
    <mergeCell ref="Z11:Z12"/>
    <mergeCell ref="AA11:AA12"/>
    <mergeCell ref="F10:F12"/>
    <mergeCell ref="V11:V12"/>
    <mergeCell ref="W11:W12"/>
    <mergeCell ref="X11:X12"/>
    <mergeCell ref="P10:P12"/>
    <mergeCell ref="B10:B12"/>
    <mergeCell ref="W10:Z10"/>
    <mergeCell ref="G11:G12"/>
    <mergeCell ref="H11:H12"/>
    <mergeCell ref="I11:N11"/>
    <mergeCell ref="S11:S12"/>
    <mergeCell ref="T11:T12"/>
    <mergeCell ref="U11:U12"/>
    <mergeCell ref="Q10:Q12"/>
    <mergeCell ref="R10:R12"/>
    <mergeCell ref="S10:V10"/>
    <mergeCell ref="A1:E1"/>
    <mergeCell ref="G1:Q3"/>
    <mergeCell ref="A2:E2"/>
    <mergeCell ref="A4:E4"/>
    <mergeCell ref="A5:E5"/>
    <mergeCell ref="A7:E7"/>
    <mergeCell ref="A9:A12"/>
    <mergeCell ref="B9:E9"/>
    <mergeCell ref="A6:E6"/>
    <mergeCell ref="C10:C12"/>
    <mergeCell ref="D10:D12"/>
    <mergeCell ref="E10:E12"/>
  </mergeCells>
  <dataValidations count="1">
    <dataValidation type="list" allowBlank="1" showInputMessage="1" showErrorMessage="1" sqref="F92:F93 F95:F98" xr:uid="{173BD86F-D824-4125-911A-D8E1F6C8C38A}"/>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8930A-AFA4-428D-806B-A1BC8E96DF47}">
  <sheetPr>
    <tabColor rgb="FFFF0000"/>
  </sheetPr>
  <dimension ref="A1:AL82"/>
  <sheetViews>
    <sheetView showGridLines="0" topLeftCell="A8" zoomScale="70" zoomScaleNormal="70" workbookViewId="0">
      <selection activeCell="A8" sqref="A1:XFD1048576"/>
    </sheetView>
  </sheetViews>
  <sheetFormatPr baseColWidth="10" defaultColWidth="14.21875" defaultRowHeight="70.05" customHeight="1" outlineLevelRow="1"/>
  <cols>
    <col min="1" max="5" width="14.21875" style="151"/>
    <col min="6" max="6" width="14.21875" style="273"/>
    <col min="7" max="8" width="14.21875" style="151"/>
    <col min="9" max="15" width="14.21875" style="155"/>
    <col min="16" max="16" width="14.21875" style="276"/>
    <col min="17" max="18" width="14.21875" style="151"/>
    <col min="19" max="38" width="14.21875" style="151" customWidth="1"/>
    <col min="39" max="16384" width="14.21875" style="151"/>
  </cols>
  <sheetData>
    <row r="1" spans="1:38" ht="22.05" customHeight="1">
      <c r="A1" s="848" t="s">
        <v>441</v>
      </c>
      <c r="B1" s="848"/>
      <c r="C1" s="848"/>
      <c r="D1" s="848"/>
      <c r="E1" s="848"/>
      <c r="F1" s="270"/>
      <c r="G1" s="851"/>
      <c r="H1" s="851"/>
      <c r="I1" s="851"/>
      <c r="J1" s="851"/>
      <c r="K1" s="851"/>
      <c r="L1" s="851"/>
      <c r="M1" s="851"/>
      <c r="N1" s="851"/>
      <c r="O1" s="851"/>
      <c r="P1" s="851"/>
      <c r="Q1" s="851"/>
    </row>
    <row r="2" spans="1:38" ht="22.05" customHeight="1">
      <c r="A2" s="852" t="s">
        <v>442</v>
      </c>
      <c r="B2" s="852"/>
      <c r="C2" s="852"/>
      <c r="D2" s="852"/>
      <c r="E2" s="852"/>
      <c r="F2" s="271"/>
      <c r="G2" s="851"/>
      <c r="H2" s="851"/>
      <c r="I2" s="851"/>
      <c r="J2" s="851"/>
      <c r="K2" s="851"/>
      <c r="L2" s="851"/>
      <c r="M2" s="851"/>
      <c r="N2" s="851"/>
      <c r="O2" s="851"/>
      <c r="P2" s="851"/>
      <c r="Q2" s="851"/>
    </row>
    <row r="3" spans="1:38" ht="22.05" customHeight="1">
      <c r="G3" s="851"/>
      <c r="H3" s="851"/>
      <c r="I3" s="851"/>
      <c r="J3" s="851"/>
      <c r="K3" s="851"/>
      <c r="L3" s="851"/>
      <c r="M3" s="851"/>
      <c r="N3" s="851"/>
      <c r="O3" s="851"/>
      <c r="P3" s="851"/>
      <c r="Q3" s="851"/>
    </row>
    <row r="4" spans="1:38" ht="22.05" customHeight="1"/>
    <row r="5" spans="1:38" ht="22.05" customHeight="1"/>
    <row r="6" spans="1:38" ht="22.05" customHeight="1">
      <c r="A6" s="192" t="s">
        <v>443</v>
      </c>
      <c r="B6" s="192"/>
      <c r="C6" s="192"/>
      <c r="D6" s="192"/>
      <c r="E6" s="192"/>
      <c r="F6" s="244">
        <v>2024</v>
      </c>
    </row>
    <row r="7" spans="1:38" ht="22.05" customHeight="1">
      <c r="A7" s="192" t="s">
        <v>444</v>
      </c>
      <c r="B7" s="192"/>
      <c r="C7" s="192"/>
      <c r="D7" s="192"/>
      <c r="E7" s="192"/>
      <c r="F7" s="245">
        <v>172</v>
      </c>
    </row>
    <row r="8" spans="1:38" ht="22.05" customHeight="1">
      <c r="A8" s="192" t="s">
        <v>445</v>
      </c>
      <c r="B8" s="192"/>
      <c r="C8" s="192"/>
      <c r="D8" s="192"/>
      <c r="E8" s="192"/>
      <c r="F8" s="245" t="s">
        <v>928</v>
      </c>
    </row>
    <row r="9" spans="1:38" ht="22.05" customHeight="1">
      <c r="A9" s="192" t="s">
        <v>447</v>
      </c>
      <c r="B9" s="192"/>
      <c r="C9" s="192"/>
      <c r="D9" s="192"/>
      <c r="E9" s="192"/>
      <c r="F9" s="245" t="s">
        <v>1678</v>
      </c>
    </row>
    <row r="11" spans="1:38" ht="70.05" customHeight="1">
      <c r="A11" s="853" t="s">
        <v>44</v>
      </c>
      <c r="B11" s="853" t="s">
        <v>570</v>
      </c>
      <c r="C11" s="853"/>
      <c r="D11" s="853"/>
      <c r="E11" s="853"/>
      <c r="F11" s="246" t="s">
        <v>449</v>
      </c>
      <c r="G11" s="246"/>
      <c r="H11" s="246"/>
      <c r="I11" s="246"/>
      <c r="J11" s="246"/>
      <c r="K11" s="246"/>
      <c r="L11" s="246"/>
      <c r="M11" s="246"/>
      <c r="N11" s="246"/>
      <c r="O11" s="246"/>
      <c r="P11" s="246"/>
      <c r="Q11" s="246"/>
      <c r="R11" s="246"/>
      <c r="S11" s="167" t="s">
        <v>450</v>
      </c>
      <c r="T11" s="167"/>
      <c r="U11" s="167"/>
      <c r="V11" s="167"/>
      <c r="W11" s="167"/>
      <c r="X11" s="167"/>
      <c r="Y11" s="167"/>
      <c r="Z11" s="167"/>
      <c r="AA11" s="167"/>
      <c r="AB11" s="167"/>
      <c r="AC11" s="167"/>
      <c r="AD11" s="167"/>
      <c r="AE11" s="167"/>
      <c r="AF11" s="167"/>
      <c r="AG11" s="167"/>
      <c r="AH11" s="167"/>
      <c r="AI11" s="824" t="s">
        <v>451</v>
      </c>
      <c r="AJ11" s="824"/>
      <c r="AK11" s="824"/>
      <c r="AL11" s="824"/>
    </row>
    <row r="12" spans="1:38" ht="39" customHeight="1">
      <c r="A12" s="853"/>
      <c r="B12" s="854" t="s">
        <v>571</v>
      </c>
      <c r="C12" s="854" t="s">
        <v>572</v>
      </c>
      <c r="D12" s="854" t="s">
        <v>573</v>
      </c>
      <c r="E12" s="854" t="s">
        <v>574</v>
      </c>
      <c r="F12" s="853" t="s">
        <v>456</v>
      </c>
      <c r="G12" s="214" t="s">
        <v>457</v>
      </c>
      <c r="H12" s="214"/>
      <c r="I12" s="214"/>
      <c r="J12" s="214"/>
      <c r="K12" s="214"/>
      <c r="L12" s="214"/>
      <c r="M12" s="214"/>
      <c r="N12" s="214"/>
      <c r="O12" s="214"/>
      <c r="P12" s="855" t="s">
        <v>575</v>
      </c>
      <c r="Q12" s="853" t="s">
        <v>576</v>
      </c>
      <c r="R12" s="853" t="s">
        <v>577</v>
      </c>
      <c r="S12" s="824" t="s">
        <v>461</v>
      </c>
      <c r="T12" s="824"/>
      <c r="U12" s="824"/>
      <c r="V12" s="824"/>
      <c r="W12" s="824" t="s">
        <v>462</v>
      </c>
      <c r="X12" s="824"/>
      <c r="Y12" s="824"/>
      <c r="Z12" s="824"/>
      <c r="AA12" s="824" t="s">
        <v>463</v>
      </c>
      <c r="AB12" s="824"/>
      <c r="AC12" s="824"/>
      <c r="AD12" s="824"/>
      <c r="AE12" s="824" t="s">
        <v>464</v>
      </c>
      <c r="AF12" s="824"/>
      <c r="AG12" s="824"/>
      <c r="AH12" s="824"/>
      <c r="AI12" s="824"/>
      <c r="AJ12" s="824"/>
      <c r="AK12" s="824"/>
      <c r="AL12" s="824"/>
    </row>
    <row r="13" spans="1:38" ht="41.55" customHeight="1">
      <c r="A13" s="853"/>
      <c r="B13" s="854"/>
      <c r="C13" s="854"/>
      <c r="D13" s="854"/>
      <c r="E13" s="854"/>
      <c r="F13" s="853"/>
      <c r="G13" s="853" t="s">
        <v>578</v>
      </c>
      <c r="H13" s="853" t="s">
        <v>579</v>
      </c>
      <c r="I13" s="853" t="s">
        <v>580</v>
      </c>
      <c r="J13" s="853"/>
      <c r="K13" s="853"/>
      <c r="L13" s="853"/>
      <c r="M13" s="853"/>
      <c r="N13" s="853"/>
      <c r="O13" s="247" t="s">
        <v>468</v>
      </c>
      <c r="P13" s="855"/>
      <c r="Q13" s="853"/>
      <c r="R13" s="853"/>
      <c r="S13" s="824" t="s">
        <v>469</v>
      </c>
      <c r="T13" s="824" t="s">
        <v>470</v>
      </c>
      <c r="U13" s="824" t="s">
        <v>471</v>
      </c>
      <c r="V13" s="824" t="s">
        <v>472</v>
      </c>
      <c r="W13" s="824" t="s">
        <v>469</v>
      </c>
      <c r="X13" s="824" t="s">
        <v>470</v>
      </c>
      <c r="Y13" s="824" t="s">
        <v>471</v>
      </c>
      <c r="Z13" s="824" t="s">
        <v>472</v>
      </c>
      <c r="AA13" s="824" t="s">
        <v>469</v>
      </c>
      <c r="AB13" s="824" t="s">
        <v>470</v>
      </c>
      <c r="AC13" s="824" t="s">
        <v>471</v>
      </c>
      <c r="AD13" s="824" t="s">
        <v>472</v>
      </c>
      <c r="AE13" s="824" t="s">
        <v>469</v>
      </c>
      <c r="AF13" s="824" t="s">
        <v>470</v>
      </c>
      <c r="AG13" s="824" t="s">
        <v>471</v>
      </c>
      <c r="AH13" s="824" t="s">
        <v>472</v>
      </c>
      <c r="AI13" s="824" t="s">
        <v>473</v>
      </c>
      <c r="AJ13" s="824" t="s">
        <v>474</v>
      </c>
      <c r="AK13" s="824" t="s">
        <v>475</v>
      </c>
      <c r="AL13" s="824" t="s">
        <v>472</v>
      </c>
    </row>
    <row r="14" spans="1:38" ht="33.6" customHeight="1">
      <c r="A14" s="853"/>
      <c r="B14" s="854"/>
      <c r="C14" s="854"/>
      <c r="D14" s="854"/>
      <c r="E14" s="854"/>
      <c r="F14" s="853"/>
      <c r="G14" s="853"/>
      <c r="H14" s="853"/>
      <c r="I14" s="247">
        <v>1</v>
      </c>
      <c r="J14" s="247">
        <v>2</v>
      </c>
      <c r="K14" s="247" t="s">
        <v>476</v>
      </c>
      <c r="L14" s="247">
        <v>3</v>
      </c>
      <c r="M14" s="247">
        <v>4</v>
      </c>
      <c r="N14" s="247" t="s">
        <v>477</v>
      </c>
      <c r="O14" s="247" t="s">
        <v>478</v>
      </c>
      <c r="P14" s="855"/>
      <c r="Q14" s="853"/>
      <c r="R14" s="853"/>
      <c r="S14" s="825"/>
      <c r="T14" s="825"/>
      <c r="U14" s="825"/>
      <c r="V14" s="825"/>
      <c r="W14" s="825"/>
      <c r="X14" s="825"/>
      <c r="Y14" s="825"/>
      <c r="Z14" s="825"/>
      <c r="AA14" s="825"/>
      <c r="AB14" s="825"/>
      <c r="AC14" s="825"/>
      <c r="AD14" s="825"/>
      <c r="AE14" s="825"/>
      <c r="AF14" s="825"/>
      <c r="AG14" s="825"/>
      <c r="AH14" s="825"/>
      <c r="AI14" s="825"/>
      <c r="AJ14" s="825"/>
      <c r="AK14" s="825"/>
      <c r="AL14" s="825"/>
    </row>
    <row r="15" spans="1:38" s="152" customFormat="1" ht="70.05" customHeight="1">
      <c r="A15" s="180">
        <v>2</v>
      </c>
      <c r="B15" s="181">
        <v>2</v>
      </c>
      <c r="C15" s="181">
        <v>0</v>
      </c>
      <c r="D15" s="181" t="s">
        <v>48</v>
      </c>
      <c r="E15" s="181" t="s">
        <v>96</v>
      </c>
      <c r="F15" s="171" t="s">
        <v>1403</v>
      </c>
      <c r="G15" s="171" t="s">
        <v>862</v>
      </c>
      <c r="H15" s="171" t="s">
        <v>863</v>
      </c>
      <c r="I15" s="203">
        <f>+I16+I20+I22+I24</f>
        <v>0</v>
      </c>
      <c r="J15" s="203">
        <f>+J16+J20+J22+J24</f>
        <v>1</v>
      </c>
      <c r="K15" s="229">
        <f>SUM(I15:J15)</f>
        <v>1</v>
      </c>
      <c r="L15" s="278">
        <f>+L16+L20+L22+L24</f>
        <v>2</v>
      </c>
      <c r="M15" s="278">
        <f>+M16+M20+M22+M24</f>
        <v>4</v>
      </c>
      <c r="N15" s="277">
        <f>SUM(L15:M15)</f>
        <v>6</v>
      </c>
      <c r="O15" s="229">
        <f>SUM(K15,N15)</f>
        <v>7</v>
      </c>
      <c r="P15" s="176"/>
      <c r="Q15" s="171"/>
      <c r="R15" s="211"/>
      <c r="S15" s="197"/>
      <c r="T15" s="200" t="str">
        <f t="shared" ref="T15" si="0">IF(S15="","No hay ejecución",IF(AND(I15=0),"No hay Programación", S15/I15))</f>
        <v>No hay ejecución</v>
      </c>
      <c r="U15" s="201" t="str">
        <f>IF(T15="No hay ejecución","NA",IF(T15&gt;=90%,"De acuerdo con lo programado",IF(T15&gt;=51%,"Atraso Leve",IF(T15&lt;=50%,"En riesgo cumplimiento"))))</f>
        <v>NA</v>
      </c>
      <c r="V15" s="198"/>
      <c r="W15" s="197">
        <v>1</v>
      </c>
      <c r="X15" s="200">
        <f>IF(W15="","No hay ejecución",IF(AND(J15=0),"No hay Programación", W15/J15))</f>
        <v>1</v>
      </c>
      <c r="Y15" s="201" t="str">
        <f>IF(X15="No hay ejecución","NA",IF(X15&gt;=90%,"De acuerdo con lo programado",IF(X15&gt;=51%,"Atraso Leve",IF(X15&lt;=50%,"En riesgo en cumplimiento"))))</f>
        <v>De acuerdo con lo programado</v>
      </c>
      <c r="Z15" s="198"/>
      <c r="AA15" s="199"/>
      <c r="AB15" s="200" t="str">
        <f>IF(AA15="","No hay ejecución",IF(AND(L15=0),"No hay Programación", AA15/L15))</f>
        <v>No hay ejecución</v>
      </c>
      <c r="AC15" s="201" t="str">
        <f>IF(AB15="No hay ejecución","NA",IF(AB15&gt;=90%,"De acuerdo con lo programado",IF(AB15&gt;=51%,"Atraso Leve",IF(AB15&lt;=50%,"En riesgo en cumplimiento"))))</f>
        <v>NA</v>
      </c>
      <c r="AD15" s="198"/>
      <c r="AE15" s="197"/>
      <c r="AF15" s="200" t="str">
        <f>IF(AE15="","No hay ejecución",IF(AND(M15=0),"No hay Programación", AE15/M15))</f>
        <v>No hay ejecución</v>
      </c>
      <c r="AG15" s="201" t="str">
        <f>IF(AF15="No hay ejecución","NA",IF(AF15&gt;=90%,"De acuerdo con lo programado",IF(AF15&gt;=51%,"Atraso Leve",IF(AF15&lt;=50%,"En riesgo en cumplimiento"))))</f>
        <v>NA</v>
      </c>
      <c r="AH15" s="198"/>
      <c r="AI15" s="197">
        <f>AE15+AA15+W15+S15</f>
        <v>1</v>
      </c>
      <c r="AJ15" s="200">
        <f>IF(AI15="","No hay ejecución",IF(AND(O15=0),"No hay Programación", AI15/O15))</f>
        <v>0.14285714285714285</v>
      </c>
      <c r="AK15" s="187" t="str">
        <f t="shared" ref="AK15:AK35" si="1">IF(AJ15="No hay ejecución","NA",IF(AJ15&gt;=45%,"De acuerdo con lo programado",IF(AJ15&gt;=25%,"Atraso Leve",IF(AJ15&lt;=24.99%,"En riesgo en cumplimiento"))))</f>
        <v>En riesgo en cumplimiento</v>
      </c>
      <c r="AL15" s="198"/>
    </row>
    <row r="16" spans="1:38" s="152" customFormat="1" ht="67.2" customHeight="1">
      <c r="A16" s="180">
        <v>2.1</v>
      </c>
      <c r="B16" s="181">
        <v>2</v>
      </c>
      <c r="C16" s="181">
        <v>0</v>
      </c>
      <c r="D16" s="181" t="s">
        <v>48</v>
      </c>
      <c r="E16" s="181" t="s">
        <v>96</v>
      </c>
      <c r="F16" s="171" t="s">
        <v>1262</v>
      </c>
      <c r="G16" s="171" t="s">
        <v>862</v>
      </c>
      <c r="H16" s="171" t="s">
        <v>1017</v>
      </c>
      <c r="I16" s="203">
        <f>SUM(I17:I19)</f>
        <v>0</v>
      </c>
      <c r="J16" s="203">
        <f>SUM(J17:J19)</f>
        <v>0</v>
      </c>
      <c r="K16" s="229">
        <f t="shared" ref="K16:K35" si="2">SUM(I16:J16)</f>
        <v>0</v>
      </c>
      <c r="L16" s="278">
        <f>SUM(L17:L19)</f>
        <v>0</v>
      </c>
      <c r="M16" s="278">
        <f>SUM(M17:M19)</f>
        <v>3</v>
      </c>
      <c r="N16" s="277">
        <f t="shared" ref="N16:N35" si="3">SUM(L16:M16)</f>
        <v>3</v>
      </c>
      <c r="O16" s="229">
        <f t="shared" ref="O16:O35" si="4">SUM(K16,N16)</f>
        <v>3</v>
      </c>
      <c r="P16" s="176"/>
      <c r="Q16" s="171"/>
      <c r="R16" s="211"/>
      <c r="S16" s="197"/>
      <c r="T16" s="200" t="str">
        <f t="shared" ref="T16:T35" si="5">IF(S16="","No hay ejecución",IF(AND(I16=0),"No hay Programación", S16/I16))</f>
        <v>No hay ejecución</v>
      </c>
      <c r="U16" s="201" t="str">
        <f t="shared" ref="U16:U19" si="6">IF(T16="No hay ejecución","NA",IF(T16&gt;=90%,"De acuerdo con lo programado",IF(T16&gt;=51%,"Atraso Leve",IF(T16&lt;=50%,"En riesgo cumplimiento"))))</f>
        <v>NA</v>
      </c>
      <c r="V16" s="198"/>
      <c r="W16" s="197"/>
      <c r="X16" s="200" t="str">
        <f t="shared" ref="X16:X35" si="7">IF(W16="","No hay ejecución",IF(AND(J16=0),"No hay Programación", W16/J16))</f>
        <v>No hay ejecución</v>
      </c>
      <c r="Y16" s="201" t="str">
        <f t="shared" ref="Y16:Y19" si="8">IF(X16="No hay ejecución","NA",IF(X16&gt;=90%,"De acuerdo con lo programado",IF(X16&gt;=51%,"Atraso Leve",IF(X16&lt;=50%,"En riesgo en cumplimiento"))))</f>
        <v>NA</v>
      </c>
      <c r="Z16" s="198"/>
      <c r="AA16" s="199"/>
      <c r="AB16" s="200" t="str">
        <f t="shared" ref="AB16:AB35" si="9">IF(AA16="","No hay ejecución",IF(AND(L16=0),"No hay Programación", AA16/L16))</f>
        <v>No hay ejecución</v>
      </c>
      <c r="AC16" s="201" t="str">
        <f t="shared" ref="AC16:AC19" si="10">IF(AB16="No hay ejecución","NA",IF(AB16&gt;=90%,"De acuerdo con lo programado",IF(AB16&gt;=51%,"Atraso Leve",IF(AB16&lt;=50%,"En riesgo en cumplimiento"))))</f>
        <v>NA</v>
      </c>
      <c r="AD16" s="198"/>
      <c r="AE16" s="197"/>
      <c r="AF16" s="200" t="str">
        <f t="shared" ref="AF16:AF35" si="11">IF(AE16="","No hay ejecución",IF(AND(M16=0),"No hay Programación", AE16/M16))</f>
        <v>No hay ejecución</v>
      </c>
      <c r="AG16" s="201" t="str">
        <f t="shared" ref="AG16:AG19" si="12">IF(AF16="No hay ejecución","NA",IF(AF16&gt;=90%,"De acuerdo con lo programado",IF(AF16&gt;=51%,"Atraso Leve",IF(AF16&lt;=50%,"En riesgo en cumplimiento"))))</f>
        <v>NA</v>
      </c>
      <c r="AH16" s="198"/>
      <c r="AI16" s="197">
        <f t="shared" ref="AI16:AI24" si="13">AE16+AA16+W16+S16</f>
        <v>0</v>
      </c>
      <c r="AJ16" s="200">
        <f t="shared" ref="AJ16:AJ35" si="14">IF(AI16="","No hay ejecución",IF(AND(O16=0),"No hay Programación", AI16/O16))</f>
        <v>0</v>
      </c>
      <c r="AK16" s="187" t="str">
        <f t="shared" si="1"/>
        <v>En riesgo en cumplimiento</v>
      </c>
      <c r="AL16" s="198"/>
    </row>
    <row r="17" spans="1:38" ht="70.05" customHeight="1" outlineLevel="1">
      <c r="A17" s="177" t="s">
        <v>866</v>
      </c>
      <c r="B17" s="170">
        <v>2</v>
      </c>
      <c r="C17" s="170">
        <v>0</v>
      </c>
      <c r="D17" s="170" t="s">
        <v>48</v>
      </c>
      <c r="E17" s="170" t="s">
        <v>96</v>
      </c>
      <c r="F17" s="172" t="s">
        <v>1679</v>
      </c>
      <c r="G17" s="172" t="s">
        <v>862</v>
      </c>
      <c r="H17" s="172" t="s">
        <v>1017</v>
      </c>
      <c r="I17" s="196"/>
      <c r="J17" s="196"/>
      <c r="K17" s="229">
        <f>SUM(I17:J17)</f>
        <v>0</v>
      </c>
      <c r="L17" s="274"/>
      <c r="M17" s="274">
        <v>1</v>
      </c>
      <c r="N17" s="277">
        <f t="shared" si="3"/>
        <v>1</v>
      </c>
      <c r="O17" s="229">
        <f t="shared" si="4"/>
        <v>1</v>
      </c>
      <c r="P17" s="228"/>
      <c r="Q17" s="172" t="s">
        <v>1680</v>
      </c>
      <c r="R17" s="205"/>
      <c r="S17" s="197"/>
      <c r="T17" s="200" t="str">
        <f t="shared" si="5"/>
        <v>No hay ejecución</v>
      </c>
      <c r="U17" s="201" t="str">
        <f t="shared" si="6"/>
        <v>NA</v>
      </c>
      <c r="V17" s="198"/>
      <c r="W17" s="197"/>
      <c r="X17" s="200" t="str">
        <f t="shared" si="7"/>
        <v>No hay ejecución</v>
      </c>
      <c r="Y17" s="201" t="str">
        <f t="shared" si="8"/>
        <v>NA</v>
      </c>
      <c r="Z17" s="198"/>
      <c r="AA17" s="199"/>
      <c r="AB17" s="200" t="str">
        <f t="shared" si="9"/>
        <v>No hay ejecución</v>
      </c>
      <c r="AC17" s="201" t="str">
        <f t="shared" si="10"/>
        <v>NA</v>
      </c>
      <c r="AD17" s="198"/>
      <c r="AE17" s="197"/>
      <c r="AF17" s="200" t="str">
        <f t="shared" si="11"/>
        <v>No hay ejecución</v>
      </c>
      <c r="AG17" s="201" t="str">
        <f t="shared" si="12"/>
        <v>NA</v>
      </c>
      <c r="AH17" s="198"/>
      <c r="AI17" s="197">
        <f t="shared" si="13"/>
        <v>0</v>
      </c>
      <c r="AJ17" s="200">
        <f t="shared" si="14"/>
        <v>0</v>
      </c>
      <c r="AK17" s="187" t="str">
        <f t="shared" si="1"/>
        <v>En riesgo en cumplimiento</v>
      </c>
      <c r="AL17" s="198"/>
    </row>
    <row r="18" spans="1:38" ht="70.05" customHeight="1" outlineLevel="1">
      <c r="A18" s="177" t="s">
        <v>868</v>
      </c>
      <c r="B18" s="170">
        <v>2</v>
      </c>
      <c r="C18" s="170">
        <v>0</v>
      </c>
      <c r="D18" s="170" t="s">
        <v>48</v>
      </c>
      <c r="E18" s="170" t="s">
        <v>96</v>
      </c>
      <c r="F18" s="172" t="s">
        <v>1681</v>
      </c>
      <c r="G18" s="172" t="s">
        <v>862</v>
      </c>
      <c r="H18" s="172" t="s">
        <v>1017</v>
      </c>
      <c r="I18" s="196"/>
      <c r="J18" s="196"/>
      <c r="K18" s="229">
        <f>SUM(I18:J18)</f>
        <v>0</v>
      </c>
      <c r="L18" s="274"/>
      <c r="M18" s="274">
        <v>1</v>
      </c>
      <c r="N18" s="277">
        <f t="shared" si="3"/>
        <v>1</v>
      </c>
      <c r="O18" s="229">
        <f t="shared" si="4"/>
        <v>1</v>
      </c>
      <c r="P18" s="228"/>
      <c r="Q18" s="172" t="s">
        <v>1680</v>
      </c>
      <c r="R18" s="205"/>
      <c r="S18" s="197"/>
      <c r="T18" s="200" t="str">
        <f t="shared" si="5"/>
        <v>No hay ejecución</v>
      </c>
      <c r="U18" s="201" t="str">
        <f t="shared" si="6"/>
        <v>NA</v>
      </c>
      <c r="V18" s="198"/>
      <c r="W18" s="197"/>
      <c r="X18" s="200" t="str">
        <f t="shared" si="7"/>
        <v>No hay ejecución</v>
      </c>
      <c r="Y18" s="201" t="str">
        <f t="shared" si="8"/>
        <v>NA</v>
      </c>
      <c r="Z18" s="198"/>
      <c r="AA18" s="199"/>
      <c r="AB18" s="200" t="str">
        <f t="shared" si="9"/>
        <v>No hay ejecución</v>
      </c>
      <c r="AC18" s="201" t="str">
        <f t="shared" si="10"/>
        <v>NA</v>
      </c>
      <c r="AD18" s="198"/>
      <c r="AE18" s="197"/>
      <c r="AF18" s="200" t="str">
        <f t="shared" si="11"/>
        <v>No hay ejecución</v>
      </c>
      <c r="AG18" s="201" t="str">
        <f t="shared" si="12"/>
        <v>NA</v>
      </c>
      <c r="AH18" s="198"/>
      <c r="AI18" s="197">
        <f t="shared" si="13"/>
        <v>0</v>
      </c>
      <c r="AJ18" s="200">
        <f t="shared" si="14"/>
        <v>0</v>
      </c>
      <c r="AK18" s="187" t="str">
        <f t="shared" si="1"/>
        <v>En riesgo en cumplimiento</v>
      </c>
      <c r="AL18" s="198"/>
    </row>
    <row r="19" spans="1:38" ht="70.05" customHeight="1" outlineLevel="1">
      <c r="A19" s="177" t="s">
        <v>1059</v>
      </c>
      <c r="B19" s="170">
        <v>2</v>
      </c>
      <c r="C19" s="170">
        <v>0</v>
      </c>
      <c r="D19" s="170" t="s">
        <v>48</v>
      </c>
      <c r="E19" s="170" t="s">
        <v>96</v>
      </c>
      <c r="F19" s="172" t="s">
        <v>1682</v>
      </c>
      <c r="G19" s="172" t="s">
        <v>862</v>
      </c>
      <c r="H19" s="172" t="s">
        <v>1017</v>
      </c>
      <c r="I19" s="196"/>
      <c r="J19" s="196"/>
      <c r="K19" s="229">
        <f t="shared" si="2"/>
        <v>0</v>
      </c>
      <c r="L19" s="274"/>
      <c r="M19" s="274">
        <v>1</v>
      </c>
      <c r="N19" s="277">
        <f t="shared" si="3"/>
        <v>1</v>
      </c>
      <c r="O19" s="229">
        <f t="shared" si="4"/>
        <v>1</v>
      </c>
      <c r="P19" s="228"/>
      <c r="Q19" s="172" t="s">
        <v>1680</v>
      </c>
      <c r="R19" s="205"/>
      <c r="S19" s="197"/>
      <c r="T19" s="200" t="str">
        <f t="shared" si="5"/>
        <v>No hay ejecución</v>
      </c>
      <c r="U19" s="201" t="str">
        <f t="shared" si="6"/>
        <v>NA</v>
      </c>
      <c r="V19" s="198"/>
      <c r="W19" s="197"/>
      <c r="X19" s="200" t="str">
        <f t="shared" si="7"/>
        <v>No hay ejecución</v>
      </c>
      <c r="Y19" s="201" t="str">
        <f t="shared" si="8"/>
        <v>NA</v>
      </c>
      <c r="Z19" s="198"/>
      <c r="AA19" s="199"/>
      <c r="AB19" s="200" t="str">
        <f t="shared" si="9"/>
        <v>No hay ejecución</v>
      </c>
      <c r="AC19" s="201" t="str">
        <f t="shared" si="10"/>
        <v>NA</v>
      </c>
      <c r="AD19" s="198"/>
      <c r="AE19" s="197"/>
      <c r="AF19" s="200" t="str">
        <f t="shared" si="11"/>
        <v>No hay ejecución</v>
      </c>
      <c r="AG19" s="201" t="str">
        <f t="shared" si="12"/>
        <v>NA</v>
      </c>
      <c r="AH19" s="198"/>
      <c r="AI19" s="197">
        <f t="shared" si="13"/>
        <v>0</v>
      </c>
      <c r="AJ19" s="200">
        <f t="shared" si="14"/>
        <v>0</v>
      </c>
      <c r="AK19" s="187" t="str">
        <f t="shared" si="1"/>
        <v>En riesgo en cumplimiento</v>
      </c>
      <c r="AL19" s="198"/>
    </row>
    <row r="20" spans="1:38" s="152" customFormat="1" ht="70.05" customHeight="1">
      <c r="A20" s="180">
        <v>2.2000000000000002</v>
      </c>
      <c r="B20" s="181">
        <v>2</v>
      </c>
      <c r="C20" s="181">
        <v>0</v>
      </c>
      <c r="D20" s="181" t="s">
        <v>48</v>
      </c>
      <c r="E20" s="181" t="s">
        <v>96</v>
      </c>
      <c r="F20" s="171" t="s">
        <v>1221</v>
      </c>
      <c r="G20" s="182" t="s">
        <v>862</v>
      </c>
      <c r="H20" s="171" t="s">
        <v>863</v>
      </c>
      <c r="I20" s="203">
        <f>SUM(I21:I21)</f>
        <v>0</v>
      </c>
      <c r="J20" s="203">
        <f>SUM(J21:J21)</f>
        <v>0</v>
      </c>
      <c r="K20" s="229">
        <f t="shared" si="2"/>
        <v>0</v>
      </c>
      <c r="L20" s="278">
        <f>SUM(L21:L21)</f>
        <v>0</v>
      </c>
      <c r="M20" s="278">
        <f>SUM(M21:M21)</f>
        <v>1</v>
      </c>
      <c r="N20" s="277">
        <f t="shared" si="3"/>
        <v>1</v>
      </c>
      <c r="O20" s="229">
        <f t="shared" si="4"/>
        <v>1</v>
      </c>
      <c r="P20" s="176"/>
      <c r="Q20" s="171"/>
      <c r="R20" s="211"/>
      <c r="S20" s="197"/>
      <c r="T20" s="200" t="str">
        <f t="shared" si="5"/>
        <v>No hay ejecución</v>
      </c>
      <c r="U20" s="201" t="str">
        <f t="shared" ref="U20:U43" si="15">IF(T20="No hay ejecución","NA",IF(T20&gt;=90%,"De acuerdo con lo programado",IF(T20&gt;=51%,"Atraso Leve",IF(T20&lt;50%,"En riesgo cumplimiento"))))</f>
        <v>NA</v>
      </c>
      <c r="V20" s="198"/>
      <c r="W20" s="197"/>
      <c r="X20" s="200" t="str">
        <f t="shared" si="7"/>
        <v>No hay ejecución</v>
      </c>
      <c r="Y20" s="201" t="str">
        <f t="shared" ref="Y20:Y43" si="16">IF(X20="No hay ejecución","NA",IF(X20&gt;=90%,"De acuerdo con lo programado",IF(X20&gt;=51%,"Atraso Leve",IF(X20&lt;50%,"En riesgo en cumplimiento"))))</f>
        <v>NA</v>
      </c>
      <c r="Z20" s="198"/>
      <c r="AA20" s="199"/>
      <c r="AB20" s="200" t="str">
        <f t="shared" si="9"/>
        <v>No hay ejecución</v>
      </c>
      <c r="AC20" s="201" t="s">
        <v>583</v>
      </c>
      <c r="AD20" s="198"/>
      <c r="AE20" s="197"/>
      <c r="AF20" s="200" t="str">
        <f t="shared" si="11"/>
        <v>No hay ejecución</v>
      </c>
      <c r="AG20" s="201" t="s">
        <v>583</v>
      </c>
      <c r="AH20" s="198"/>
      <c r="AI20" s="197">
        <f t="shared" si="13"/>
        <v>0</v>
      </c>
      <c r="AJ20" s="200">
        <f t="shared" si="14"/>
        <v>0</v>
      </c>
      <c r="AK20" s="187" t="str">
        <f t="shared" si="1"/>
        <v>En riesgo en cumplimiento</v>
      </c>
      <c r="AL20" s="198"/>
    </row>
    <row r="21" spans="1:38" ht="70.05" customHeight="1" outlineLevel="1">
      <c r="A21" s="177" t="s">
        <v>871</v>
      </c>
      <c r="B21" s="170">
        <v>2</v>
      </c>
      <c r="C21" s="170">
        <v>0</v>
      </c>
      <c r="D21" s="170" t="s">
        <v>48</v>
      </c>
      <c r="E21" s="170" t="s">
        <v>96</v>
      </c>
      <c r="F21" s="172" t="s">
        <v>1683</v>
      </c>
      <c r="G21" s="172" t="s">
        <v>862</v>
      </c>
      <c r="H21" s="172" t="s">
        <v>1017</v>
      </c>
      <c r="I21" s="196"/>
      <c r="J21" s="196"/>
      <c r="K21" s="229">
        <f t="shared" si="2"/>
        <v>0</v>
      </c>
      <c r="L21" s="274"/>
      <c r="M21" s="274">
        <v>1</v>
      </c>
      <c r="N21" s="277">
        <f t="shared" si="3"/>
        <v>1</v>
      </c>
      <c r="O21" s="229">
        <f t="shared" si="4"/>
        <v>1</v>
      </c>
      <c r="P21" s="228"/>
      <c r="Q21" s="172" t="s">
        <v>1680</v>
      </c>
      <c r="R21" s="205" t="s">
        <v>1684</v>
      </c>
      <c r="S21" s="197"/>
      <c r="T21" s="200" t="str">
        <f t="shared" si="5"/>
        <v>No hay ejecución</v>
      </c>
      <c r="U21" s="201" t="str">
        <f>IF(T21="No hay ejecución","NA",IF(T21&gt;=90%,"De acuerdo con lo programado",IF(T21&gt;=51%,"Atraso Leve",IF(T21&lt;=50%,"En riesgo cumplimiento"))))</f>
        <v>NA</v>
      </c>
      <c r="V21" s="198"/>
      <c r="W21" s="197"/>
      <c r="X21" s="200" t="str">
        <f t="shared" si="7"/>
        <v>No hay ejecución</v>
      </c>
      <c r="Y21" s="201" t="str">
        <f>IF(X21="No hay ejecución","NA",IF(X21&gt;=90%,"De acuerdo con lo programado",IF(X21&gt;=51%,"Atraso Leve",IF(X21&lt;=50%,"En riesgo en cumplimiento"))))</f>
        <v>NA</v>
      </c>
      <c r="Z21" s="198"/>
      <c r="AA21" s="199"/>
      <c r="AB21" s="200" t="str">
        <f t="shared" si="9"/>
        <v>No hay ejecución</v>
      </c>
      <c r="AC21" s="201" t="str">
        <f>IF(AB21="No hay ejecución","NA",IF(AB21&gt;=90%,"De acuerdo con lo programado",IF(AB21&gt;=51%,"Atraso Leve",IF(AB21&lt;=50%,"En riesgo en cumplimiento"))))</f>
        <v>NA</v>
      </c>
      <c r="AD21" s="198"/>
      <c r="AE21" s="197"/>
      <c r="AF21" s="200" t="str">
        <f t="shared" si="11"/>
        <v>No hay ejecución</v>
      </c>
      <c r="AG21" s="201" t="str">
        <f>IF(AF21="No hay ejecución","NA",IF(AF21&gt;=90%,"De acuerdo con lo programado",IF(AF21&gt;=51%,"Atraso Leve",IF(AF21&lt;=50%,"En riesgo en cumplimiento"))))</f>
        <v>NA</v>
      </c>
      <c r="AH21" s="198"/>
      <c r="AI21" s="197">
        <f>AE21+AA21+W21+S21</f>
        <v>0</v>
      </c>
      <c r="AJ21" s="200">
        <f t="shared" si="14"/>
        <v>0</v>
      </c>
      <c r="AK21" s="187" t="str">
        <f t="shared" si="1"/>
        <v>En riesgo en cumplimiento</v>
      </c>
      <c r="AL21" s="198"/>
    </row>
    <row r="22" spans="1:38" s="152" customFormat="1" ht="70.05" customHeight="1">
      <c r="A22" s="180">
        <v>2.4</v>
      </c>
      <c r="B22" s="181">
        <v>2</v>
      </c>
      <c r="C22" s="181">
        <v>0</v>
      </c>
      <c r="D22" s="181" t="s">
        <v>48</v>
      </c>
      <c r="E22" s="181" t="s">
        <v>96</v>
      </c>
      <c r="F22" s="171" t="s">
        <v>1544</v>
      </c>
      <c r="G22" s="182" t="s">
        <v>862</v>
      </c>
      <c r="H22" s="171" t="s">
        <v>863</v>
      </c>
      <c r="I22" s="203">
        <f>SUM(I23)</f>
        <v>0</v>
      </c>
      <c r="J22" s="203">
        <f>SUM(J23)</f>
        <v>0</v>
      </c>
      <c r="K22" s="229">
        <f t="shared" si="2"/>
        <v>0</v>
      </c>
      <c r="L22" s="278">
        <f>SUM(L23)</f>
        <v>1</v>
      </c>
      <c r="M22" s="278">
        <f>SUM(M23)</f>
        <v>0</v>
      </c>
      <c r="N22" s="277">
        <f t="shared" si="3"/>
        <v>1</v>
      </c>
      <c r="O22" s="229">
        <f t="shared" si="4"/>
        <v>1</v>
      </c>
      <c r="P22" s="176"/>
      <c r="Q22" s="171"/>
      <c r="R22" s="211"/>
      <c r="S22" s="197"/>
      <c r="T22" s="200" t="str">
        <f t="shared" si="5"/>
        <v>No hay ejecución</v>
      </c>
      <c r="U22" s="201" t="str">
        <f t="shared" si="15"/>
        <v>NA</v>
      </c>
      <c r="V22" s="198"/>
      <c r="W22" s="197"/>
      <c r="X22" s="200" t="str">
        <f t="shared" si="7"/>
        <v>No hay ejecución</v>
      </c>
      <c r="Y22" s="201" t="str">
        <f t="shared" si="16"/>
        <v>NA</v>
      </c>
      <c r="Z22" s="198"/>
      <c r="AA22" s="199"/>
      <c r="AB22" s="200" t="str">
        <f t="shared" si="9"/>
        <v>No hay ejecución</v>
      </c>
      <c r="AC22" s="201" t="s">
        <v>583</v>
      </c>
      <c r="AD22" s="198"/>
      <c r="AE22" s="197"/>
      <c r="AF22" s="200" t="str">
        <f t="shared" si="11"/>
        <v>No hay ejecución</v>
      </c>
      <c r="AG22" s="201" t="s">
        <v>583</v>
      </c>
      <c r="AH22" s="198"/>
      <c r="AI22" s="197">
        <f t="shared" si="13"/>
        <v>0</v>
      </c>
      <c r="AJ22" s="200">
        <f t="shared" si="14"/>
        <v>0</v>
      </c>
      <c r="AK22" s="187" t="str">
        <f t="shared" si="1"/>
        <v>En riesgo en cumplimiento</v>
      </c>
      <c r="AL22" s="198"/>
    </row>
    <row r="23" spans="1:38" ht="105.75" customHeight="1" outlineLevel="1">
      <c r="A23" s="177" t="s">
        <v>879</v>
      </c>
      <c r="B23" s="170">
        <v>2</v>
      </c>
      <c r="C23" s="170">
        <v>0</v>
      </c>
      <c r="D23" s="170" t="s">
        <v>48</v>
      </c>
      <c r="E23" s="170" t="s">
        <v>96</v>
      </c>
      <c r="F23" s="172" t="s">
        <v>1685</v>
      </c>
      <c r="G23" s="172" t="s">
        <v>862</v>
      </c>
      <c r="H23" s="172" t="s">
        <v>1017</v>
      </c>
      <c r="I23" s="196"/>
      <c r="J23" s="196"/>
      <c r="K23" s="229">
        <f t="shared" si="2"/>
        <v>0</v>
      </c>
      <c r="L23" s="274">
        <v>1</v>
      </c>
      <c r="M23" s="274"/>
      <c r="N23" s="277">
        <f t="shared" si="3"/>
        <v>1</v>
      </c>
      <c r="O23" s="229">
        <f t="shared" si="4"/>
        <v>1</v>
      </c>
      <c r="P23" s="228"/>
      <c r="Q23" s="172" t="s">
        <v>1680</v>
      </c>
      <c r="R23" s="205" t="s">
        <v>1686</v>
      </c>
      <c r="S23" s="197"/>
      <c r="T23" s="200" t="str">
        <f t="shared" si="5"/>
        <v>No hay ejecución</v>
      </c>
      <c r="U23" s="201" t="str">
        <f>IF(T23="No hay ejecución","NA",IF(T23&gt;=90%,"De acuerdo con lo programado",IF(T23&gt;=51%,"Atraso Leve",IF(T23&lt;=50%,"En riesgo cumplimiento"))))</f>
        <v>NA</v>
      </c>
      <c r="V23" s="198"/>
      <c r="W23" s="197"/>
      <c r="X23" s="200" t="str">
        <f t="shared" si="7"/>
        <v>No hay ejecución</v>
      </c>
      <c r="Y23" s="201" t="str">
        <f>IF(X23="No hay ejecución","NA",IF(X23&gt;=90%,"De acuerdo con lo programado",IF(X23&gt;=51%,"Atraso Leve",IF(X23&lt;=50%,"En riesgo en cumplimiento"))))</f>
        <v>NA</v>
      </c>
      <c r="Z23" s="198"/>
      <c r="AA23" s="199"/>
      <c r="AB23" s="200" t="str">
        <f t="shared" si="9"/>
        <v>No hay ejecución</v>
      </c>
      <c r="AC23" s="201" t="str">
        <f>IF(AB23="No hay ejecución","NA",IF(AB23&gt;=90%,"De acuerdo con lo programado",IF(AB23&gt;=51%,"Atraso Leve",IF(AB23&lt;=50%,"En riesgo en cumplimiento"))))</f>
        <v>NA</v>
      </c>
      <c r="AD23" s="198"/>
      <c r="AE23" s="197"/>
      <c r="AF23" s="200" t="str">
        <f t="shared" si="11"/>
        <v>No hay ejecución</v>
      </c>
      <c r="AG23" s="201" t="str">
        <f>IF(AF23="No hay ejecución","NA",IF(AF23&gt;=90%,"De acuerdo con lo programado",IF(AF23&gt;=51%,"Atraso Leve",IF(AF23&lt;=50%,"En riesgo en cumplimiento"))))</f>
        <v>NA</v>
      </c>
      <c r="AH23" s="198"/>
      <c r="AI23" s="197">
        <f>AE23+AA23+W23+S23</f>
        <v>0</v>
      </c>
      <c r="AJ23" s="200">
        <f t="shared" si="14"/>
        <v>0</v>
      </c>
      <c r="AK23" s="187" t="str">
        <f t="shared" si="1"/>
        <v>En riesgo en cumplimiento</v>
      </c>
      <c r="AL23" s="198"/>
    </row>
    <row r="24" spans="1:38" s="152" customFormat="1" ht="70.05" customHeight="1">
      <c r="A24" s="180">
        <v>2.5</v>
      </c>
      <c r="B24" s="181">
        <v>2</v>
      </c>
      <c r="C24" s="181" t="s">
        <v>39</v>
      </c>
      <c r="D24" s="181" t="s">
        <v>48</v>
      </c>
      <c r="E24" s="181" t="s">
        <v>96</v>
      </c>
      <c r="F24" s="171" t="s">
        <v>865</v>
      </c>
      <c r="G24" s="182" t="s">
        <v>862</v>
      </c>
      <c r="H24" s="171" t="s">
        <v>863</v>
      </c>
      <c r="I24" s="203">
        <f>SUM(I25:I26)</f>
        <v>0</v>
      </c>
      <c r="J24" s="203">
        <f>SUM(J25:J26)</f>
        <v>1</v>
      </c>
      <c r="K24" s="229">
        <f t="shared" si="2"/>
        <v>1</v>
      </c>
      <c r="L24" s="278">
        <f>SUM(L25:L26)</f>
        <v>1</v>
      </c>
      <c r="M24" s="278">
        <f>SUM(M25:M26)</f>
        <v>0</v>
      </c>
      <c r="N24" s="277">
        <f t="shared" si="3"/>
        <v>1</v>
      </c>
      <c r="O24" s="229">
        <f t="shared" si="4"/>
        <v>2</v>
      </c>
      <c r="P24" s="176"/>
      <c r="Q24" s="171"/>
      <c r="R24" s="211"/>
      <c r="S24" s="197"/>
      <c r="T24" s="200" t="str">
        <f t="shared" si="5"/>
        <v>No hay ejecución</v>
      </c>
      <c r="U24" s="201" t="str">
        <f t="shared" si="15"/>
        <v>NA</v>
      </c>
      <c r="V24" s="198"/>
      <c r="W24" s="197"/>
      <c r="X24" s="200" t="str">
        <f t="shared" si="7"/>
        <v>No hay ejecución</v>
      </c>
      <c r="Y24" s="201" t="str">
        <f t="shared" si="16"/>
        <v>NA</v>
      </c>
      <c r="Z24" s="198"/>
      <c r="AA24" s="199"/>
      <c r="AB24" s="200" t="str">
        <f t="shared" si="9"/>
        <v>No hay ejecución</v>
      </c>
      <c r="AC24" s="201" t="s">
        <v>583</v>
      </c>
      <c r="AD24" s="198"/>
      <c r="AE24" s="197"/>
      <c r="AF24" s="200" t="str">
        <f t="shared" si="11"/>
        <v>No hay ejecución</v>
      </c>
      <c r="AG24" s="201" t="s">
        <v>583</v>
      </c>
      <c r="AH24" s="198"/>
      <c r="AI24" s="197">
        <f t="shared" si="13"/>
        <v>0</v>
      </c>
      <c r="AJ24" s="200">
        <f t="shared" si="14"/>
        <v>0</v>
      </c>
      <c r="AK24" s="187" t="str">
        <f t="shared" si="1"/>
        <v>En riesgo en cumplimiento</v>
      </c>
      <c r="AL24" s="198"/>
    </row>
    <row r="25" spans="1:38" ht="70.05" customHeight="1" outlineLevel="1">
      <c r="A25" s="177" t="s">
        <v>883</v>
      </c>
      <c r="B25" s="170">
        <v>2</v>
      </c>
      <c r="C25" s="170" t="s">
        <v>39</v>
      </c>
      <c r="D25" s="170" t="s">
        <v>48</v>
      </c>
      <c r="E25" s="170" t="s">
        <v>96</v>
      </c>
      <c r="F25" s="172" t="s">
        <v>1687</v>
      </c>
      <c r="G25" s="172" t="s">
        <v>862</v>
      </c>
      <c r="H25" s="172" t="s">
        <v>1017</v>
      </c>
      <c r="I25" s="196"/>
      <c r="J25" s="196">
        <v>1</v>
      </c>
      <c r="K25" s="229">
        <f t="shared" si="2"/>
        <v>1</v>
      </c>
      <c r="L25" s="274"/>
      <c r="M25" s="274"/>
      <c r="N25" s="277">
        <f t="shared" si="3"/>
        <v>0</v>
      </c>
      <c r="O25" s="229">
        <f t="shared" si="4"/>
        <v>1</v>
      </c>
      <c r="P25" s="179"/>
      <c r="Q25" s="172" t="s">
        <v>1688</v>
      </c>
      <c r="R25" s="205" t="s">
        <v>1689</v>
      </c>
      <c r="S25" s="197"/>
      <c r="T25" s="200" t="str">
        <f t="shared" si="5"/>
        <v>No hay ejecución</v>
      </c>
      <c r="U25" s="201" t="str">
        <f t="shared" ref="U25:U26" si="17">IF(T25="No hay ejecución","NA",IF(T25&gt;=90%,"De acuerdo con lo programado",IF(T25&gt;=51%,"Atraso Leve",IF(T25&lt;=50%,"En riesgo cumplimiento"))))</f>
        <v>NA</v>
      </c>
      <c r="V25" s="198"/>
      <c r="W25" s="197"/>
      <c r="X25" s="200" t="str">
        <f t="shared" si="7"/>
        <v>No hay ejecución</v>
      </c>
      <c r="Y25" s="201" t="str">
        <f t="shared" ref="Y25:Y26" si="18">IF(X25="No hay ejecución","NA",IF(X25&gt;=90%,"De acuerdo con lo programado",IF(X25&gt;=51%,"Atraso Leve",IF(X25&lt;=50%,"En riesgo en cumplimiento"))))</f>
        <v>NA</v>
      </c>
      <c r="Z25" s="198" t="s">
        <v>1690</v>
      </c>
      <c r="AA25" s="199"/>
      <c r="AB25" s="200" t="str">
        <f t="shared" si="9"/>
        <v>No hay ejecución</v>
      </c>
      <c r="AC25" s="201" t="str">
        <f t="shared" ref="AC25:AC26" si="19">IF(AB25="No hay ejecución","NA",IF(AB25&gt;=90%,"De acuerdo con lo programado",IF(AB25&gt;=51%,"Atraso Leve",IF(AB25&lt;=50%,"En riesgo en cumplimiento"))))</f>
        <v>NA</v>
      </c>
      <c r="AD25" s="198"/>
      <c r="AE25" s="197"/>
      <c r="AF25" s="200" t="str">
        <f t="shared" si="11"/>
        <v>No hay ejecución</v>
      </c>
      <c r="AG25" s="201" t="str">
        <f t="shared" ref="AG25:AG26" si="20">IF(AF25="No hay ejecución","NA",IF(AF25&gt;=90%,"De acuerdo con lo programado",IF(AF25&gt;=51%,"Atraso Leve",IF(AF25&lt;=50%,"En riesgo en cumplimiento"))))</f>
        <v>NA</v>
      </c>
      <c r="AH25" s="198"/>
      <c r="AI25" s="197">
        <f t="shared" ref="AI25:AI27" si="21">AE25+AA25+W25+S25</f>
        <v>0</v>
      </c>
      <c r="AJ25" s="200">
        <f t="shared" si="14"/>
        <v>0</v>
      </c>
      <c r="AK25" s="187" t="str">
        <f t="shared" si="1"/>
        <v>En riesgo en cumplimiento</v>
      </c>
      <c r="AL25" s="198"/>
    </row>
    <row r="26" spans="1:38" ht="70.05" customHeight="1" outlineLevel="1">
      <c r="A26" s="177" t="s">
        <v>884</v>
      </c>
      <c r="B26" s="170">
        <v>2</v>
      </c>
      <c r="C26" s="170" t="s">
        <v>39</v>
      </c>
      <c r="D26" s="170" t="s">
        <v>48</v>
      </c>
      <c r="E26" s="170" t="s">
        <v>96</v>
      </c>
      <c r="F26" s="172" t="s">
        <v>1691</v>
      </c>
      <c r="G26" s="172" t="s">
        <v>862</v>
      </c>
      <c r="H26" s="172" t="s">
        <v>1017</v>
      </c>
      <c r="I26" s="196"/>
      <c r="J26" s="196"/>
      <c r="K26" s="229">
        <f t="shared" si="2"/>
        <v>0</v>
      </c>
      <c r="L26" s="274">
        <v>1</v>
      </c>
      <c r="M26" s="274"/>
      <c r="N26" s="277">
        <f t="shared" si="3"/>
        <v>1</v>
      </c>
      <c r="O26" s="229">
        <f t="shared" si="4"/>
        <v>1</v>
      </c>
      <c r="P26" s="179"/>
      <c r="Q26" s="172" t="s">
        <v>1688</v>
      </c>
      <c r="R26" s="205" t="s">
        <v>1689</v>
      </c>
      <c r="S26" s="197"/>
      <c r="T26" s="200" t="str">
        <f t="shared" si="5"/>
        <v>No hay ejecución</v>
      </c>
      <c r="U26" s="201" t="str">
        <f t="shared" si="17"/>
        <v>NA</v>
      </c>
      <c r="V26" s="198"/>
      <c r="W26" s="197"/>
      <c r="X26" s="200" t="str">
        <f t="shared" si="7"/>
        <v>No hay ejecución</v>
      </c>
      <c r="Y26" s="201" t="str">
        <f t="shared" si="18"/>
        <v>NA</v>
      </c>
      <c r="Z26" s="198" t="s">
        <v>1690</v>
      </c>
      <c r="AA26" s="199"/>
      <c r="AB26" s="200" t="str">
        <f t="shared" si="9"/>
        <v>No hay ejecución</v>
      </c>
      <c r="AC26" s="201" t="str">
        <f t="shared" si="19"/>
        <v>NA</v>
      </c>
      <c r="AD26" s="198"/>
      <c r="AE26" s="197"/>
      <c r="AF26" s="200" t="str">
        <f t="shared" si="11"/>
        <v>No hay ejecución</v>
      </c>
      <c r="AG26" s="201" t="str">
        <f t="shared" si="20"/>
        <v>NA</v>
      </c>
      <c r="AH26" s="198"/>
      <c r="AI26" s="197">
        <f t="shared" si="21"/>
        <v>0</v>
      </c>
      <c r="AJ26" s="200">
        <f t="shared" si="14"/>
        <v>0</v>
      </c>
      <c r="AK26" s="187" t="str">
        <f t="shared" si="1"/>
        <v>En riesgo en cumplimiento</v>
      </c>
      <c r="AL26" s="198"/>
    </row>
    <row r="27" spans="1:38" ht="70.05" customHeight="1">
      <c r="A27" s="180">
        <v>3</v>
      </c>
      <c r="B27" s="181">
        <v>2</v>
      </c>
      <c r="C27" s="181" t="s">
        <v>39</v>
      </c>
      <c r="D27" s="181" t="s">
        <v>48</v>
      </c>
      <c r="E27" s="181" t="s">
        <v>96</v>
      </c>
      <c r="F27" s="171" t="s">
        <v>1692</v>
      </c>
      <c r="G27" s="182" t="s">
        <v>940</v>
      </c>
      <c r="H27" s="182" t="s">
        <v>492</v>
      </c>
      <c r="I27" s="196">
        <f>SUM(I28:I28)</f>
        <v>0</v>
      </c>
      <c r="J27" s="196">
        <f>SUM(J28:J28)</f>
        <v>0</v>
      </c>
      <c r="K27" s="229">
        <f t="shared" si="2"/>
        <v>0</v>
      </c>
      <c r="L27" s="274">
        <f>SUM(L28:L28)</f>
        <v>0</v>
      </c>
      <c r="M27" s="274">
        <f>SUM(M28:M28)</f>
        <v>1</v>
      </c>
      <c r="N27" s="277">
        <f t="shared" si="3"/>
        <v>1</v>
      </c>
      <c r="O27" s="229">
        <f t="shared" si="4"/>
        <v>1</v>
      </c>
      <c r="P27" s="176"/>
      <c r="Q27" s="172"/>
      <c r="R27" s="205"/>
      <c r="S27" s="197"/>
      <c r="T27" s="200" t="str">
        <f t="shared" si="5"/>
        <v>No hay ejecución</v>
      </c>
      <c r="U27" s="201" t="str">
        <f t="shared" si="15"/>
        <v>NA</v>
      </c>
      <c r="V27" s="198"/>
      <c r="W27" s="197"/>
      <c r="X27" s="200" t="str">
        <f t="shared" si="7"/>
        <v>No hay ejecución</v>
      </c>
      <c r="Y27" s="201" t="str">
        <f t="shared" si="16"/>
        <v>NA</v>
      </c>
      <c r="Z27" s="198"/>
      <c r="AA27" s="199"/>
      <c r="AB27" s="200" t="str">
        <f t="shared" si="9"/>
        <v>No hay ejecución</v>
      </c>
      <c r="AC27" s="201" t="s">
        <v>583</v>
      </c>
      <c r="AD27" s="198"/>
      <c r="AE27" s="197"/>
      <c r="AF27" s="200" t="str">
        <f t="shared" si="11"/>
        <v>No hay ejecución</v>
      </c>
      <c r="AG27" s="201" t="s">
        <v>583</v>
      </c>
      <c r="AH27" s="198"/>
      <c r="AI27" s="197">
        <f t="shared" si="21"/>
        <v>0</v>
      </c>
      <c r="AJ27" s="200">
        <f t="shared" si="14"/>
        <v>0</v>
      </c>
      <c r="AK27" s="187" t="str">
        <f t="shared" si="1"/>
        <v>En riesgo en cumplimiento</v>
      </c>
      <c r="AL27" s="198"/>
    </row>
    <row r="28" spans="1:38" ht="70.05" customHeight="1" outlineLevel="1">
      <c r="A28" s="177">
        <v>3.1</v>
      </c>
      <c r="B28" s="170">
        <v>2</v>
      </c>
      <c r="C28" s="170" t="s">
        <v>39</v>
      </c>
      <c r="D28" s="170" t="s">
        <v>48</v>
      </c>
      <c r="E28" s="170" t="s">
        <v>96</v>
      </c>
      <c r="F28" s="172" t="s">
        <v>1693</v>
      </c>
      <c r="G28" s="172" t="s">
        <v>1420</v>
      </c>
      <c r="H28" s="172" t="s">
        <v>517</v>
      </c>
      <c r="I28" s="196"/>
      <c r="J28" s="196"/>
      <c r="K28" s="229">
        <f t="shared" si="2"/>
        <v>0</v>
      </c>
      <c r="L28" s="274"/>
      <c r="M28" s="274">
        <v>1</v>
      </c>
      <c r="N28" s="277">
        <f t="shared" si="3"/>
        <v>1</v>
      </c>
      <c r="O28" s="229">
        <f t="shared" si="4"/>
        <v>1</v>
      </c>
      <c r="P28" s="179"/>
      <c r="Q28" s="172" t="s">
        <v>1688</v>
      </c>
      <c r="R28" s="205" t="s">
        <v>1694</v>
      </c>
      <c r="S28" s="197"/>
      <c r="T28" s="200" t="str">
        <f t="shared" si="5"/>
        <v>No hay ejecución</v>
      </c>
      <c r="U28" s="201" t="str">
        <f>IF(T28="No hay ejecución","NA",IF(T28&gt;=90%,"De acuerdo con lo programado",IF(T28&gt;=51%,"Atraso Leve",IF(T28&lt;=50%,"En riesgo cumplimiento"))))</f>
        <v>NA</v>
      </c>
      <c r="V28" s="198"/>
      <c r="W28" s="197"/>
      <c r="X28" s="200" t="str">
        <f t="shared" si="7"/>
        <v>No hay ejecución</v>
      </c>
      <c r="Y28" s="201" t="str">
        <f>IF(X28="No hay ejecución","NA",IF(X28&gt;=90%,"De acuerdo con lo programado",IF(X28&gt;=51%,"Atraso Leve",IF(X28&lt;=50%,"En riesgo en cumplimiento"))))</f>
        <v>NA</v>
      </c>
      <c r="Z28" s="198" t="s">
        <v>1690</v>
      </c>
      <c r="AA28" s="199"/>
      <c r="AB28" s="200" t="str">
        <f t="shared" si="9"/>
        <v>No hay ejecución</v>
      </c>
      <c r="AC28" s="201" t="str">
        <f>IF(AB28="No hay ejecución","NA",IF(AB28&gt;=90%,"De acuerdo con lo programado",IF(AB28&gt;=51%,"Atraso Leve",IF(AB28&lt;=50%,"En riesgo en cumplimiento"))))</f>
        <v>NA</v>
      </c>
      <c r="AD28" s="198"/>
      <c r="AE28" s="197"/>
      <c r="AF28" s="200" t="str">
        <f t="shared" si="11"/>
        <v>No hay ejecución</v>
      </c>
      <c r="AG28" s="201" t="str">
        <f>IF(AF28="No hay ejecución","NA",IF(AF28&gt;=90%,"De acuerdo con lo programado",IF(AF28&gt;=51%,"Atraso Leve",IF(AF28&lt;=50%,"En riesgo en cumplimiento"))))</f>
        <v>NA</v>
      </c>
      <c r="AH28" s="198"/>
      <c r="AI28" s="197">
        <f>AE28+AA28+W28+S28</f>
        <v>0</v>
      </c>
      <c r="AJ28" s="200">
        <f t="shared" si="14"/>
        <v>0</v>
      </c>
      <c r="AK28" s="187" t="str">
        <f t="shared" si="1"/>
        <v>En riesgo en cumplimiento</v>
      </c>
      <c r="AL28" s="198"/>
    </row>
    <row r="29" spans="1:38" s="152" customFormat="1" ht="70.05" customHeight="1">
      <c r="A29" s="180">
        <v>5</v>
      </c>
      <c r="B29" s="181">
        <v>13</v>
      </c>
      <c r="C29" s="181" t="s">
        <v>39</v>
      </c>
      <c r="D29" s="181" t="s">
        <v>48</v>
      </c>
      <c r="E29" s="181" t="s">
        <v>96</v>
      </c>
      <c r="F29" s="171" t="s">
        <v>1436</v>
      </c>
      <c r="G29" s="182" t="s">
        <v>897</v>
      </c>
      <c r="H29" s="182" t="s">
        <v>492</v>
      </c>
      <c r="I29" s="203">
        <v>1</v>
      </c>
      <c r="J29" s="203">
        <f>SUM(J30)</f>
        <v>1</v>
      </c>
      <c r="K29" s="229">
        <f t="shared" si="2"/>
        <v>2</v>
      </c>
      <c r="L29" s="278">
        <f>SUM(L30)</f>
        <v>1</v>
      </c>
      <c r="M29" s="278">
        <f>SUM(M30)</f>
        <v>1</v>
      </c>
      <c r="N29" s="277">
        <f t="shared" si="3"/>
        <v>2</v>
      </c>
      <c r="O29" s="229">
        <f t="shared" si="4"/>
        <v>4</v>
      </c>
      <c r="P29" s="176"/>
      <c r="Q29" s="171"/>
      <c r="R29" s="211"/>
      <c r="S29" s="197"/>
      <c r="T29" s="200" t="str">
        <f t="shared" si="5"/>
        <v>No hay ejecución</v>
      </c>
      <c r="U29" s="201" t="str">
        <f t="shared" si="15"/>
        <v>NA</v>
      </c>
      <c r="V29" s="198"/>
      <c r="W29" s="197"/>
      <c r="X29" s="200" t="str">
        <f t="shared" si="7"/>
        <v>No hay ejecución</v>
      </c>
      <c r="Y29" s="201" t="str">
        <f t="shared" si="16"/>
        <v>NA</v>
      </c>
      <c r="Z29" s="198"/>
      <c r="AA29" s="199"/>
      <c r="AB29" s="200" t="str">
        <f t="shared" si="9"/>
        <v>No hay ejecución</v>
      </c>
      <c r="AC29" s="201" t="s">
        <v>583</v>
      </c>
      <c r="AD29" s="198"/>
      <c r="AE29" s="197"/>
      <c r="AF29" s="200" t="str">
        <f t="shared" si="11"/>
        <v>No hay ejecución</v>
      </c>
      <c r="AG29" s="201" t="s">
        <v>583</v>
      </c>
      <c r="AH29" s="198"/>
      <c r="AI29" s="197">
        <f t="shared" ref="AI29" si="22">AE29+AA29+W29+S29</f>
        <v>0</v>
      </c>
      <c r="AJ29" s="200">
        <f t="shared" si="14"/>
        <v>0</v>
      </c>
      <c r="AK29" s="187" t="str">
        <f t="shared" si="1"/>
        <v>En riesgo en cumplimiento</v>
      </c>
      <c r="AL29" s="198"/>
    </row>
    <row r="30" spans="1:38" ht="70.05" customHeight="1" outlineLevel="1">
      <c r="A30" s="177">
        <v>5.0999999999999996</v>
      </c>
      <c r="B30" s="170">
        <v>13</v>
      </c>
      <c r="C30" s="170" t="s">
        <v>39</v>
      </c>
      <c r="D30" s="170" t="s">
        <v>48</v>
      </c>
      <c r="E30" s="170" t="s">
        <v>96</v>
      </c>
      <c r="F30" s="172" t="s">
        <v>1695</v>
      </c>
      <c r="G30" s="172" t="s">
        <v>906</v>
      </c>
      <c r="H30" s="172" t="s">
        <v>907</v>
      </c>
      <c r="I30" s="196">
        <v>1</v>
      </c>
      <c r="J30" s="196">
        <v>1</v>
      </c>
      <c r="K30" s="229">
        <f>SUM(I30:J30)</f>
        <v>2</v>
      </c>
      <c r="L30" s="274">
        <v>1</v>
      </c>
      <c r="M30" s="274">
        <v>1</v>
      </c>
      <c r="N30" s="277">
        <f t="shared" si="3"/>
        <v>2</v>
      </c>
      <c r="O30" s="229">
        <f>SUM(K30,N30)</f>
        <v>4</v>
      </c>
      <c r="P30" s="179"/>
      <c r="Q30" s="172" t="s">
        <v>1688</v>
      </c>
      <c r="R30" s="205"/>
      <c r="S30" s="197"/>
      <c r="T30" s="200" t="str">
        <f t="shared" si="5"/>
        <v>No hay ejecución</v>
      </c>
      <c r="U30" s="201" t="str">
        <f>IF(T30="No hay ejecución","NA",IF(T30&gt;=90%,"De acuerdo con lo programado",IF(T30&gt;=51%,"Atraso Leve",IF(T30&lt;=50%,"En riesgo cumplimiento"))))</f>
        <v>NA</v>
      </c>
      <c r="V30" s="198"/>
      <c r="W30" s="197"/>
      <c r="X30" s="200" t="str">
        <f t="shared" si="7"/>
        <v>No hay ejecución</v>
      </c>
      <c r="Y30" s="201" t="str">
        <f>IF(X30="No hay ejecución","NA",IF(X30&gt;=90%,"De acuerdo con lo programado",IF(X30&gt;=51%,"Atraso Leve",IF(X30&lt;=50%,"En riesgo en cumplimiento"))))</f>
        <v>NA</v>
      </c>
      <c r="Z30" s="198" t="s">
        <v>1690</v>
      </c>
      <c r="AA30" s="199"/>
      <c r="AB30" s="200" t="str">
        <f t="shared" si="9"/>
        <v>No hay ejecución</v>
      </c>
      <c r="AC30" s="201" t="str">
        <f>IF(AB30="No hay ejecución","NA",IF(AB30&gt;=90%,"De acuerdo con lo programado",IF(AB30&gt;=51%,"Atraso Leve",IF(AB30&lt;=50%,"En riesgo en cumplimiento"))))</f>
        <v>NA</v>
      </c>
      <c r="AD30" s="198"/>
      <c r="AE30" s="197"/>
      <c r="AF30" s="200" t="str">
        <f t="shared" si="11"/>
        <v>No hay ejecución</v>
      </c>
      <c r="AG30" s="201" t="str">
        <f>IF(AF30="No hay ejecución","NA",IF(AF30&gt;=90%,"De acuerdo con lo programado",IF(AF30&gt;=51%,"Atraso Leve",IF(AF30&lt;=50%,"En riesgo en cumplimiento"))))</f>
        <v>NA</v>
      </c>
      <c r="AH30" s="198"/>
      <c r="AI30" s="197">
        <f>AE30+AA30+W30+S30</f>
        <v>0</v>
      </c>
      <c r="AJ30" s="200">
        <f t="shared" si="14"/>
        <v>0</v>
      </c>
      <c r="AK30" s="187" t="str">
        <f t="shared" si="1"/>
        <v>En riesgo en cumplimiento</v>
      </c>
      <c r="AL30" s="198"/>
    </row>
    <row r="31" spans="1:38" s="152" customFormat="1" ht="70.05" customHeight="1">
      <c r="A31" s="180">
        <v>6</v>
      </c>
      <c r="B31" s="181">
        <v>2</v>
      </c>
      <c r="C31" s="181" t="s">
        <v>39</v>
      </c>
      <c r="D31" s="181" t="s">
        <v>74</v>
      </c>
      <c r="E31" s="181" t="s">
        <v>98</v>
      </c>
      <c r="F31" s="171" t="s">
        <v>1439</v>
      </c>
      <c r="G31" s="182" t="s">
        <v>910</v>
      </c>
      <c r="H31" s="182" t="s">
        <v>492</v>
      </c>
      <c r="I31" s="203">
        <f>SUM(I32:I32)</f>
        <v>0</v>
      </c>
      <c r="J31" s="203">
        <f>SUM(J32:J32)</f>
        <v>0</v>
      </c>
      <c r="K31" s="229">
        <f t="shared" si="2"/>
        <v>0</v>
      </c>
      <c r="L31" s="278">
        <f>SUM(L32:L32)</f>
        <v>0</v>
      </c>
      <c r="M31" s="278">
        <f>SUM(M32:M32)</f>
        <v>1</v>
      </c>
      <c r="N31" s="277">
        <f t="shared" si="3"/>
        <v>1</v>
      </c>
      <c r="O31" s="229">
        <f t="shared" si="4"/>
        <v>1</v>
      </c>
      <c r="P31" s="176"/>
      <c r="Q31" s="171"/>
      <c r="R31" s="211"/>
      <c r="S31" s="197"/>
      <c r="T31" s="200" t="str">
        <f t="shared" si="5"/>
        <v>No hay ejecución</v>
      </c>
      <c r="U31" s="201" t="str">
        <f t="shared" si="15"/>
        <v>NA</v>
      </c>
      <c r="V31" s="198"/>
      <c r="W31" s="197"/>
      <c r="X31" s="200" t="str">
        <f t="shared" si="7"/>
        <v>No hay ejecución</v>
      </c>
      <c r="Y31" s="201" t="str">
        <f t="shared" si="16"/>
        <v>NA</v>
      </c>
      <c r="Z31" s="198"/>
      <c r="AA31" s="199"/>
      <c r="AB31" s="200" t="str">
        <f t="shared" si="9"/>
        <v>No hay ejecución</v>
      </c>
      <c r="AC31" s="201" t="s">
        <v>583</v>
      </c>
      <c r="AD31" s="198"/>
      <c r="AE31" s="197"/>
      <c r="AF31" s="200" t="str">
        <f t="shared" si="11"/>
        <v>No hay ejecución</v>
      </c>
      <c r="AG31" s="201" t="s">
        <v>583</v>
      </c>
      <c r="AH31" s="198"/>
      <c r="AI31" s="197">
        <f t="shared" ref="AI31" si="23">AE31+AA31+W31+S31</f>
        <v>0</v>
      </c>
      <c r="AJ31" s="200">
        <f t="shared" si="14"/>
        <v>0</v>
      </c>
      <c r="AK31" s="187" t="str">
        <f t="shared" si="1"/>
        <v>En riesgo en cumplimiento</v>
      </c>
      <c r="AL31" s="198"/>
    </row>
    <row r="32" spans="1:38" ht="70.05" customHeight="1" outlineLevel="1">
      <c r="A32" s="177">
        <v>6.1</v>
      </c>
      <c r="B32" s="170">
        <v>2</v>
      </c>
      <c r="C32" s="170" t="s">
        <v>39</v>
      </c>
      <c r="D32" s="170" t="s">
        <v>74</v>
      </c>
      <c r="E32" s="170" t="s">
        <v>98</v>
      </c>
      <c r="F32" s="172" t="s">
        <v>1696</v>
      </c>
      <c r="G32" s="172" t="s">
        <v>912</v>
      </c>
      <c r="H32" s="172" t="s">
        <v>913</v>
      </c>
      <c r="I32" s="196"/>
      <c r="J32" s="196"/>
      <c r="K32" s="229">
        <f t="shared" si="2"/>
        <v>0</v>
      </c>
      <c r="L32" s="274"/>
      <c r="M32" s="274">
        <v>1</v>
      </c>
      <c r="N32" s="277">
        <f t="shared" si="3"/>
        <v>1</v>
      </c>
      <c r="O32" s="229">
        <f t="shared" si="4"/>
        <v>1</v>
      </c>
      <c r="P32" s="179"/>
      <c r="Q32" s="172" t="s">
        <v>1688</v>
      </c>
      <c r="R32" s="205" t="s">
        <v>1697</v>
      </c>
      <c r="S32" s="197"/>
      <c r="T32" s="200" t="str">
        <f t="shared" si="5"/>
        <v>No hay ejecución</v>
      </c>
      <c r="U32" s="201" t="str">
        <f>IF(T32="No hay ejecución","NA",IF(T32&gt;=90%,"De acuerdo con lo programado",IF(T32&gt;=51%,"Atraso Leve",IF(T32&lt;=50%,"En riesgo cumplimiento"))))</f>
        <v>NA</v>
      </c>
      <c r="V32" s="198"/>
      <c r="W32" s="197"/>
      <c r="X32" s="200" t="str">
        <f t="shared" si="7"/>
        <v>No hay ejecución</v>
      </c>
      <c r="Y32" s="201" t="str">
        <f>IF(X32="No hay ejecución","NA",IF(X32&gt;=90%,"De acuerdo con lo programado",IF(X32&gt;=51%,"Atraso Leve",IF(X32&lt;=50%,"En riesgo en cumplimiento"))))</f>
        <v>NA</v>
      </c>
      <c r="Z32" s="198" t="s">
        <v>1690</v>
      </c>
      <c r="AA32" s="199"/>
      <c r="AB32" s="200" t="str">
        <f t="shared" si="9"/>
        <v>No hay ejecución</v>
      </c>
      <c r="AC32" s="201" t="str">
        <f>IF(AB32="No hay ejecución","NA",IF(AB32&gt;=90%,"De acuerdo con lo programado",IF(AB32&gt;=51%,"Atraso Leve",IF(AB32&lt;=50%,"En riesgo en cumplimiento"))))</f>
        <v>NA</v>
      </c>
      <c r="AD32" s="198"/>
      <c r="AE32" s="197"/>
      <c r="AF32" s="200" t="str">
        <f t="shared" si="11"/>
        <v>No hay ejecución</v>
      </c>
      <c r="AG32" s="201" t="str">
        <f>IF(AF32="No hay ejecución","NA",IF(AF32&gt;=90%,"De acuerdo con lo programado",IF(AF32&gt;=51%,"Atraso Leve",IF(AF32&lt;=50%,"En riesgo en cumplimiento"))))</f>
        <v>NA</v>
      </c>
      <c r="AH32" s="198"/>
      <c r="AI32" s="197">
        <f>AE32+AA32+W32+S32</f>
        <v>0</v>
      </c>
      <c r="AJ32" s="200">
        <f t="shared" si="14"/>
        <v>0</v>
      </c>
      <c r="AK32" s="187" t="str">
        <f t="shared" si="1"/>
        <v>En riesgo en cumplimiento</v>
      </c>
      <c r="AL32" s="198"/>
    </row>
    <row r="33" spans="1:38" ht="70.05" customHeight="1">
      <c r="A33" s="180">
        <v>7</v>
      </c>
      <c r="B33" s="181" t="s">
        <v>1088</v>
      </c>
      <c r="C33" s="181" t="s">
        <v>1088</v>
      </c>
      <c r="D33" s="181" t="s">
        <v>1088</v>
      </c>
      <c r="E33" s="181" t="s">
        <v>1088</v>
      </c>
      <c r="F33" s="171" t="s">
        <v>1442</v>
      </c>
      <c r="G33" s="182" t="s">
        <v>910</v>
      </c>
      <c r="H33" s="182" t="s">
        <v>492</v>
      </c>
      <c r="I33" s="196">
        <f>SUM(I34:I35)</f>
        <v>2</v>
      </c>
      <c r="J33" s="196">
        <f>SUM(J34:J35)</f>
        <v>3</v>
      </c>
      <c r="K33" s="229">
        <f t="shared" si="2"/>
        <v>5</v>
      </c>
      <c r="L33" s="274">
        <f>SUM(L34:L35)</f>
        <v>3</v>
      </c>
      <c r="M33" s="274">
        <f>SUM(M34:M35)</f>
        <v>1</v>
      </c>
      <c r="N33" s="277">
        <f t="shared" si="3"/>
        <v>4</v>
      </c>
      <c r="O33" s="229">
        <f t="shared" si="4"/>
        <v>9</v>
      </c>
      <c r="P33" s="176"/>
      <c r="Q33" s="172"/>
      <c r="R33" s="205"/>
      <c r="S33" s="197"/>
      <c r="T33" s="200" t="str">
        <f t="shared" si="5"/>
        <v>No hay ejecución</v>
      </c>
      <c r="U33" s="201" t="str">
        <f t="shared" si="15"/>
        <v>NA</v>
      </c>
      <c r="V33" s="198"/>
      <c r="W33" s="197"/>
      <c r="X33" s="200" t="str">
        <f t="shared" si="7"/>
        <v>No hay ejecución</v>
      </c>
      <c r="Y33" s="201" t="str">
        <f t="shared" si="16"/>
        <v>NA</v>
      </c>
      <c r="Z33" s="198"/>
      <c r="AA33" s="199"/>
      <c r="AB33" s="200" t="str">
        <f t="shared" si="9"/>
        <v>No hay ejecución</v>
      </c>
      <c r="AC33" s="201" t="s">
        <v>583</v>
      </c>
      <c r="AD33" s="198"/>
      <c r="AE33" s="197"/>
      <c r="AF33" s="200" t="str">
        <f t="shared" si="11"/>
        <v>No hay ejecución</v>
      </c>
      <c r="AG33" s="201" t="s">
        <v>583</v>
      </c>
      <c r="AH33" s="198"/>
      <c r="AI33" s="197">
        <f t="shared" ref="AI33" si="24">AE33+AA33+W33+S33</f>
        <v>0</v>
      </c>
      <c r="AJ33" s="200">
        <f t="shared" si="14"/>
        <v>0</v>
      </c>
      <c r="AK33" s="187" t="str">
        <f t="shared" si="1"/>
        <v>En riesgo en cumplimiento</v>
      </c>
      <c r="AL33" s="198"/>
    </row>
    <row r="34" spans="1:38" ht="70.05" customHeight="1" outlineLevel="1">
      <c r="A34" s="177">
        <v>7.1</v>
      </c>
      <c r="B34" s="170">
        <v>2</v>
      </c>
      <c r="C34" s="170" t="s">
        <v>39</v>
      </c>
      <c r="D34" s="170" t="s">
        <v>48</v>
      </c>
      <c r="E34" s="170" t="s">
        <v>96</v>
      </c>
      <c r="F34" s="172" t="s">
        <v>1698</v>
      </c>
      <c r="G34" s="172" t="s">
        <v>915</v>
      </c>
      <c r="H34" s="172" t="s">
        <v>913</v>
      </c>
      <c r="I34" s="196">
        <v>2</v>
      </c>
      <c r="J34" s="196">
        <v>2</v>
      </c>
      <c r="K34" s="229">
        <f t="shared" si="2"/>
        <v>4</v>
      </c>
      <c r="L34" s="274">
        <v>3</v>
      </c>
      <c r="M34" s="274">
        <v>1</v>
      </c>
      <c r="N34" s="277">
        <f t="shared" si="3"/>
        <v>4</v>
      </c>
      <c r="O34" s="229">
        <f t="shared" si="4"/>
        <v>8</v>
      </c>
      <c r="P34" s="179"/>
      <c r="Q34" s="172" t="s">
        <v>1688</v>
      </c>
      <c r="R34" s="205" t="s">
        <v>1697</v>
      </c>
      <c r="S34" s="197"/>
      <c r="T34" s="200" t="str">
        <f t="shared" si="5"/>
        <v>No hay ejecución</v>
      </c>
      <c r="U34" s="201" t="str">
        <f t="shared" ref="U34:U35" si="25">IF(T34="No hay ejecución","NA",IF(T34&gt;=90%,"De acuerdo con lo programado",IF(T34&gt;=51%,"Atraso Leve",IF(T34&lt;=50%,"En riesgo cumplimiento"))))</f>
        <v>NA</v>
      </c>
      <c r="V34" s="198"/>
      <c r="W34" s="197">
        <v>0</v>
      </c>
      <c r="X34" s="200">
        <f t="shared" si="7"/>
        <v>0</v>
      </c>
      <c r="Y34" s="201" t="str">
        <f t="shared" ref="Y34:Y35" si="26">IF(X34="No hay ejecución","NA",IF(X34&gt;=90%,"De acuerdo con lo programado",IF(X34&gt;=51%,"Atraso Leve",IF(X34&lt;=50%,"En riesgo en cumplimiento"))))</f>
        <v>En riesgo en cumplimiento</v>
      </c>
      <c r="Z34" s="198" t="s">
        <v>1690</v>
      </c>
      <c r="AA34" s="199"/>
      <c r="AB34" s="200" t="str">
        <f t="shared" si="9"/>
        <v>No hay ejecución</v>
      </c>
      <c r="AC34" s="201" t="str">
        <f t="shared" ref="AC34:AC35" si="27">IF(AB34="No hay ejecución","NA",IF(AB34&gt;=90%,"De acuerdo con lo programado",IF(AB34&gt;=51%,"Atraso Leve",IF(AB34&lt;=50%,"En riesgo en cumplimiento"))))</f>
        <v>NA</v>
      </c>
      <c r="AD34" s="198"/>
      <c r="AE34" s="197"/>
      <c r="AF34" s="200" t="str">
        <f t="shared" si="11"/>
        <v>No hay ejecución</v>
      </c>
      <c r="AG34" s="201" t="str">
        <f t="shared" ref="AG34:AG35" si="28">IF(AF34="No hay ejecución","NA",IF(AF34&gt;=90%,"De acuerdo con lo programado",IF(AF34&gt;=51%,"Atraso Leve",IF(AF34&lt;=50%,"En riesgo en cumplimiento"))))</f>
        <v>NA</v>
      </c>
      <c r="AH34" s="198"/>
      <c r="AI34" s="197">
        <f t="shared" ref="AI34:AI35" si="29">AE34+AA34+W34+S34</f>
        <v>0</v>
      </c>
      <c r="AJ34" s="200">
        <f t="shared" si="14"/>
        <v>0</v>
      </c>
      <c r="AK34" s="187" t="str">
        <f t="shared" si="1"/>
        <v>En riesgo en cumplimiento</v>
      </c>
      <c r="AL34" s="198"/>
    </row>
    <row r="35" spans="1:38" ht="70.05" customHeight="1" outlineLevel="1">
      <c r="A35" s="177">
        <v>7.2</v>
      </c>
      <c r="B35" s="170">
        <v>2</v>
      </c>
      <c r="C35" s="170">
        <v>0</v>
      </c>
      <c r="D35" s="170" t="s">
        <v>74</v>
      </c>
      <c r="E35" s="170" t="s">
        <v>98</v>
      </c>
      <c r="F35" s="172" t="s">
        <v>1699</v>
      </c>
      <c r="G35" s="172" t="s">
        <v>915</v>
      </c>
      <c r="H35" s="172" t="s">
        <v>913</v>
      </c>
      <c r="I35" s="196"/>
      <c r="J35" s="196">
        <v>1</v>
      </c>
      <c r="K35" s="229">
        <f t="shared" si="2"/>
        <v>1</v>
      </c>
      <c r="L35" s="274"/>
      <c r="M35" s="274"/>
      <c r="N35" s="277">
        <f t="shared" si="3"/>
        <v>0</v>
      </c>
      <c r="O35" s="229">
        <f t="shared" si="4"/>
        <v>1</v>
      </c>
      <c r="P35" s="179"/>
      <c r="Q35" s="172" t="s">
        <v>1680</v>
      </c>
      <c r="R35" s="205" t="s">
        <v>1700</v>
      </c>
      <c r="S35" s="197"/>
      <c r="T35" s="200" t="str">
        <f t="shared" si="5"/>
        <v>No hay ejecución</v>
      </c>
      <c r="U35" s="201" t="str">
        <f t="shared" si="25"/>
        <v>NA</v>
      </c>
      <c r="V35" s="198"/>
      <c r="W35" s="197">
        <v>1</v>
      </c>
      <c r="X35" s="200">
        <f t="shared" si="7"/>
        <v>1</v>
      </c>
      <c r="Y35" s="201" t="str">
        <f t="shared" si="26"/>
        <v>De acuerdo con lo programado</v>
      </c>
      <c r="Z35" s="198"/>
      <c r="AA35" s="199"/>
      <c r="AB35" s="200" t="str">
        <f t="shared" si="9"/>
        <v>No hay ejecución</v>
      </c>
      <c r="AC35" s="201" t="str">
        <f t="shared" si="27"/>
        <v>NA</v>
      </c>
      <c r="AD35" s="198"/>
      <c r="AE35" s="197"/>
      <c r="AF35" s="200" t="str">
        <f t="shared" si="11"/>
        <v>No hay ejecución</v>
      </c>
      <c r="AG35" s="201" t="str">
        <f t="shared" si="28"/>
        <v>NA</v>
      </c>
      <c r="AH35" s="198"/>
      <c r="AI35" s="197">
        <f t="shared" si="29"/>
        <v>1</v>
      </c>
      <c r="AJ35" s="200">
        <f t="shared" si="14"/>
        <v>1</v>
      </c>
      <c r="AK35" s="187" t="str">
        <f t="shared" si="1"/>
        <v>De acuerdo con lo programado</v>
      </c>
      <c r="AL35" s="198"/>
    </row>
    <row r="36" spans="1:38" ht="70.05" hidden="1" customHeight="1" outlineLevel="1">
      <c r="A36" s="251"/>
      <c r="B36" s="248"/>
      <c r="C36" s="248"/>
      <c r="D36" s="248"/>
      <c r="E36" s="248"/>
      <c r="F36" s="201"/>
      <c r="G36" s="201"/>
      <c r="H36" s="201"/>
      <c r="I36" s="240"/>
      <c r="J36" s="240"/>
      <c r="K36" s="277"/>
      <c r="L36" s="274"/>
      <c r="M36" s="274"/>
      <c r="N36" s="277"/>
      <c r="O36" s="277"/>
      <c r="P36" s="252"/>
      <c r="Q36" s="201"/>
      <c r="R36" s="205"/>
      <c r="S36" s="197"/>
      <c r="T36" s="200"/>
      <c r="U36" s="201"/>
      <c r="V36" s="198"/>
      <c r="W36" s="197"/>
      <c r="X36" s="200"/>
      <c r="Y36" s="201"/>
      <c r="Z36" s="198"/>
      <c r="AA36" s="199"/>
      <c r="AB36" s="200"/>
      <c r="AC36" s="201"/>
      <c r="AD36" s="198"/>
      <c r="AE36" s="197"/>
      <c r="AF36" s="200"/>
      <c r="AG36" s="201"/>
      <c r="AH36" s="198"/>
      <c r="AI36" s="197"/>
      <c r="AJ36" s="200"/>
      <c r="AK36" s="201"/>
      <c r="AL36" s="198"/>
    </row>
    <row r="37" spans="1:38" ht="70.05" hidden="1" customHeight="1" outlineLevel="1">
      <c r="A37" s="251"/>
      <c r="B37" s="248"/>
      <c r="C37" s="248"/>
      <c r="D37" s="248"/>
      <c r="E37" s="248"/>
      <c r="F37" s="201"/>
      <c r="G37" s="201"/>
      <c r="H37" s="201"/>
      <c r="I37" s="240"/>
      <c r="J37" s="240"/>
      <c r="K37" s="277"/>
      <c r="L37" s="274"/>
      <c r="M37" s="274"/>
      <c r="N37" s="277"/>
      <c r="O37" s="277"/>
      <c r="P37" s="252"/>
      <c r="Q37" s="201"/>
      <c r="R37" s="205"/>
      <c r="S37" s="197"/>
      <c r="T37" s="200"/>
      <c r="U37" s="201"/>
      <c r="V37" s="198"/>
      <c r="W37" s="197"/>
      <c r="X37" s="200"/>
      <c r="Y37" s="201"/>
      <c r="Z37" s="198"/>
      <c r="AA37" s="199"/>
      <c r="AB37" s="200"/>
      <c r="AC37" s="201"/>
      <c r="AD37" s="198"/>
      <c r="AE37" s="197"/>
      <c r="AF37" s="200"/>
      <c r="AG37" s="201"/>
      <c r="AH37" s="198"/>
      <c r="AI37" s="197"/>
      <c r="AJ37" s="200"/>
      <c r="AK37" s="201"/>
      <c r="AL37" s="198"/>
    </row>
    <row r="38" spans="1:38" ht="30" customHeight="1" outlineLevel="1">
      <c r="A38" s="251"/>
      <c r="B38" s="248"/>
      <c r="C38" s="248"/>
      <c r="D38" s="248"/>
      <c r="E38" s="248"/>
      <c r="F38" s="201"/>
      <c r="G38" s="201"/>
      <c r="H38" s="201"/>
      <c r="I38" s="240"/>
      <c r="J38" s="240"/>
      <c r="K38" s="277"/>
      <c r="L38" s="274"/>
      <c r="M38" s="274"/>
      <c r="N38" s="277"/>
      <c r="O38" s="277"/>
      <c r="P38" s="252"/>
      <c r="Q38" s="201"/>
      <c r="R38" s="205"/>
      <c r="S38" s="197"/>
      <c r="T38" s="200"/>
      <c r="U38" s="201"/>
      <c r="V38" s="198"/>
      <c r="W38" s="197"/>
      <c r="X38" s="200"/>
      <c r="Y38" s="201"/>
      <c r="Z38" s="198"/>
      <c r="AA38" s="199"/>
      <c r="AB38" s="200"/>
      <c r="AC38" s="201"/>
      <c r="AD38" s="198"/>
      <c r="AE38" s="197"/>
      <c r="AF38" s="200"/>
      <c r="AG38" s="201"/>
      <c r="AH38" s="198"/>
      <c r="AI38" s="197"/>
      <c r="AJ38" s="200"/>
      <c r="AK38" s="201"/>
      <c r="AL38" s="198"/>
    </row>
    <row r="39" spans="1:38" ht="35.549999999999997" customHeight="1" outlineLevel="1">
      <c r="A39" s="251"/>
      <c r="B39" s="248"/>
      <c r="C39" s="248"/>
      <c r="D39" s="248"/>
      <c r="E39" s="248"/>
      <c r="F39" s="201"/>
      <c r="G39" s="201"/>
      <c r="H39" s="201"/>
      <c r="I39" s="240"/>
      <c r="J39" s="240"/>
      <c r="K39" s="277"/>
      <c r="L39" s="274"/>
      <c r="M39" s="274"/>
      <c r="N39" s="277"/>
      <c r="O39" s="277"/>
      <c r="P39" s="252"/>
      <c r="Q39" s="201"/>
      <c r="R39" s="205"/>
      <c r="S39" s="197"/>
      <c r="T39" s="200"/>
      <c r="U39" s="201"/>
      <c r="V39" s="198"/>
      <c r="W39" s="197"/>
      <c r="X39" s="200"/>
      <c r="Y39" s="201"/>
      <c r="Z39" s="198"/>
      <c r="AA39" s="199"/>
      <c r="AB39" s="200"/>
      <c r="AC39" s="201"/>
      <c r="AD39" s="198"/>
      <c r="AE39" s="197"/>
      <c r="AF39" s="200"/>
      <c r="AG39" s="201"/>
      <c r="AH39" s="198"/>
      <c r="AI39" s="197"/>
      <c r="AJ39" s="200"/>
      <c r="AK39" s="201"/>
      <c r="AL39" s="198"/>
    </row>
    <row r="40" spans="1:38" ht="24.6" customHeight="1">
      <c r="A40" s="192" t="s">
        <v>603</v>
      </c>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row>
    <row r="41" spans="1:38" s="152" customFormat="1" ht="34.5" customHeight="1">
      <c r="A41" s="253">
        <v>9</v>
      </c>
      <c r="B41" s="254">
        <v>2</v>
      </c>
      <c r="C41" s="254" t="s">
        <v>39</v>
      </c>
      <c r="D41" s="254" t="s">
        <v>74</v>
      </c>
      <c r="E41" s="254" t="s">
        <v>98</v>
      </c>
      <c r="F41" s="207" t="s">
        <v>1444</v>
      </c>
      <c r="G41" s="255" t="s">
        <v>491</v>
      </c>
      <c r="H41" s="255" t="s">
        <v>492</v>
      </c>
      <c r="I41" s="275">
        <f>SUM(I42:I43)</f>
        <v>0</v>
      </c>
      <c r="J41" s="275">
        <f>SUM(J42:J43)</f>
        <v>0</v>
      </c>
      <c r="K41" s="249">
        <f>SUM(I41:J41)</f>
        <v>0</v>
      </c>
      <c r="L41" s="275">
        <f>SUM(L42:L43)</f>
        <v>0</v>
      </c>
      <c r="M41" s="275">
        <f>SUM(M42:M43)</f>
        <v>0</v>
      </c>
      <c r="N41" s="249">
        <f>SUM(L41:M41)</f>
        <v>0</v>
      </c>
      <c r="O41" s="249">
        <f>SUM(K41,N41)</f>
        <v>0</v>
      </c>
      <c r="P41" s="250"/>
      <c r="Q41" s="207"/>
      <c r="R41" s="211"/>
      <c r="S41" s="197"/>
      <c r="T41" s="200" t="str">
        <f t="shared" ref="T41" si="30">IF(S41="","No hay ejecución",IF(AND(I41=0),"No hay Programación", S41/I41))</f>
        <v>No hay ejecución</v>
      </c>
      <c r="U41" s="201" t="str">
        <f t="shared" si="15"/>
        <v>NA</v>
      </c>
      <c r="V41" s="198"/>
      <c r="W41" s="197"/>
      <c r="X41" s="200" t="str">
        <f t="shared" ref="X41" si="31">IF(W41="","No hay ejecución",IF(AND(J41=0),"No hay Programación", W41/J41))</f>
        <v>No hay ejecución</v>
      </c>
      <c r="Y41" s="201" t="str">
        <f t="shared" si="16"/>
        <v>NA</v>
      </c>
      <c r="Z41" s="198"/>
      <c r="AA41" s="199"/>
      <c r="AB41" s="200" t="str">
        <f t="shared" ref="AB41" si="32">IF(AA41="","No hay ejecución",IF(AND(L41=0),"No hay Programación", AA41/L41))</f>
        <v>No hay ejecución</v>
      </c>
      <c r="AC41" s="201" t="s">
        <v>583</v>
      </c>
      <c r="AD41" s="198"/>
      <c r="AE41" s="197"/>
      <c r="AF41" s="200" t="str">
        <f t="shared" ref="AF41" si="33">IF(AE41="","No hay ejecución",IF(AND(M41=0),"No hay Programación", AE41/M41))</f>
        <v>No hay ejecución</v>
      </c>
      <c r="AG41" s="201" t="s">
        <v>583</v>
      </c>
      <c r="AH41" s="198"/>
      <c r="AI41" s="197">
        <f t="shared" ref="AI41:AI43" si="34">AE41+AA41+W41+S41</f>
        <v>0</v>
      </c>
      <c r="AJ41" s="200" t="str">
        <f t="shared" ref="AJ41" si="35">IF(AI41="","No hay ejecución",IF(AND(O41=0),"No hay Programación", AI41/O41))</f>
        <v>No hay Programación</v>
      </c>
      <c r="AK41" s="187" t="str">
        <f t="shared" ref="AK41:AK43" si="36">IF(AJ41="No hay ejecución","NA",IF(AJ41&gt;=45%,"De acuerdo con lo programado",IF(AJ41&gt;=25%,"Atraso Leve",IF(AJ41&lt;=24.99%,"En riesgo en cumplimiento"))))</f>
        <v>De acuerdo con lo programado</v>
      </c>
      <c r="AL41" s="198"/>
    </row>
    <row r="42" spans="1:38" ht="43.05" customHeight="1" outlineLevel="1">
      <c r="A42" s="251">
        <v>9.1</v>
      </c>
      <c r="B42" s="248">
        <v>2</v>
      </c>
      <c r="C42" s="248" t="s">
        <v>39</v>
      </c>
      <c r="D42" s="248" t="s">
        <v>74</v>
      </c>
      <c r="E42" s="248" t="s">
        <v>98</v>
      </c>
      <c r="F42" s="201" t="s">
        <v>1701</v>
      </c>
      <c r="G42" s="201" t="s">
        <v>495</v>
      </c>
      <c r="H42" s="201" t="s">
        <v>913</v>
      </c>
      <c r="I42" s="240"/>
      <c r="J42" s="240"/>
      <c r="K42" s="249">
        <f>SUM(I42:J42)</f>
        <v>0</v>
      </c>
      <c r="L42" s="240"/>
      <c r="M42" s="240"/>
      <c r="N42" s="249">
        <f>SUM(L42:M42)</f>
        <v>0</v>
      </c>
      <c r="O42" s="249">
        <f>SUM(K42,N42)</f>
        <v>0</v>
      </c>
      <c r="P42" s="252"/>
      <c r="Q42" s="201" t="s">
        <v>1680</v>
      </c>
      <c r="R42" s="201" t="s">
        <v>1702</v>
      </c>
      <c r="S42" s="197"/>
      <c r="T42" s="200" t="str">
        <f t="shared" ref="T42:T43" si="37">IF(S42="","No hay ejecución",IF(AND(I42=0),"No hay Programación", S42/I42))</f>
        <v>No hay ejecución</v>
      </c>
      <c r="U42" s="201" t="str">
        <f t="shared" si="15"/>
        <v>NA</v>
      </c>
      <c r="V42" s="198"/>
      <c r="W42" s="197"/>
      <c r="X42" s="200" t="str">
        <f t="shared" ref="X42:X43" si="38">IF(W42="","No hay ejecución",IF(AND(J42=0),"No hay Programación", W42/J42))</f>
        <v>No hay ejecución</v>
      </c>
      <c r="Y42" s="201" t="str">
        <f t="shared" si="16"/>
        <v>NA</v>
      </c>
      <c r="Z42" s="198"/>
      <c r="AA42" s="199"/>
      <c r="AB42" s="200" t="str">
        <f t="shared" ref="AB42:AB43" si="39">IF(AA42="","No hay ejecución",IF(AND(L42=0),"No hay Programación", AA42/L42))</f>
        <v>No hay ejecución</v>
      </c>
      <c r="AC42" s="201" t="s">
        <v>583</v>
      </c>
      <c r="AD42" s="198"/>
      <c r="AE42" s="197"/>
      <c r="AF42" s="200" t="str">
        <f t="shared" ref="AF42:AF43" si="40">IF(AE42="","No hay ejecución",IF(AND(M42=0),"No hay Programación", AE42/M42))</f>
        <v>No hay ejecución</v>
      </c>
      <c r="AG42" s="201" t="s">
        <v>583</v>
      </c>
      <c r="AH42" s="198"/>
      <c r="AI42" s="197">
        <f t="shared" si="34"/>
        <v>0</v>
      </c>
      <c r="AJ42" s="200" t="str">
        <f t="shared" ref="AJ42:AJ43" si="41">IF(AI42="","No hay ejecución",IF(AND(O42=0),"No hay Programación", AI42/O42))</f>
        <v>No hay Programación</v>
      </c>
      <c r="AK42" s="187" t="str">
        <f t="shared" si="36"/>
        <v>De acuerdo con lo programado</v>
      </c>
      <c r="AL42" s="198"/>
    </row>
    <row r="43" spans="1:38" ht="70.05" customHeight="1" outlineLevel="1">
      <c r="A43" s="251">
        <v>9.1999999999999993</v>
      </c>
      <c r="B43" s="248">
        <v>2</v>
      </c>
      <c r="C43" s="248" t="s">
        <v>39</v>
      </c>
      <c r="D43" s="248" t="s">
        <v>74</v>
      </c>
      <c r="E43" s="248" t="s">
        <v>98</v>
      </c>
      <c r="F43" s="201" t="s">
        <v>1703</v>
      </c>
      <c r="G43" s="201" t="s">
        <v>495</v>
      </c>
      <c r="H43" s="201" t="s">
        <v>1017</v>
      </c>
      <c r="I43" s="240"/>
      <c r="J43" s="240"/>
      <c r="K43" s="249">
        <f>SUM(I43:J43)</f>
        <v>0</v>
      </c>
      <c r="L43" s="240"/>
      <c r="M43" s="240"/>
      <c r="N43" s="249">
        <f>SUM(L43:M43)</f>
        <v>0</v>
      </c>
      <c r="O43" s="249">
        <f>SUM(K43,N43)</f>
        <v>0</v>
      </c>
      <c r="P43" s="252"/>
      <c r="Q43" s="201" t="s">
        <v>1688</v>
      </c>
      <c r="R43" s="201" t="s">
        <v>1704</v>
      </c>
      <c r="S43" s="197"/>
      <c r="T43" s="200" t="str">
        <f t="shared" si="37"/>
        <v>No hay ejecución</v>
      </c>
      <c r="U43" s="201" t="str">
        <f t="shared" si="15"/>
        <v>NA</v>
      </c>
      <c r="V43" s="198"/>
      <c r="W43" s="197"/>
      <c r="X43" s="200" t="str">
        <f t="shared" si="38"/>
        <v>No hay ejecución</v>
      </c>
      <c r="Y43" s="201" t="str">
        <f t="shared" si="16"/>
        <v>NA</v>
      </c>
      <c r="Z43" s="198" t="s">
        <v>1690</v>
      </c>
      <c r="AA43" s="199"/>
      <c r="AB43" s="200" t="str">
        <f t="shared" si="39"/>
        <v>No hay ejecución</v>
      </c>
      <c r="AC43" s="201" t="s">
        <v>583</v>
      </c>
      <c r="AD43" s="198"/>
      <c r="AE43" s="197"/>
      <c r="AF43" s="200" t="str">
        <f t="shared" si="40"/>
        <v>No hay ejecución</v>
      </c>
      <c r="AG43" s="201" t="s">
        <v>583</v>
      </c>
      <c r="AH43" s="198"/>
      <c r="AI43" s="197">
        <f t="shared" si="34"/>
        <v>0</v>
      </c>
      <c r="AJ43" s="200" t="str">
        <f t="shared" si="41"/>
        <v>No hay Programación</v>
      </c>
      <c r="AK43" s="187" t="str">
        <f t="shared" si="36"/>
        <v>De acuerdo con lo programado</v>
      </c>
      <c r="AL43" s="198"/>
    </row>
    <row r="44" spans="1:38" ht="70.05" customHeight="1" outlineLevel="1">
      <c r="A44" s="251"/>
      <c r="B44" s="248"/>
      <c r="C44" s="248"/>
      <c r="D44" s="248"/>
      <c r="E44" s="248"/>
      <c r="F44" s="201"/>
      <c r="G44" s="201"/>
      <c r="H44" s="201"/>
      <c r="I44" s="240"/>
      <c r="J44" s="240"/>
      <c r="K44" s="277"/>
      <c r="L44" s="274"/>
      <c r="M44" s="274"/>
      <c r="N44" s="277"/>
      <c r="O44" s="277"/>
      <c r="P44" s="252"/>
      <c r="Q44" s="201"/>
      <c r="R44" s="205"/>
      <c r="S44" s="197"/>
      <c r="T44" s="200"/>
      <c r="U44" s="201"/>
      <c r="V44" s="198"/>
      <c r="W44" s="197"/>
      <c r="X44" s="200"/>
      <c r="Y44" s="201"/>
      <c r="Z44" s="198"/>
      <c r="AA44" s="199"/>
      <c r="AB44" s="200"/>
      <c r="AC44" s="201"/>
      <c r="AD44" s="198"/>
      <c r="AE44" s="197"/>
      <c r="AF44" s="200"/>
      <c r="AG44" s="201"/>
      <c r="AH44" s="198"/>
      <c r="AI44" s="197"/>
      <c r="AJ44" s="200"/>
      <c r="AK44" s="201"/>
      <c r="AL44" s="198"/>
    </row>
    <row r="45" spans="1:38" ht="70.05" customHeight="1" outlineLevel="1">
      <c r="A45" s="251"/>
      <c r="B45" s="248"/>
      <c r="C45" s="248"/>
      <c r="D45" s="248"/>
      <c r="E45" s="248"/>
      <c r="F45" s="201"/>
      <c r="G45" s="201"/>
      <c r="H45" s="201"/>
      <c r="I45" s="240"/>
      <c r="J45" s="240"/>
      <c r="K45" s="277"/>
      <c r="L45" s="274"/>
      <c r="M45" s="274"/>
      <c r="N45" s="277"/>
      <c r="O45" s="277"/>
      <c r="P45" s="252"/>
      <c r="Q45" s="201"/>
      <c r="R45" s="205"/>
      <c r="S45" s="197"/>
      <c r="T45" s="200"/>
      <c r="U45" s="201"/>
      <c r="V45" s="198"/>
      <c r="W45" s="197"/>
      <c r="X45" s="200"/>
      <c r="Y45" s="201"/>
      <c r="Z45" s="198"/>
      <c r="AA45" s="199"/>
      <c r="AB45" s="200"/>
      <c r="AC45" s="201"/>
      <c r="AD45" s="198"/>
      <c r="AE45" s="197"/>
      <c r="AF45" s="200"/>
      <c r="AG45" s="201"/>
      <c r="AH45" s="198"/>
      <c r="AI45" s="197"/>
      <c r="AJ45" s="200"/>
      <c r="AK45" s="201"/>
      <c r="AL45" s="198"/>
    </row>
    <row r="46" spans="1:38" ht="70.05" customHeight="1" thickBot="1">
      <c r="A46" s="256"/>
      <c r="B46" s="256"/>
      <c r="C46" s="256"/>
      <c r="D46" s="256"/>
      <c r="E46" s="256"/>
      <c r="F46" s="272"/>
      <c r="G46" s="258"/>
      <c r="H46" s="258"/>
      <c r="I46" s="258"/>
      <c r="J46" s="258"/>
      <c r="K46" s="258"/>
      <c r="L46" s="258"/>
      <c r="M46" s="258"/>
      <c r="N46" s="258"/>
      <c r="O46" s="258"/>
      <c r="P46" s="259"/>
      <c r="Q46" s="258"/>
      <c r="R46" s="258"/>
      <c r="AD46" s="134"/>
    </row>
    <row r="47" spans="1:38" ht="10.8" thickTop="1" thickBot="1">
      <c r="A47" s="256"/>
      <c r="B47" s="256"/>
      <c r="C47" s="256"/>
      <c r="D47" s="256"/>
      <c r="E47" s="256"/>
      <c r="F47" s="272"/>
      <c r="G47" s="257"/>
      <c r="H47" s="257"/>
      <c r="I47" s="258"/>
      <c r="J47" s="258"/>
      <c r="K47" s="258"/>
      <c r="L47" s="258"/>
      <c r="M47" s="258"/>
      <c r="N47" s="258"/>
      <c r="O47" s="258"/>
      <c r="P47" s="259"/>
      <c r="Q47" s="258"/>
      <c r="R47" s="258"/>
      <c r="AD47" s="135"/>
    </row>
    <row r="48" spans="1:38" ht="10.8" thickTop="1" thickBot="1">
      <c r="A48" s="256"/>
      <c r="B48" s="256"/>
      <c r="C48" s="256"/>
      <c r="D48" s="256"/>
      <c r="E48" s="256"/>
      <c r="F48" s="272"/>
      <c r="G48" s="257"/>
      <c r="H48" s="257"/>
      <c r="I48" s="258"/>
      <c r="J48" s="258"/>
      <c r="K48" s="258"/>
      <c r="L48" s="258"/>
      <c r="M48" s="258"/>
      <c r="N48" s="258"/>
      <c r="O48" s="258"/>
      <c r="P48" s="259"/>
      <c r="Q48" s="258"/>
      <c r="R48" s="258"/>
      <c r="AD48" s="135"/>
    </row>
    <row r="49" spans="1:18" ht="10.8" thickTop="1" thickBot="1">
      <c r="A49" s="871" t="s">
        <v>551</v>
      </c>
      <c r="B49" s="872"/>
      <c r="C49" s="872"/>
      <c r="D49" s="872"/>
      <c r="E49" s="872"/>
      <c r="F49" s="260"/>
      <c r="G49" s="257"/>
      <c r="H49" s="257"/>
      <c r="I49" s="258"/>
      <c r="J49" s="258"/>
      <c r="K49" s="258"/>
      <c r="L49" s="258"/>
      <c r="M49" s="258"/>
      <c r="N49" s="258"/>
      <c r="O49" s="258"/>
      <c r="P49" s="259"/>
      <c r="Q49" s="258"/>
      <c r="R49" s="258"/>
    </row>
    <row r="50" spans="1:18" ht="10.8" thickTop="1" thickBot="1">
      <c r="A50" s="153"/>
      <c r="B50" s="153"/>
      <c r="C50" s="153"/>
      <c r="D50" s="153"/>
      <c r="E50" s="153"/>
      <c r="F50" s="257"/>
      <c r="G50" s="257"/>
      <c r="H50" s="257"/>
      <c r="I50" s="258"/>
      <c r="J50" s="258"/>
      <c r="K50" s="258"/>
      <c r="L50" s="258"/>
      <c r="M50" s="258"/>
      <c r="N50" s="258"/>
      <c r="O50" s="258"/>
      <c r="P50" s="259"/>
      <c r="Q50" s="258"/>
      <c r="R50" s="258"/>
    </row>
    <row r="51" spans="1:18" ht="10.8" thickTop="1" thickBot="1">
      <c r="A51" s="873" t="s">
        <v>553</v>
      </c>
      <c r="B51" s="874"/>
      <c r="C51" s="874"/>
      <c r="D51" s="874"/>
      <c r="E51" s="874"/>
      <c r="F51" s="260"/>
      <c r="G51" s="257"/>
      <c r="H51" s="257"/>
      <c r="I51" s="258"/>
      <c r="J51" s="258"/>
      <c r="K51" s="258"/>
      <c r="L51" s="258"/>
      <c r="M51" s="258"/>
      <c r="N51" s="258"/>
      <c r="O51" s="258"/>
      <c r="P51" s="259"/>
      <c r="Q51" s="258"/>
      <c r="R51" s="258"/>
    </row>
    <row r="52" spans="1:18" ht="10.8" thickTop="1" thickBot="1">
      <c r="A52" s="261"/>
      <c r="B52" s="261"/>
      <c r="C52" s="261"/>
      <c r="D52" s="261"/>
      <c r="E52" s="261"/>
      <c r="F52" s="257"/>
      <c r="G52" s="257"/>
      <c r="H52" s="257"/>
      <c r="I52" s="258"/>
      <c r="J52" s="258"/>
      <c r="K52" s="258"/>
      <c r="L52" s="258"/>
      <c r="M52" s="258"/>
      <c r="N52" s="258"/>
      <c r="O52" s="258"/>
      <c r="P52" s="259"/>
      <c r="Q52" s="258"/>
      <c r="R52" s="258"/>
    </row>
    <row r="53" spans="1:18" ht="10.8" thickTop="1" thickBot="1">
      <c r="A53" s="262" t="s">
        <v>554</v>
      </c>
      <c r="B53" s="256"/>
      <c r="C53" s="267"/>
      <c r="D53" s="256"/>
      <c r="E53" s="256"/>
      <c r="F53" s="272"/>
      <c r="G53" s="257"/>
      <c r="H53" s="257"/>
      <c r="I53" s="258"/>
      <c r="J53" s="258"/>
      <c r="K53" s="258"/>
      <c r="L53" s="258"/>
      <c r="M53" s="258"/>
      <c r="N53" s="258"/>
      <c r="O53" s="258"/>
      <c r="P53" s="259"/>
      <c r="Q53" s="258"/>
      <c r="R53" s="258"/>
    </row>
    <row r="54" spans="1:18" ht="10.8" thickTop="1" thickBot="1">
      <c r="A54" s="263">
        <v>1</v>
      </c>
      <c r="B54" s="256" t="s">
        <v>555</v>
      </c>
      <c r="C54" s="267"/>
      <c r="D54" s="256"/>
      <c r="E54" s="256"/>
      <c r="F54" s="272"/>
      <c r="G54" s="257"/>
      <c r="H54" s="257"/>
      <c r="I54" s="258"/>
      <c r="J54" s="258"/>
      <c r="K54" s="258"/>
      <c r="L54" s="258"/>
      <c r="M54" s="258"/>
      <c r="N54" s="258"/>
      <c r="O54" s="258"/>
      <c r="P54" s="259"/>
      <c r="Q54" s="258"/>
      <c r="R54" s="258"/>
    </row>
    <row r="55" spans="1:18" ht="10.8" thickTop="1" thickBot="1">
      <c r="A55" s="263">
        <v>2</v>
      </c>
      <c r="B55" s="256" t="s">
        <v>606</v>
      </c>
      <c r="C55" s="267"/>
      <c r="D55" s="256"/>
      <c r="E55" s="256"/>
      <c r="F55" s="272"/>
      <c r="G55" s="257"/>
      <c r="H55" s="257"/>
      <c r="I55" s="258"/>
      <c r="J55" s="258"/>
      <c r="K55" s="258"/>
      <c r="L55" s="258"/>
      <c r="M55" s="258"/>
      <c r="N55" s="258"/>
      <c r="O55" s="258"/>
      <c r="P55" s="259"/>
      <c r="Q55" s="258"/>
      <c r="R55" s="258"/>
    </row>
    <row r="56" spans="1:18" ht="10.8" thickTop="1" thickBot="1">
      <c r="A56" s="263">
        <v>3</v>
      </c>
      <c r="B56" s="256" t="s">
        <v>557</v>
      </c>
      <c r="C56" s="268"/>
      <c r="D56" s="256"/>
      <c r="E56" s="256"/>
      <c r="F56" s="272"/>
      <c r="G56" s="154"/>
      <c r="H56" s="154"/>
      <c r="I56" s="258"/>
      <c r="J56" s="258"/>
      <c r="K56" s="258"/>
      <c r="L56" s="258"/>
      <c r="M56" s="258"/>
      <c r="N56" s="258"/>
      <c r="O56" s="258"/>
      <c r="P56" s="259"/>
      <c r="Q56" s="258"/>
      <c r="R56" s="258"/>
    </row>
    <row r="57" spans="1:18" ht="10.8" thickTop="1" thickBot="1">
      <c r="A57" s="263">
        <v>4</v>
      </c>
      <c r="B57" s="256" t="s">
        <v>558</v>
      </c>
      <c r="C57" s="268"/>
      <c r="D57" s="256"/>
      <c r="E57" s="256"/>
      <c r="F57" s="272"/>
      <c r="G57" s="258"/>
      <c r="H57" s="258"/>
      <c r="I57" s="258"/>
      <c r="J57" s="258"/>
      <c r="K57" s="258"/>
      <c r="L57" s="258"/>
      <c r="M57" s="258"/>
      <c r="N57" s="258"/>
      <c r="O57" s="258"/>
      <c r="P57" s="259"/>
      <c r="Q57" s="258"/>
      <c r="R57" s="258"/>
    </row>
    <row r="58" spans="1:18" ht="10.8" thickTop="1" thickBot="1">
      <c r="A58" s="263">
        <v>5</v>
      </c>
      <c r="B58" s="256" t="s">
        <v>607</v>
      </c>
      <c r="C58" s="268"/>
      <c r="D58" s="256"/>
      <c r="E58" s="256"/>
      <c r="F58" s="272"/>
      <c r="G58" s="258"/>
      <c r="H58" s="258"/>
      <c r="I58" s="258"/>
      <c r="J58" s="258"/>
      <c r="K58" s="258"/>
      <c r="L58" s="258"/>
      <c r="M58" s="258"/>
      <c r="N58" s="258"/>
      <c r="O58" s="258"/>
      <c r="P58" s="259"/>
      <c r="Q58" s="258"/>
      <c r="R58" s="258"/>
    </row>
    <row r="59" spans="1:18" ht="10.199999999999999" thickTop="1">
      <c r="A59" s="263">
        <v>6</v>
      </c>
      <c r="B59" s="154" t="s">
        <v>560</v>
      </c>
      <c r="C59" s="268"/>
      <c r="D59" s="256"/>
      <c r="E59" s="256"/>
      <c r="F59" s="272"/>
      <c r="G59" s="257"/>
      <c r="H59" s="257"/>
      <c r="I59" s="257"/>
      <c r="J59" s="257"/>
      <c r="K59" s="257"/>
      <c r="L59" s="257"/>
      <c r="M59" s="257"/>
      <c r="N59" s="257"/>
      <c r="O59" s="257"/>
      <c r="P59" s="264"/>
      <c r="Q59" s="257"/>
      <c r="R59" s="257"/>
    </row>
    <row r="60" spans="1:18" ht="9.6">
      <c r="A60" s="263">
        <v>7</v>
      </c>
      <c r="B60" s="256" t="s">
        <v>561</v>
      </c>
      <c r="D60" s="256"/>
      <c r="E60" s="256"/>
      <c r="F60" s="272"/>
      <c r="G60" s="257"/>
      <c r="H60" s="257"/>
      <c r="I60" s="257"/>
      <c r="J60" s="257"/>
      <c r="K60" s="257"/>
      <c r="L60" s="257"/>
      <c r="M60" s="257"/>
      <c r="N60" s="257"/>
      <c r="O60" s="257"/>
      <c r="P60" s="264"/>
      <c r="Q60" s="257"/>
      <c r="R60" s="257"/>
    </row>
    <row r="61" spans="1:18" s="154" customFormat="1" ht="9.6">
      <c r="A61" s="263">
        <v>8</v>
      </c>
      <c r="B61" s="256" t="s">
        <v>562</v>
      </c>
      <c r="C61" s="256"/>
      <c r="F61" s="272"/>
      <c r="G61" s="257"/>
      <c r="H61" s="257"/>
      <c r="I61" s="257"/>
      <c r="J61" s="257"/>
      <c r="K61" s="257"/>
      <c r="L61" s="257"/>
      <c r="M61" s="257"/>
      <c r="N61" s="257"/>
      <c r="O61" s="257"/>
      <c r="P61" s="264"/>
      <c r="Q61" s="257"/>
      <c r="R61" s="257"/>
    </row>
    <row r="62" spans="1:18" ht="9.6">
      <c r="A62" s="263">
        <v>9</v>
      </c>
      <c r="B62" s="256" t="s">
        <v>563</v>
      </c>
      <c r="C62" s="256"/>
      <c r="D62" s="256"/>
      <c r="E62" s="256"/>
      <c r="F62" s="272"/>
      <c r="G62" s="257"/>
      <c r="H62" s="257"/>
      <c r="I62" s="257"/>
      <c r="J62" s="257"/>
      <c r="K62" s="257"/>
      <c r="L62" s="257"/>
      <c r="M62" s="257"/>
      <c r="N62" s="257"/>
      <c r="O62" s="257"/>
      <c r="P62" s="264"/>
      <c r="Q62" s="257"/>
      <c r="R62" s="257"/>
    </row>
    <row r="63" spans="1:18" ht="9.6">
      <c r="A63" s="263">
        <v>10</v>
      </c>
      <c r="B63" s="256" t="s">
        <v>564</v>
      </c>
      <c r="C63" s="256"/>
      <c r="D63" s="256"/>
      <c r="E63" s="256"/>
      <c r="F63" s="272"/>
      <c r="G63" s="257"/>
      <c r="H63" s="257"/>
      <c r="I63" s="257"/>
      <c r="J63" s="257"/>
      <c r="K63" s="257"/>
      <c r="L63" s="257"/>
      <c r="M63" s="257"/>
      <c r="N63" s="257"/>
      <c r="O63" s="257"/>
      <c r="P63" s="264"/>
      <c r="Q63" s="257"/>
      <c r="R63" s="257"/>
    </row>
    <row r="64" spans="1:18" ht="9.6">
      <c r="A64" s="263">
        <v>11</v>
      </c>
      <c r="B64" s="256" t="s">
        <v>565</v>
      </c>
      <c r="C64" s="256"/>
      <c r="D64" s="256"/>
      <c r="E64" s="256"/>
      <c r="F64" s="272"/>
      <c r="G64" s="257"/>
      <c r="H64" s="257"/>
      <c r="I64" s="257"/>
      <c r="J64" s="257"/>
      <c r="K64" s="257"/>
      <c r="L64" s="257"/>
      <c r="M64" s="257"/>
      <c r="N64" s="257"/>
      <c r="O64" s="257"/>
      <c r="P64" s="264"/>
      <c r="Q64" s="257"/>
      <c r="R64" s="257"/>
    </row>
    <row r="65" spans="1:18" ht="9.6">
      <c r="A65" s="263">
        <v>12</v>
      </c>
      <c r="B65" s="256" t="s">
        <v>566</v>
      </c>
      <c r="C65" s="256"/>
      <c r="D65" s="256"/>
      <c r="E65" s="256"/>
      <c r="F65" s="272"/>
      <c r="G65" s="257"/>
      <c r="H65" s="257"/>
      <c r="I65" s="257"/>
      <c r="J65" s="257"/>
      <c r="K65" s="257"/>
      <c r="L65" s="257"/>
      <c r="M65" s="257"/>
      <c r="N65" s="257"/>
      <c r="O65" s="257"/>
      <c r="P65" s="264"/>
      <c r="Q65" s="257"/>
      <c r="R65" s="257"/>
    </row>
    <row r="66" spans="1:18" ht="9.6">
      <c r="A66" s="263">
        <v>13</v>
      </c>
      <c r="B66" s="256" t="s">
        <v>567</v>
      </c>
      <c r="C66" s="256"/>
      <c r="D66" s="256"/>
      <c r="E66" s="256"/>
      <c r="F66" s="272"/>
      <c r="G66" s="257"/>
      <c r="H66" s="257"/>
      <c r="I66" s="257"/>
      <c r="J66" s="257"/>
      <c r="K66" s="257"/>
      <c r="L66" s="257"/>
      <c r="M66" s="257"/>
      <c r="N66" s="257"/>
      <c r="O66" s="257"/>
      <c r="P66" s="264"/>
      <c r="Q66" s="257"/>
      <c r="R66" s="257"/>
    </row>
    <row r="67" spans="1:18" ht="10.199999999999999" thickBot="1">
      <c r="A67" s="154"/>
      <c r="C67" s="154"/>
      <c r="D67" s="154"/>
      <c r="E67" s="154"/>
      <c r="F67" s="257"/>
      <c r="G67" s="265"/>
      <c r="H67" s="265"/>
      <c r="I67" s="258"/>
      <c r="J67" s="258"/>
      <c r="K67" s="258"/>
      <c r="L67" s="258"/>
      <c r="M67" s="258"/>
      <c r="N67" s="258"/>
      <c r="O67" s="258"/>
      <c r="P67" s="259"/>
      <c r="Q67" s="265"/>
      <c r="R67" s="265"/>
    </row>
    <row r="68" spans="1:18" ht="10.199999999999999" thickTop="1"/>
    <row r="69" spans="1:18" ht="9.6">
      <c r="A69" s="154"/>
      <c r="C69" s="154"/>
      <c r="D69" s="154"/>
      <c r="E69" s="154"/>
      <c r="F69" s="257"/>
      <c r="G69" s="154"/>
      <c r="H69" s="154"/>
      <c r="I69" s="153"/>
      <c r="J69" s="153"/>
      <c r="K69" s="153"/>
      <c r="L69" s="153"/>
      <c r="M69" s="153"/>
      <c r="N69" s="153"/>
      <c r="O69" s="153"/>
      <c r="P69" s="279"/>
      <c r="Q69" s="154"/>
      <c r="R69" s="154"/>
    </row>
    <row r="70" spans="1:18" s="154" customFormat="1" ht="9.6">
      <c r="F70" s="257"/>
      <c r="I70" s="153"/>
      <c r="J70" s="153"/>
      <c r="K70" s="153"/>
      <c r="L70" s="153"/>
      <c r="M70" s="153"/>
      <c r="N70" s="153"/>
      <c r="O70" s="153"/>
      <c r="P70" s="279"/>
    </row>
    <row r="71" spans="1:18" s="154" customFormat="1" ht="9.6">
      <c r="F71" s="257"/>
      <c r="I71" s="153"/>
      <c r="J71" s="153"/>
      <c r="K71" s="153"/>
      <c r="L71" s="153"/>
      <c r="M71" s="153"/>
      <c r="N71" s="153"/>
      <c r="O71" s="153"/>
      <c r="P71" s="279"/>
    </row>
    <row r="72" spans="1:18" s="154" customFormat="1" ht="9.6">
      <c r="F72" s="257"/>
      <c r="I72" s="153"/>
      <c r="J72" s="153"/>
      <c r="K72" s="153"/>
      <c r="L72" s="153"/>
      <c r="M72" s="153"/>
      <c r="N72" s="153"/>
      <c r="O72" s="153"/>
      <c r="P72" s="279"/>
    </row>
    <row r="73" spans="1:18" s="154" customFormat="1" ht="9.6">
      <c r="A73" s="151"/>
      <c r="B73" s="151"/>
      <c r="C73" s="151"/>
      <c r="D73" s="151"/>
      <c r="E73" s="151"/>
      <c r="F73" s="273"/>
      <c r="G73" s="151"/>
      <c r="H73" s="151"/>
      <c r="I73" s="155"/>
      <c r="J73" s="155"/>
      <c r="K73" s="155"/>
      <c r="L73" s="155"/>
      <c r="M73" s="155"/>
      <c r="N73" s="155"/>
      <c r="O73" s="155"/>
      <c r="P73" s="276"/>
      <c r="Q73" s="151"/>
      <c r="R73" s="151"/>
    </row>
    <row r="74" spans="1:18" s="154" customFormat="1" ht="9.6">
      <c r="A74" s="151"/>
      <c r="B74" s="151"/>
      <c r="C74" s="151"/>
      <c r="D74" s="151"/>
      <c r="E74" s="151"/>
      <c r="F74" s="273"/>
      <c r="G74" s="151"/>
      <c r="H74" s="151"/>
      <c r="I74" s="155"/>
      <c r="J74" s="155"/>
      <c r="K74" s="155"/>
      <c r="L74" s="155"/>
      <c r="M74" s="155"/>
      <c r="N74" s="155"/>
      <c r="O74" s="155"/>
      <c r="P74" s="276"/>
      <c r="Q74" s="151"/>
      <c r="R74" s="151"/>
    </row>
    <row r="75" spans="1:18" s="154" customFormat="1" ht="9.6">
      <c r="A75" s="151"/>
      <c r="B75" s="151"/>
      <c r="C75" s="151"/>
      <c r="D75" s="151"/>
      <c r="E75" s="151"/>
      <c r="F75" s="273"/>
      <c r="G75" s="151"/>
      <c r="H75" s="151"/>
      <c r="I75" s="155"/>
      <c r="J75" s="155"/>
      <c r="K75" s="155"/>
      <c r="L75" s="155"/>
      <c r="M75" s="155"/>
      <c r="N75" s="155"/>
      <c r="O75" s="155"/>
      <c r="P75" s="276"/>
      <c r="Q75" s="151"/>
      <c r="R75" s="151"/>
    </row>
    <row r="76" spans="1:18" s="154" customFormat="1" ht="9.6">
      <c r="A76" s="151"/>
      <c r="B76" s="151"/>
      <c r="C76" s="151"/>
      <c r="D76" s="151"/>
      <c r="E76" s="151"/>
      <c r="F76" s="273"/>
      <c r="G76" s="151"/>
      <c r="H76" s="151"/>
      <c r="I76" s="155"/>
      <c r="J76" s="155"/>
      <c r="K76" s="155"/>
      <c r="L76" s="155"/>
      <c r="M76" s="155"/>
      <c r="N76" s="155"/>
      <c r="O76" s="155"/>
      <c r="P76" s="276"/>
      <c r="Q76" s="151"/>
      <c r="R76" s="151"/>
    </row>
    <row r="77" spans="1:18" s="154" customFormat="1" ht="9.6">
      <c r="A77" s="151"/>
      <c r="B77" s="151"/>
      <c r="C77" s="151"/>
      <c r="D77" s="151"/>
      <c r="E77" s="151"/>
      <c r="F77" s="273"/>
      <c r="G77" s="151"/>
      <c r="H77" s="151"/>
      <c r="I77" s="155"/>
      <c r="J77" s="155"/>
      <c r="K77" s="155"/>
      <c r="L77" s="155"/>
      <c r="M77" s="155"/>
      <c r="N77" s="155"/>
      <c r="O77" s="155"/>
      <c r="P77" s="276"/>
      <c r="Q77" s="151"/>
      <c r="R77" s="151"/>
    </row>
    <row r="78" spans="1:18" s="154" customFormat="1" ht="9.6">
      <c r="A78" s="151"/>
      <c r="B78" s="151"/>
      <c r="C78" s="151"/>
      <c r="D78" s="151"/>
      <c r="E78" s="151"/>
      <c r="F78" s="273"/>
      <c r="G78" s="151"/>
      <c r="H78" s="151"/>
      <c r="I78" s="155"/>
      <c r="J78" s="155"/>
      <c r="K78" s="155"/>
      <c r="L78" s="155"/>
      <c r="M78" s="155"/>
      <c r="N78" s="155"/>
      <c r="O78" s="155"/>
      <c r="P78" s="276"/>
      <c r="Q78" s="151"/>
      <c r="R78" s="151"/>
    </row>
    <row r="79" spans="1:18" s="154" customFormat="1" ht="70.05" customHeight="1">
      <c r="A79" s="151"/>
      <c r="B79" s="151"/>
      <c r="C79" s="151"/>
      <c r="D79" s="151"/>
      <c r="E79" s="151"/>
      <c r="F79" s="273"/>
      <c r="G79" s="151"/>
      <c r="H79" s="151"/>
      <c r="I79" s="155"/>
      <c r="J79" s="155"/>
      <c r="K79" s="155"/>
      <c r="L79" s="155"/>
      <c r="M79" s="155"/>
      <c r="N79" s="155"/>
      <c r="O79" s="155"/>
      <c r="P79" s="276"/>
      <c r="Q79" s="151"/>
      <c r="R79" s="151"/>
    </row>
    <row r="80" spans="1:18" s="154" customFormat="1" ht="70.05" customHeight="1">
      <c r="A80" s="151"/>
      <c r="B80" s="151"/>
      <c r="C80" s="151"/>
      <c r="D80" s="151"/>
      <c r="E80" s="151"/>
      <c r="F80" s="273"/>
      <c r="G80" s="151"/>
      <c r="H80" s="151"/>
      <c r="I80" s="155"/>
      <c r="J80" s="155"/>
      <c r="K80" s="155"/>
      <c r="L80" s="155"/>
      <c r="M80" s="155"/>
      <c r="N80" s="155"/>
      <c r="O80" s="155"/>
      <c r="P80" s="276"/>
      <c r="Q80" s="151"/>
      <c r="R80" s="151"/>
    </row>
    <row r="81" spans="1:18" s="154" customFormat="1" ht="70.05" customHeight="1">
      <c r="A81" s="151"/>
      <c r="B81" s="151"/>
      <c r="C81" s="151"/>
      <c r="D81" s="151"/>
      <c r="E81" s="151"/>
      <c r="F81" s="273"/>
      <c r="G81" s="151"/>
      <c r="H81" s="151"/>
      <c r="I81" s="155"/>
      <c r="J81" s="155"/>
      <c r="K81" s="155"/>
      <c r="L81" s="155"/>
      <c r="M81" s="155"/>
      <c r="N81" s="155"/>
      <c r="O81" s="155"/>
      <c r="P81" s="276"/>
      <c r="Q81" s="151"/>
      <c r="R81" s="151"/>
    </row>
    <row r="82" spans="1:18" s="154" customFormat="1" ht="70.05" customHeight="1">
      <c r="A82" s="151"/>
      <c r="B82" s="151"/>
      <c r="C82" s="151"/>
      <c r="D82" s="151"/>
      <c r="E82" s="151"/>
      <c r="F82" s="273"/>
      <c r="G82" s="151"/>
      <c r="H82" s="151"/>
      <c r="I82" s="155"/>
      <c r="J82" s="155"/>
      <c r="K82" s="155"/>
      <c r="L82" s="155"/>
      <c r="M82" s="155"/>
      <c r="N82" s="155"/>
      <c r="O82" s="155"/>
      <c r="P82" s="276"/>
      <c r="Q82" s="151"/>
      <c r="R82" s="151"/>
    </row>
  </sheetData>
  <mergeCells count="43">
    <mergeCell ref="AI11:AL12"/>
    <mergeCell ref="AA12:AD12"/>
    <mergeCell ref="AE12:AH12"/>
    <mergeCell ref="AE13:AE14"/>
    <mergeCell ref="AF13:AF14"/>
    <mergeCell ref="AG13:AG14"/>
    <mergeCell ref="AH13:AH14"/>
    <mergeCell ref="AI13:AI14"/>
    <mergeCell ref="AJ13:AJ14"/>
    <mergeCell ref="AK13:AK14"/>
    <mergeCell ref="AL13:AL14"/>
    <mergeCell ref="AB13:AB14"/>
    <mergeCell ref="AC13:AC14"/>
    <mergeCell ref="AD13:AD14"/>
    <mergeCell ref="A49:E49"/>
    <mergeCell ref="A51:E51"/>
    <mergeCell ref="Y13:Y14"/>
    <mergeCell ref="Z13:Z14"/>
    <mergeCell ref="AA13:AA14"/>
    <mergeCell ref="F12:F14"/>
    <mergeCell ref="V13:V14"/>
    <mergeCell ref="W13:W14"/>
    <mergeCell ref="X13:X14"/>
    <mergeCell ref="P12:P14"/>
    <mergeCell ref="B12:B14"/>
    <mergeCell ref="W12:Z12"/>
    <mergeCell ref="G13:G14"/>
    <mergeCell ref="H13:H14"/>
    <mergeCell ref="I13:N13"/>
    <mergeCell ref="S13:S14"/>
    <mergeCell ref="T13:T14"/>
    <mergeCell ref="U13:U14"/>
    <mergeCell ref="Q12:Q14"/>
    <mergeCell ref="R12:R14"/>
    <mergeCell ref="S12:V12"/>
    <mergeCell ref="A1:E1"/>
    <mergeCell ref="G1:Q3"/>
    <mergeCell ref="A2:E2"/>
    <mergeCell ref="A11:A14"/>
    <mergeCell ref="B11:E11"/>
    <mergeCell ref="C12:C14"/>
    <mergeCell ref="D12:D14"/>
    <mergeCell ref="E12:E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531A8-421D-4CFF-A27D-2F6739F5CC62}">
  <sheetPr>
    <tabColor theme="5" tint="0.59999389629810485"/>
  </sheetPr>
  <dimension ref="A5:O129"/>
  <sheetViews>
    <sheetView showGridLines="0" topLeftCell="A13" zoomScale="60" zoomScaleNormal="60" workbookViewId="0">
      <selection activeCell="L26" sqref="L26"/>
    </sheetView>
  </sheetViews>
  <sheetFormatPr baseColWidth="10" defaultColWidth="10.77734375" defaultRowHeight="13.8"/>
  <cols>
    <col min="1" max="1" width="19.44140625" style="34" customWidth="1"/>
    <col min="2" max="2" width="23.44140625" style="34" customWidth="1"/>
    <col min="3" max="3" width="23.21875" style="34" customWidth="1"/>
    <col min="4" max="4" width="24.77734375" style="34" customWidth="1"/>
    <col min="5" max="5" width="19.77734375" style="34" customWidth="1"/>
    <col min="6" max="6" width="25.77734375" style="34" customWidth="1"/>
    <col min="7" max="7" width="24" style="34" customWidth="1"/>
    <col min="8" max="8" width="23.44140625" style="34" customWidth="1"/>
    <col min="9" max="9" width="20.44140625" style="34" customWidth="1"/>
    <col min="10" max="10" width="18.21875" style="34" customWidth="1"/>
    <col min="11" max="11" width="21" style="34" customWidth="1"/>
    <col min="12" max="12" width="18.44140625" style="34" customWidth="1"/>
    <col min="13" max="13" width="20.44140625" style="34" customWidth="1"/>
    <col min="14" max="14" width="16.77734375" style="34" customWidth="1"/>
    <col min="15" max="16384" width="10.77734375" style="34"/>
  </cols>
  <sheetData>
    <row r="5" spans="1:12" ht="2.25" customHeight="1"/>
    <row r="6" spans="1:12" hidden="1"/>
    <row r="7" spans="1:12" ht="28.5" customHeight="1">
      <c r="A7" s="754" t="s">
        <v>197</v>
      </c>
      <c r="B7" s="754"/>
      <c r="C7" s="754"/>
      <c r="D7" s="754"/>
      <c r="E7" s="754"/>
      <c r="F7" s="754"/>
      <c r="G7" s="754"/>
      <c r="H7" s="754"/>
      <c r="I7" s="754"/>
      <c r="J7" s="754"/>
      <c r="K7" s="35"/>
      <c r="L7" s="35"/>
    </row>
    <row r="8" spans="1:12" ht="14.4" thickBot="1"/>
    <row r="9" spans="1:12" ht="51" customHeight="1">
      <c r="A9" s="61" t="s">
        <v>198</v>
      </c>
      <c r="B9" s="61" t="s">
        <v>199</v>
      </c>
      <c r="C9" s="61" t="s">
        <v>25</v>
      </c>
      <c r="D9" s="61" t="s">
        <v>200</v>
      </c>
      <c r="E9" s="755" t="s">
        <v>201</v>
      </c>
      <c r="F9" s="756"/>
      <c r="G9" s="755" t="s">
        <v>202</v>
      </c>
      <c r="H9" s="756"/>
      <c r="I9" s="61" t="s">
        <v>203</v>
      </c>
      <c r="J9" s="61" t="s">
        <v>204</v>
      </c>
    </row>
    <row r="10" spans="1:12" ht="33.75" customHeight="1">
      <c r="A10" s="757" t="s">
        <v>205</v>
      </c>
      <c r="B10" s="758" t="s">
        <v>206</v>
      </c>
      <c r="C10" s="759" t="s">
        <v>207</v>
      </c>
      <c r="D10" s="760">
        <v>2</v>
      </c>
      <c r="E10" s="750" t="s">
        <v>208</v>
      </c>
      <c r="F10" s="750"/>
      <c r="G10" s="39" t="s">
        <v>209</v>
      </c>
      <c r="H10" s="40"/>
      <c r="I10" s="750" t="s">
        <v>210</v>
      </c>
      <c r="J10" s="747" t="s">
        <v>211</v>
      </c>
    </row>
    <row r="11" spans="1:12" ht="59.7" customHeight="1">
      <c r="A11" s="757"/>
      <c r="B11" s="758"/>
      <c r="C11" s="759"/>
      <c r="D11" s="760"/>
      <c r="E11" s="42">
        <v>2023</v>
      </c>
      <c r="F11" s="76" t="s">
        <v>212</v>
      </c>
      <c r="G11" s="42" t="s">
        <v>213</v>
      </c>
      <c r="H11" s="41" t="s">
        <v>214</v>
      </c>
      <c r="I11" s="750"/>
      <c r="J11" s="748"/>
    </row>
    <row r="12" spans="1:12">
      <c r="A12" s="757"/>
      <c r="B12" s="758"/>
      <c r="C12" s="759"/>
      <c r="D12" s="760"/>
      <c r="E12" s="42">
        <v>2024</v>
      </c>
      <c r="F12" s="75">
        <v>1</v>
      </c>
      <c r="G12" s="759" t="s">
        <v>215</v>
      </c>
      <c r="H12" s="759"/>
      <c r="I12" s="750"/>
      <c r="J12" s="748"/>
    </row>
    <row r="13" spans="1:12">
      <c r="A13" s="757"/>
      <c r="B13" s="758"/>
      <c r="C13" s="759"/>
      <c r="D13" s="760"/>
      <c r="E13" s="42">
        <v>2025</v>
      </c>
      <c r="F13" s="75">
        <v>3</v>
      </c>
      <c r="G13" s="759"/>
      <c r="H13" s="759"/>
      <c r="I13" s="750"/>
      <c r="J13" s="748"/>
    </row>
    <row r="14" spans="1:12" ht="52.5" customHeight="1">
      <c r="A14" s="757"/>
      <c r="B14" s="758"/>
      <c r="C14" s="759"/>
      <c r="D14" s="760"/>
      <c r="E14" s="42">
        <v>2026</v>
      </c>
      <c r="F14" s="75">
        <v>3</v>
      </c>
      <c r="G14" s="759"/>
      <c r="H14" s="759"/>
      <c r="I14" s="750"/>
      <c r="J14" s="749"/>
    </row>
    <row r="15" spans="1:12" ht="15" customHeight="1">
      <c r="A15" s="757"/>
      <c r="B15" s="758"/>
      <c r="C15" s="758" t="s">
        <v>103</v>
      </c>
      <c r="D15" s="750">
        <v>1</v>
      </c>
      <c r="E15" s="760" t="s">
        <v>216</v>
      </c>
      <c r="F15" s="760"/>
      <c r="G15" s="750" t="s">
        <v>217</v>
      </c>
      <c r="H15" s="750"/>
      <c r="I15" s="757" t="s">
        <v>218</v>
      </c>
      <c r="J15" s="747" t="s">
        <v>219</v>
      </c>
    </row>
    <row r="16" spans="1:12">
      <c r="A16" s="757"/>
      <c r="B16" s="758"/>
      <c r="C16" s="758"/>
      <c r="D16" s="750"/>
      <c r="E16" s="760"/>
      <c r="F16" s="760"/>
      <c r="G16" s="750"/>
      <c r="H16" s="750"/>
      <c r="I16" s="757"/>
      <c r="J16" s="748"/>
    </row>
    <row r="17" spans="1:11" ht="12.45" customHeight="1">
      <c r="A17" s="757"/>
      <c r="B17" s="758"/>
      <c r="C17" s="758"/>
      <c r="D17" s="750"/>
      <c r="E17" s="760"/>
      <c r="F17" s="760"/>
      <c r="G17" s="750"/>
      <c r="H17" s="750"/>
      <c r="I17" s="757"/>
      <c r="J17" s="748"/>
    </row>
    <row r="18" spans="1:11" ht="31.5" customHeight="1">
      <c r="A18" s="757"/>
      <c r="B18" s="758"/>
      <c r="C18" s="758"/>
      <c r="D18" s="750"/>
      <c r="E18" s="42">
        <v>2023</v>
      </c>
      <c r="F18" s="75" t="s">
        <v>212</v>
      </c>
      <c r="G18" s="43" t="s">
        <v>213</v>
      </c>
      <c r="H18" s="41" t="s">
        <v>214</v>
      </c>
      <c r="I18" s="757"/>
      <c r="J18" s="748"/>
    </row>
    <row r="19" spans="1:11" ht="39" customHeight="1">
      <c r="A19" s="757"/>
      <c r="B19" s="758"/>
      <c r="C19" s="758"/>
      <c r="D19" s="750"/>
      <c r="E19" s="42">
        <v>2024</v>
      </c>
      <c r="F19" s="75">
        <v>1</v>
      </c>
      <c r="G19" s="759" t="s">
        <v>220</v>
      </c>
      <c r="H19" s="759"/>
      <c r="I19" s="757"/>
      <c r="J19" s="748"/>
    </row>
    <row r="20" spans="1:11">
      <c r="A20" s="757"/>
      <c r="B20" s="758"/>
      <c r="C20" s="758"/>
      <c r="D20" s="750"/>
      <c r="E20" s="42">
        <v>2025</v>
      </c>
      <c r="F20" s="75">
        <v>3</v>
      </c>
      <c r="G20" s="759"/>
      <c r="H20" s="759"/>
      <c r="I20" s="757"/>
      <c r="J20" s="748"/>
    </row>
    <row r="21" spans="1:11" ht="28.2" customHeight="1">
      <c r="A21" s="757"/>
      <c r="B21" s="758"/>
      <c r="C21" s="758"/>
      <c r="D21" s="750"/>
      <c r="E21" s="42">
        <v>2026</v>
      </c>
      <c r="F21" s="75">
        <v>3</v>
      </c>
      <c r="G21" s="759"/>
      <c r="H21" s="759"/>
      <c r="I21" s="757"/>
      <c r="J21" s="749"/>
    </row>
    <row r="22" spans="1:11" ht="15" customHeight="1">
      <c r="A22" s="757"/>
      <c r="B22" s="758" t="s">
        <v>221</v>
      </c>
      <c r="C22" s="758" t="s">
        <v>222</v>
      </c>
      <c r="D22" s="750">
        <v>0</v>
      </c>
      <c r="E22" s="751" t="s">
        <v>223</v>
      </c>
      <c r="F22" s="752" t="s">
        <v>224</v>
      </c>
      <c r="G22" s="750" t="s">
        <v>225</v>
      </c>
      <c r="H22" s="750"/>
      <c r="I22" s="757" t="s">
        <v>226</v>
      </c>
      <c r="J22" s="747" t="s">
        <v>211</v>
      </c>
    </row>
    <row r="23" spans="1:11">
      <c r="A23" s="757"/>
      <c r="B23" s="758"/>
      <c r="C23" s="758"/>
      <c r="D23" s="750"/>
      <c r="E23" s="751"/>
      <c r="F23" s="752"/>
      <c r="G23" s="750"/>
      <c r="H23" s="750"/>
      <c r="I23" s="757"/>
      <c r="J23" s="748"/>
    </row>
    <row r="24" spans="1:11" ht="34.950000000000003" customHeight="1">
      <c r="A24" s="757"/>
      <c r="B24" s="758"/>
      <c r="C24" s="758"/>
      <c r="D24" s="750"/>
      <c r="E24" s="751"/>
      <c r="F24" s="752"/>
      <c r="G24" s="750"/>
      <c r="H24" s="750"/>
      <c r="I24" s="757"/>
      <c r="J24" s="748"/>
    </row>
    <row r="25" spans="1:11" ht="38.700000000000003" customHeight="1">
      <c r="A25" s="757"/>
      <c r="B25" s="758"/>
      <c r="C25" s="758"/>
      <c r="D25" s="750"/>
      <c r="E25" s="42">
        <v>2023</v>
      </c>
      <c r="F25" s="75">
        <v>325</v>
      </c>
      <c r="G25" s="43" t="s">
        <v>213</v>
      </c>
      <c r="H25" s="41" t="s">
        <v>214</v>
      </c>
      <c r="I25" s="757"/>
      <c r="J25" s="748"/>
    </row>
    <row r="26" spans="1:11" ht="39" customHeight="1">
      <c r="A26" s="757"/>
      <c r="B26" s="758"/>
      <c r="C26" s="758"/>
      <c r="D26" s="750"/>
      <c r="E26" s="42">
        <v>2024</v>
      </c>
      <c r="F26" s="75">
        <v>325</v>
      </c>
      <c r="G26" s="759" t="s">
        <v>215</v>
      </c>
      <c r="H26" s="759"/>
      <c r="I26" s="757"/>
      <c r="J26" s="748"/>
    </row>
    <row r="27" spans="1:11">
      <c r="A27" s="757"/>
      <c r="B27" s="758"/>
      <c r="C27" s="758"/>
      <c r="D27" s="750"/>
      <c r="E27" s="42">
        <v>2025</v>
      </c>
      <c r="F27" s="75">
        <v>325</v>
      </c>
      <c r="G27" s="759"/>
      <c r="H27" s="759"/>
      <c r="I27" s="757"/>
      <c r="J27" s="748"/>
    </row>
    <row r="28" spans="1:11" ht="28.2" customHeight="1">
      <c r="A28" s="757"/>
      <c r="B28" s="758"/>
      <c r="C28" s="758"/>
      <c r="D28" s="750"/>
      <c r="E28" s="42">
        <v>2026</v>
      </c>
      <c r="F28" s="75">
        <v>325</v>
      </c>
      <c r="G28" s="759"/>
      <c r="H28" s="759"/>
      <c r="I28" s="757"/>
      <c r="J28" s="749"/>
    </row>
    <row r="30" spans="1:11" ht="40.5" customHeight="1">
      <c r="A30" s="762" t="s">
        <v>227</v>
      </c>
      <c r="B30" s="762"/>
      <c r="C30" s="762"/>
      <c r="D30" s="762"/>
      <c r="E30" s="762"/>
      <c r="F30" s="762"/>
      <c r="G30" s="762"/>
      <c r="H30" s="762"/>
      <c r="I30" s="762"/>
      <c r="J30" s="762"/>
      <c r="K30" s="762"/>
    </row>
    <row r="31" spans="1:11" s="36" customFormat="1"/>
    <row r="32" spans="1:11">
      <c r="A32" s="36" t="s">
        <v>228</v>
      </c>
    </row>
    <row r="36" spans="1:14" ht="26.25" customHeight="1">
      <c r="A36" s="761" t="s">
        <v>23</v>
      </c>
      <c r="B36" s="761"/>
      <c r="C36" s="761"/>
      <c r="D36" s="761"/>
      <c r="E36" s="761"/>
      <c r="F36" s="761"/>
      <c r="G36" s="761"/>
      <c r="H36" s="761"/>
      <c r="I36" s="761"/>
      <c r="J36" s="761"/>
      <c r="K36" s="58"/>
      <c r="M36" s="45"/>
      <c r="N36" s="46"/>
    </row>
    <row r="37" spans="1:14" s="37" customFormat="1" ht="109.5" customHeight="1">
      <c r="A37" s="59" t="s">
        <v>229</v>
      </c>
      <c r="B37" s="59" t="s">
        <v>198</v>
      </c>
      <c r="C37" s="59" t="s">
        <v>199</v>
      </c>
      <c r="D37" s="59" t="s">
        <v>25</v>
      </c>
      <c r="E37" s="59" t="s">
        <v>200</v>
      </c>
      <c r="F37" s="59" t="s">
        <v>201</v>
      </c>
      <c r="G37" s="59" t="s">
        <v>230</v>
      </c>
      <c r="H37" s="59" t="s">
        <v>231</v>
      </c>
      <c r="I37" s="59" t="s">
        <v>204</v>
      </c>
      <c r="J37" s="60" t="s">
        <v>232</v>
      </c>
      <c r="M37" s="47"/>
      <c r="N37" s="48"/>
    </row>
    <row r="38" spans="1:14" s="63" customFormat="1" ht="255.45" customHeight="1">
      <c r="A38" s="62" t="s">
        <v>233</v>
      </c>
      <c r="B38" s="65" t="s">
        <v>234</v>
      </c>
      <c r="C38" s="65" t="s">
        <v>235</v>
      </c>
      <c r="D38" s="65" t="s">
        <v>236</v>
      </c>
      <c r="E38" s="65">
        <v>0</v>
      </c>
      <c r="F38" s="66" t="s">
        <v>237</v>
      </c>
      <c r="G38" s="66" t="s">
        <v>238</v>
      </c>
      <c r="H38" s="65" t="s">
        <v>239</v>
      </c>
      <c r="I38" s="65" t="s">
        <v>240</v>
      </c>
      <c r="J38" s="62" t="s">
        <v>241</v>
      </c>
    </row>
    <row r="39" spans="1:14" s="69" customFormat="1" ht="28.95" customHeight="1">
      <c r="A39" s="753" t="s">
        <v>233</v>
      </c>
      <c r="B39" s="740" t="s">
        <v>242</v>
      </c>
      <c r="C39" s="740" t="s">
        <v>243</v>
      </c>
      <c r="D39" s="740" t="s">
        <v>244</v>
      </c>
      <c r="E39" s="740">
        <v>0</v>
      </c>
      <c r="F39" s="68" t="s">
        <v>245</v>
      </c>
      <c r="G39" s="66" t="s">
        <v>246</v>
      </c>
      <c r="H39" s="740" t="s">
        <v>239</v>
      </c>
      <c r="I39" s="740" t="s">
        <v>247</v>
      </c>
      <c r="J39" s="753" t="s">
        <v>241</v>
      </c>
    </row>
    <row r="40" spans="1:14" s="63" customFormat="1" ht="14.7" customHeight="1">
      <c r="A40" s="744"/>
      <c r="B40" s="741"/>
      <c r="C40" s="741"/>
      <c r="D40" s="741"/>
      <c r="E40" s="741"/>
      <c r="F40" s="72"/>
      <c r="G40" s="70"/>
      <c r="H40" s="741"/>
      <c r="I40" s="741"/>
      <c r="J40" s="745"/>
    </row>
    <row r="41" spans="1:14" s="63" customFormat="1" ht="14.7" customHeight="1">
      <c r="A41" s="744"/>
      <c r="B41" s="741"/>
      <c r="C41" s="741"/>
      <c r="D41" s="741"/>
      <c r="E41" s="741"/>
      <c r="F41" s="72"/>
      <c r="G41" s="70"/>
      <c r="H41" s="741"/>
      <c r="I41" s="741"/>
      <c r="J41" s="753"/>
    </row>
    <row r="42" spans="1:14" s="63" customFormat="1" ht="14.7" customHeight="1">
      <c r="A42" s="744"/>
      <c r="B42" s="741"/>
      <c r="C42" s="741"/>
      <c r="D42" s="741"/>
      <c r="E42" s="741"/>
      <c r="F42" s="72"/>
      <c r="G42" s="70"/>
      <c r="H42" s="741"/>
      <c r="I42" s="741"/>
      <c r="J42" s="753"/>
    </row>
    <row r="43" spans="1:14" s="63" customFormat="1" ht="14.7" customHeight="1">
      <c r="A43" s="744"/>
      <c r="B43" s="741"/>
      <c r="C43" s="741"/>
      <c r="D43" s="741"/>
      <c r="E43" s="741"/>
      <c r="F43" s="72"/>
      <c r="G43" s="70"/>
      <c r="H43" s="741"/>
      <c r="I43" s="741"/>
      <c r="J43" s="753"/>
    </row>
    <row r="44" spans="1:14" s="63" customFormat="1" ht="64.5" customHeight="1">
      <c r="A44" s="744"/>
      <c r="B44" s="742"/>
      <c r="C44" s="742"/>
      <c r="D44" s="742"/>
      <c r="E44" s="742"/>
      <c r="F44" s="72"/>
      <c r="G44" s="74"/>
      <c r="H44" s="742"/>
      <c r="I44" s="742"/>
      <c r="J44" s="743"/>
    </row>
    <row r="45" spans="1:14" s="63" customFormat="1" ht="199.2" customHeight="1">
      <c r="A45" s="62"/>
      <c r="B45" s="38" t="s">
        <v>248</v>
      </c>
      <c r="C45" s="38" t="s">
        <v>249</v>
      </c>
      <c r="D45" s="49" t="s">
        <v>250</v>
      </c>
      <c r="E45" s="44">
        <v>5</v>
      </c>
      <c r="F45" s="38" t="s">
        <v>251</v>
      </c>
      <c r="G45" s="38" t="s">
        <v>252</v>
      </c>
      <c r="H45" s="38" t="s">
        <v>253</v>
      </c>
      <c r="I45" s="38" t="s">
        <v>254</v>
      </c>
      <c r="J45" s="38" t="s">
        <v>255</v>
      </c>
      <c r="L45" s="64" t="s">
        <v>256</v>
      </c>
    </row>
    <row r="46" spans="1:14" s="63" customFormat="1" ht="30" customHeight="1">
      <c r="A46" s="743" t="s">
        <v>257</v>
      </c>
      <c r="B46" s="743" t="s">
        <v>258</v>
      </c>
      <c r="C46" s="743" t="s">
        <v>249</v>
      </c>
      <c r="D46" s="743" t="s">
        <v>259</v>
      </c>
      <c r="E46" s="67">
        <v>4</v>
      </c>
      <c r="F46" s="743" t="s">
        <v>260</v>
      </c>
      <c r="G46" s="66" t="s">
        <v>261</v>
      </c>
      <c r="H46" s="740" t="s">
        <v>262</v>
      </c>
      <c r="I46" s="740" t="s">
        <v>263</v>
      </c>
      <c r="J46" s="746" t="s">
        <v>264</v>
      </c>
    </row>
    <row r="47" spans="1:14" s="63" customFormat="1" ht="13.95" customHeight="1">
      <c r="A47" s="744"/>
      <c r="B47" s="744"/>
      <c r="C47" s="744"/>
      <c r="D47" s="744"/>
      <c r="E47" s="71"/>
      <c r="F47" s="744"/>
      <c r="G47" s="70" t="s">
        <v>265</v>
      </c>
      <c r="H47" s="741"/>
      <c r="I47" s="741"/>
      <c r="J47" s="746" t="s">
        <v>266</v>
      </c>
    </row>
    <row r="48" spans="1:14" s="63" customFormat="1" ht="13.95" customHeight="1">
      <c r="A48" s="744"/>
      <c r="B48" s="744"/>
      <c r="C48" s="744"/>
      <c r="D48" s="744"/>
      <c r="E48" s="71"/>
      <c r="F48" s="744"/>
      <c r="G48" s="70" t="s">
        <v>267</v>
      </c>
      <c r="H48" s="741"/>
      <c r="I48" s="741"/>
      <c r="J48" s="746" t="s">
        <v>266</v>
      </c>
    </row>
    <row r="49" spans="1:10" s="63" customFormat="1" ht="13.95" customHeight="1">
      <c r="A49" s="744"/>
      <c r="B49" s="744"/>
      <c r="C49" s="744"/>
      <c r="D49" s="744"/>
      <c r="E49" s="71"/>
      <c r="F49" s="744"/>
      <c r="G49" s="70" t="s">
        <v>268</v>
      </c>
      <c r="H49" s="741"/>
      <c r="I49" s="741"/>
      <c r="J49" s="746" t="s">
        <v>266</v>
      </c>
    </row>
    <row r="50" spans="1:10" s="63" customFormat="1" ht="13.95" customHeight="1">
      <c r="A50" s="744"/>
      <c r="B50" s="744"/>
      <c r="C50" s="744"/>
      <c r="D50" s="744"/>
      <c r="E50" s="71"/>
      <c r="F50" s="744"/>
      <c r="G50" s="70" t="s">
        <v>269</v>
      </c>
      <c r="H50" s="741"/>
      <c r="I50" s="741"/>
      <c r="J50" s="746" t="s">
        <v>266</v>
      </c>
    </row>
    <row r="51" spans="1:10" s="63" customFormat="1" ht="129" customHeight="1">
      <c r="A51" s="745"/>
      <c r="B51" s="745"/>
      <c r="C51" s="745"/>
      <c r="D51" s="745"/>
      <c r="E51" s="73"/>
      <c r="F51" s="745"/>
      <c r="G51" s="74" t="s">
        <v>270</v>
      </c>
      <c r="H51" s="742"/>
      <c r="I51" s="742"/>
      <c r="J51" s="746" t="s">
        <v>266</v>
      </c>
    </row>
    <row r="52" spans="1:10" s="63" customFormat="1" ht="30" customHeight="1">
      <c r="A52" s="743" t="s">
        <v>257</v>
      </c>
      <c r="B52" s="740" t="s">
        <v>271</v>
      </c>
      <c r="C52" s="740" t="s">
        <v>272</v>
      </c>
      <c r="D52" s="740" t="s">
        <v>273</v>
      </c>
      <c r="E52" s="67">
        <v>0</v>
      </c>
      <c r="F52" s="743" t="s">
        <v>274</v>
      </c>
      <c r="G52" s="743" t="s">
        <v>275</v>
      </c>
      <c r="H52" s="740" t="s">
        <v>276</v>
      </c>
      <c r="I52" s="740" t="s">
        <v>263</v>
      </c>
      <c r="J52" s="746" t="s">
        <v>277</v>
      </c>
    </row>
    <row r="53" spans="1:10" s="63" customFormat="1" ht="12.45" customHeight="1">
      <c r="A53" s="744"/>
      <c r="B53" s="741"/>
      <c r="C53" s="741"/>
      <c r="D53" s="741"/>
      <c r="E53" s="71"/>
      <c r="F53" s="744"/>
      <c r="G53" s="744"/>
      <c r="H53" s="741"/>
      <c r="I53" s="741"/>
      <c r="J53" s="746"/>
    </row>
    <row r="54" spans="1:10" s="63" customFormat="1" ht="12.45" customHeight="1">
      <c r="A54" s="744"/>
      <c r="B54" s="741"/>
      <c r="C54" s="741"/>
      <c r="D54" s="741"/>
      <c r="E54" s="71"/>
      <c r="F54" s="744"/>
      <c r="G54" s="744"/>
      <c r="H54" s="741"/>
      <c r="I54" s="741"/>
      <c r="J54" s="746"/>
    </row>
    <row r="55" spans="1:10" s="63" customFormat="1" ht="12.45" customHeight="1">
      <c r="A55" s="744"/>
      <c r="B55" s="741"/>
      <c r="C55" s="741"/>
      <c r="D55" s="741"/>
      <c r="E55" s="71"/>
      <c r="F55" s="744"/>
      <c r="G55" s="744"/>
      <c r="H55" s="741"/>
      <c r="I55" s="741"/>
      <c r="J55" s="746"/>
    </row>
    <row r="56" spans="1:10" s="63" customFormat="1" ht="12.45" customHeight="1">
      <c r="A56" s="744"/>
      <c r="B56" s="741"/>
      <c r="C56" s="741"/>
      <c r="D56" s="741"/>
      <c r="E56" s="71"/>
      <c r="F56" s="744"/>
      <c r="G56" s="744"/>
      <c r="H56" s="741"/>
      <c r="I56" s="741"/>
      <c r="J56" s="746"/>
    </row>
    <row r="57" spans="1:10" s="63" customFormat="1" ht="93" customHeight="1">
      <c r="A57" s="745"/>
      <c r="B57" s="742"/>
      <c r="C57" s="742"/>
      <c r="D57" s="742"/>
      <c r="E57" s="73"/>
      <c r="F57" s="745"/>
      <c r="G57" s="745"/>
      <c r="H57" s="742"/>
      <c r="I57" s="742"/>
      <c r="J57" s="746"/>
    </row>
    <row r="58" spans="1:10" s="63" customFormat="1" ht="30" customHeight="1">
      <c r="A58" s="743" t="s">
        <v>257</v>
      </c>
      <c r="B58" s="740" t="s">
        <v>278</v>
      </c>
      <c r="C58" s="740" t="s">
        <v>279</v>
      </c>
      <c r="D58" s="740" t="s">
        <v>280</v>
      </c>
      <c r="E58" s="67">
        <v>0</v>
      </c>
      <c r="F58" s="743" t="s">
        <v>260</v>
      </c>
      <c r="G58" s="743" t="s">
        <v>281</v>
      </c>
      <c r="H58" s="740" t="s">
        <v>276</v>
      </c>
      <c r="I58" s="740" t="s">
        <v>282</v>
      </c>
      <c r="J58" s="746" t="s">
        <v>283</v>
      </c>
    </row>
    <row r="59" spans="1:10" s="63" customFormat="1" ht="12.45" customHeight="1">
      <c r="A59" s="744"/>
      <c r="B59" s="741"/>
      <c r="C59" s="741"/>
      <c r="D59" s="741"/>
      <c r="E59" s="71"/>
      <c r="F59" s="744"/>
      <c r="G59" s="744"/>
      <c r="H59" s="741"/>
      <c r="I59" s="741"/>
      <c r="J59" s="746"/>
    </row>
    <row r="60" spans="1:10" s="63" customFormat="1" ht="12.45" customHeight="1">
      <c r="A60" s="744"/>
      <c r="B60" s="741"/>
      <c r="C60" s="741"/>
      <c r="D60" s="741"/>
      <c r="E60" s="71"/>
      <c r="F60" s="744"/>
      <c r="G60" s="744"/>
      <c r="H60" s="741"/>
      <c r="I60" s="741"/>
      <c r="J60" s="746"/>
    </row>
    <row r="61" spans="1:10" s="63" customFormat="1" ht="12.45" customHeight="1">
      <c r="A61" s="744"/>
      <c r="B61" s="741"/>
      <c r="C61" s="741"/>
      <c r="D61" s="741"/>
      <c r="E61" s="71"/>
      <c r="F61" s="744"/>
      <c r="G61" s="744"/>
      <c r="H61" s="741"/>
      <c r="I61" s="741"/>
      <c r="J61" s="746"/>
    </row>
    <row r="62" spans="1:10" s="63" customFormat="1" ht="12.45" customHeight="1">
      <c r="A62" s="744"/>
      <c r="B62" s="741"/>
      <c r="C62" s="741"/>
      <c r="D62" s="741"/>
      <c r="E62" s="71"/>
      <c r="F62" s="744"/>
      <c r="G62" s="744"/>
      <c r="H62" s="741"/>
      <c r="I62" s="741"/>
      <c r="J62" s="746"/>
    </row>
    <row r="63" spans="1:10" s="63" customFormat="1" ht="121.95" customHeight="1">
      <c r="A63" s="745"/>
      <c r="B63" s="742"/>
      <c r="C63" s="742"/>
      <c r="D63" s="742"/>
      <c r="E63" s="73"/>
      <c r="F63" s="745"/>
      <c r="G63" s="745"/>
      <c r="H63" s="742"/>
      <c r="I63" s="742"/>
      <c r="J63" s="746"/>
    </row>
    <row r="64" spans="1:10" s="63" customFormat="1" ht="30" customHeight="1">
      <c r="A64" s="743" t="s">
        <v>257</v>
      </c>
      <c r="B64" s="740" t="s">
        <v>284</v>
      </c>
      <c r="C64" s="740" t="s">
        <v>285</v>
      </c>
      <c r="D64" s="740" t="s">
        <v>286</v>
      </c>
      <c r="E64" s="67">
        <v>0</v>
      </c>
      <c r="F64" s="743" t="s">
        <v>260</v>
      </c>
      <c r="G64" s="743" t="s">
        <v>287</v>
      </c>
      <c r="H64" s="740" t="s">
        <v>276</v>
      </c>
      <c r="I64" s="740" t="s">
        <v>288</v>
      </c>
      <c r="J64" s="746" t="s">
        <v>289</v>
      </c>
    </row>
    <row r="65" spans="1:14" s="63" customFormat="1" ht="12.45" customHeight="1">
      <c r="A65" s="744"/>
      <c r="B65" s="741"/>
      <c r="C65" s="741"/>
      <c r="D65" s="741"/>
      <c r="E65" s="71"/>
      <c r="F65" s="744"/>
      <c r="G65" s="744"/>
      <c r="H65" s="741"/>
      <c r="I65" s="741"/>
      <c r="J65" s="746"/>
    </row>
    <row r="66" spans="1:14" s="63" customFormat="1" ht="12.45" customHeight="1">
      <c r="A66" s="744"/>
      <c r="B66" s="741"/>
      <c r="C66" s="741"/>
      <c r="D66" s="741"/>
      <c r="E66" s="71"/>
      <c r="F66" s="744"/>
      <c r="G66" s="744"/>
      <c r="H66" s="741"/>
      <c r="I66" s="741"/>
      <c r="J66" s="746"/>
    </row>
    <row r="67" spans="1:14" s="63" customFormat="1" ht="12.45" customHeight="1">
      <c r="A67" s="744"/>
      <c r="B67" s="741"/>
      <c r="C67" s="741"/>
      <c r="D67" s="741"/>
      <c r="E67" s="71"/>
      <c r="F67" s="744"/>
      <c r="G67" s="744"/>
      <c r="H67" s="741"/>
      <c r="I67" s="741"/>
      <c r="J67" s="746"/>
    </row>
    <row r="68" spans="1:14" s="63" customFormat="1" ht="12.45" customHeight="1">
      <c r="A68" s="744"/>
      <c r="B68" s="741"/>
      <c r="C68" s="741"/>
      <c r="D68" s="741"/>
      <c r="E68" s="71"/>
      <c r="F68" s="744"/>
      <c r="G68" s="744"/>
      <c r="H68" s="741"/>
      <c r="I68" s="741"/>
      <c r="J68" s="746"/>
    </row>
    <row r="69" spans="1:14" s="63" customFormat="1" ht="94.5" customHeight="1">
      <c r="A69" s="745"/>
      <c r="B69" s="742"/>
      <c r="C69" s="742"/>
      <c r="D69" s="742"/>
      <c r="E69" s="73"/>
      <c r="F69" s="745"/>
      <c r="G69" s="745"/>
      <c r="H69" s="742"/>
      <c r="I69" s="742"/>
      <c r="J69" s="746"/>
    </row>
    <row r="70" spans="1:14" s="63" customFormat="1" ht="30" customHeight="1">
      <c r="A70" s="743" t="s">
        <v>290</v>
      </c>
      <c r="B70" s="740" t="s">
        <v>291</v>
      </c>
      <c r="C70" s="740" t="s">
        <v>292</v>
      </c>
      <c r="D70" s="740" t="s">
        <v>293</v>
      </c>
      <c r="E70" s="67">
        <v>0</v>
      </c>
      <c r="F70" s="743" t="s">
        <v>294</v>
      </c>
      <c r="G70" s="743" t="s">
        <v>295</v>
      </c>
      <c r="H70" s="740" t="s">
        <v>296</v>
      </c>
      <c r="I70" s="740" t="s">
        <v>282</v>
      </c>
      <c r="J70" s="746" t="s">
        <v>283</v>
      </c>
    </row>
    <row r="71" spans="1:14" s="63" customFormat="1" ht="12.45" customHeight="1">
      <c r="A71" s="744"/>
      <c r="B71" s="741"/>
      <c r="C71" s="741"/>
      <c r="D71" s="741"/>
      <c r="E71" s="71"/>
      <c r="F71" s="744"/>
      <c r="G71" s="744"/>
      <c r="H71" s="741"/>
      <c r="I71" s="741"/>
      <c r="J71" s="746"/>
    </row>
    <row r="72" spans="1:14" s="63" customFormat="1" ht="12.45" customHeight="1">
      <c r="A72" s="744"/>
      <c r="B72" s="741"/>
      <c r="C72" s="741"/>
      <c r="D72" s="741"/>
      <c r="E72" s="71"/>
      <c r="F72" s="744"/>
      <c r="G72" s="744"/>
      <c r="H72" s="741"/>
      <c r="I72" s="741"/>
      <c r="J72" s="746"/>
    </row>
    <row r="73" spans="1:14" s="63" customFormat="1" ht="12.45" customHeight="1">
      <c r="A73" s="744"/>
      <c r="B73" s="741"/>
      <c r="C73" s="741"/>
      <c r="D73" s="741"/>
      <c r="E73" s="71"/>
      <c r="F73" s="744"/>
      <c r="G73" s="744"/>
      <c r="H73" s="741"/>
      <c r="I73" s="741"/>
      <c r="J73" s="746"/>
    </row>
    <row r="74" spans="1:14" s="63" customFormat="1" ht="12.45" customHeight="1">
      <c r="A74" s="744"/>
      <c r="B74" s="741"/>
      <c r="C74" s="741"/>
      <c r="D74" s="741"/>
      <c r="E74" s="71"/>
      <c r="F74" s="744"/>
      <c r="G74" s="744"/>
      <c r="H74" s="741"/>
      <c r="I74" s="741"/>
      <c r="J74" s="746"/>
    </row>
    <row r="75" spans="1:14" s="63" customFormat="1" ht="99.45" customHeight="1">
      <c r="A75" s="745"/>
      <c r="B75" s="742"/>
      <c r="C75" s="742"/>
      <c r="D75" s="742"/>
      <c r="E75" s="73"/>
      <c r="F75" s="745"/>
      <c r="G75" s="745"/>
      <c r="H75" s="742"/>
      <c r="I75" s="742"/>
      <c r="J75" s="746"/>
    </row>
    <row r="77" spans="1:14" ht="28.5" customHeight="1">
      <c r="A77" s="754" t="s">
        <v>43</v>
      </c>
      <c r="B77" s="754"/>
      <c r="C77" s="754"/>
      <c r="D77" s="754"/>
      <c r="E77" s="754"/>
      <c r="F77" s="754"/>
      <c r="G77" s="754"/>
      <c r="H77" s="754"/>
      <c r="I77" s="754"/>
      <c r="J77" s="754"/>
      <c r="K77" s="754"/>
      <c r="L77" s="754"/>
      <c r="M77" s="754"/>
      <c r="N77" s="754"/>
    </row>
    <row r="79" spans="1:14" ht="22.95" customHeight="1">
      <c r="A79" s="764" t="s">
        <v>297</v>
      </c>
      <c r="B79" s="765"/>
      <c r="C79" s="766" t="s">
        <v>298</v>
      </c>
      <c r="D79" s="767"/>
      <c r="E79" s="767"/>
      <c r="F79" s="767"/>
      <c r="G79" s="767"/>
      <c r="H79" s="767"/>
      <c r="I79" s="767"/>
      <c r="J79" s="767"/>
      <c r="K79" s="767"/>
      <c r="L79" s="767"/>
      <c r="M79" s="767"/>
      <c r="N79" s="768"/>
    </row>
    <row r="80" spans="1:14" ht="22.95" customHeight="1">
      <c r="A80" s="764" t="s">
        <v>299</v>
      </c>
      <c r="B80" s="765"/>
      <c r="C80" s="766" t="s">
        <v>206</v>
      </c>
      <c r="D80" s="767"/>
      <c r="E80" s="767"/>
      <c r="F80" s="767"/>
      <c r="G80" s="767"/>
      <c r="H80" s="767"/>
      <c r="I80" s="767"/>
      <c r="J80" s="767"/>
      <c r="K80" s="767"/>
      <c r="L80" s="767"/>
      <c r="M80" s="767"/>
      <c r="N80" s="768"/>
    </row>
    <row r="81" spans="1:14" ht="14.4" thickBot="1">
      <c r="A81" s="769" t="s">
        <v>300</v>
      </c>
      <c r="B81" s="769" t="s">
        <v>45</v>
      </c>
      <c r="C81" s="769" t="s">
        <v>46</v>
      </c>
      <c r="D81" s="770" t="s">
        <v>200</v>
      </c>
      <c r="E81" s="771" t="s">
        <v>301</v>
      </c>
      <c r="F81" s="772"/>
      <c r="G81" s="772"/>
      <c r="H81" s="772"/>
      <c r="I81" s="772"/>
      <c r="J81" s="772"/>
      <c r="K81" s="773"/>
      <c r="L81" s="774" t="s">
        <v>302</v>
      </c>
      <c r="M81" s="774" t="s">
        <v>303</v>
      </c>
      <c r="N81" s="775" t="s">
        <v>304</v>
      </c>
    </row>
    <row r="82" spans="1:14">
      <c r="A82" s="769"/>
      <c r="B82" s="769"/>
      <c r="C82" s="769"/>
      <c r="D82" s="770"/>
      <c r="E82" s="57">
        <v>2022</v>
      </c>
      <c r="F82" s="57">
        <v>2023</v>
      </c>
      <c r="G82" s="57">
        <v>2024</v>
      </c>
      <c r="H82" s="57">
        <v>2025</v>
      </c>
      <c r="I82" s="57">
        <v>2026</v>
      </c>
      <c r="J82" s="57">
        <v>2027</v>
      </c>
      <c r="K82" s="57">
        <v>2028</v>
      </c>
      <c r="L82" s="774"/>
      <c r="M82" s="774"/>
      <c r="N82" s="775"/>
    </row>
    <row r="83" spans="1:14" ht="160.5" customHeight="1">
      <c r="A83" s="782" t="s">
        <v>305</v>
      </c>
      <c r="B83" s="763" t="s">
        <v>306</v>
      </c>
      <c r="C83" s="763" t="s">
        <v>50</v>
      </c>
      <c r="D83" s="763">
        <v>2</v>
      </c>
      <c r="E83" s="763"/>
      <c r="F83" s="763">
        <v>4</v>
      </c>
      <c r="G83" s="763">
        <v>4</v>
      </c>
      <c r="H83" s="763">
        <v>4</v>
      </c>
      <c r="I83" s="763">
        <v>4</v>
      </c>
      <c r="J83" s="763">
        <v>4</v>
      </c>
      <c r="K83" s="763"/>
      <c r="L83" s="784">
        <v>840450269.54999995</v>
      </c>
      <c r="M83" s="763" t="s">
        <v>307</v>
      </c>
      <c r="N83" s="763" t="s">
        <v>308</v>
      </c>
    </row>
    <row r="84" spans="1:14" ht="14.7" customHeight="1">
      <c r="A84" s="787"/>
      <c r="B84" s="763"/>
      <c r="C84" s="763"/>
      <c r="D84" s="763"/>
      <c r="E84" s="763"/>
      <c r="F84" s="763"/>
      <c r="G84" s="763"/>
      <c r="H84" s="763"/>
      <c r="I84" s="763"/>
      <c r="J84" s="763"/>
      <c r="K84" s="763"/>
      <c r="L84" s="785"/>
      <c r="M84" s="763"/>
      <c r="N84" s="763"/>
    </row>
    <row r="85" spans="1:14" ht="14.7" customHeight="1">
      <c r="A85" s="787"/>
      <c r="B85" s="763"/>
      <c r="C85" s="763"/>
      <c r="D85" s="763"/>
      <c r="E85" s="763"/>
      <c r="F85" s="763"/>
      <c r="G85" s="763"/>
      <c r="H85" s="763"/>
      <c r="I85" s="763"/>
      <c r="J85" s="763"/>
      <c r="K85" s="763"/>
      <c r="L85" s="786"/>
      <c r="M85" s="763"/>
      <c r="N85" s="763"/>
    </row>
    <row r="86" spans="1:14" ht="43.5" customHeight="1">
      <c r="A86" s="787"/>
      <c r="B86" s="763" t="s">
        <v>309</v>
      </c>
      <c r="C86" s="763" t="s">
        <v>53</v>
      </c>
      <c r="D86" s="763">
        <v>1</v>
      </c>
      <c r="E86" s="763"/>
      <c r="F86" s="763">
        <v>2</v>
      </c>
      <c r="G86" s="763">
        <v>2</v>
      </c>
      <c r="H86" s="763">
        <v>2</v>
      </c>
      <c r="I86" s="763">
        <v>2</v>
      </c>
      <c r="J86" s="763">
        <v>2</v>
      </c>
      <c r="K86" s="763" t="s">
        <v>310</v>
      </c>
      <c r="L86" s="776">
        <v>653683542.98000002</v>
      </c>
      <c r="M86" s="763" t="s">
        <v>311</v>
      </c>
      <c r="N86" s="763" t="s">
        <v>312</v>
      </c>
    </row>
    <row r="87" spans="1:14" ht="14.7" customHeight="1">
      <c r="A87" s="787"/>
      <c r="B87" s="763"/>
      <c r="C87" s="763"/>
      <c r="D87" s="763"/>
      <c r="E87" s="763"/>
      <c r="F87" s="763"/>
      <c r="G87" s="763"/>
      <c r="H87" s="763"/>
      <c r="I87" s="763"/>
      <c r="J87" s="763"/>
      <c r="K87" s="763"/>
      <c r="L87" s="776"/>
      <c r="M87" s="763"/>
      <c r="N87" s="763"/>
    </row>
    <row r="88" spans="1:14" ht="14.7" customHeight="1">
      <c r="A88" s="787"/>
      <c r="B88" s="763"/>
      <c r="C88" s="763"/>
      <c r="D88" s="763"/>
      <c r="E88" s="763"/>
      <c r="F88" s="763"/>
      <c r="G88" s="763"/>
      <c r="H88" s="763"/>
      <c r="I88" s="763"/>
      <c r="J88" s="763"/>
      <c r="K88" s="763"/>
      <c r="L88" s="776"/>
      <c r="M88" s="763"/>
      <c r="N88" s="763"/>
    </row>
    <row r="89" spans="1:14" ht="14.7" customHeight="1">
      <c r="A89" s="787"/>
      <c r="B89" s="763"/>
      <c r="C89" s="763"/>
      <c r="D89" s="763"/>
      <c r="E89" s="763"/>
      <c r="F89" s="763"/>
      <c r="G89" s="763"/>
      <c r="H89" s="763"/>
      <c r="I89" s="763"/>
      <c r="J89" s="763"/>
      <c r="K89" s="763"/>
      <c r="L89" s="776"/>
      <c r="M89" s="763"/>
      <c r="N89" s="763"/>
    </row>
    <row r="90" spans="1:14" ht="40.5" customHeight="1">
      <c r="A90" s="787"/>
      <c r="B90" s="777" t="s">
        <v>313</v>
      </c>
      <c r="C90" s="763" t="s">
        <v>56</v>
      </c>
      <c r="D90" s="763">
        <v>1</v>
      </c>
      <c r="E90" s="763"/>
      <c r="F90" s="763">
        <v>1</v>
      </c>
      <c r="G90" s="763">
        <v>1</v>
      </c>
      <c r="H90" s="763">
        <v>1</v>
      </c>
      <c r="I90" s="763">
        <v>1</v>
      </c>
      <c r="J90" s="763">
        <v>1</v>
      </c>
      <c r="K90" s="763"/>
      <c r="L90" s="776">
        <v>186766726.56999999</v>
      </c>
      <c r="M90" s="763" t="s">
        <v>314</v>
      </c>
      <c r="N90" s="763" t="s">
        <v>315</v>
      </c>
    </row>
    <row r="91" spans="1:14" ht="14.7" customHeight="1">
      <c r="A91" s="787"/>
      <c r="B91" s="777"/>
      <c r="C91" s="763"/>
      <c r="D91" s="763"/>
      <c r="E91" s="763"/>
      <c r="F91" s="763"/>
      <c r="G91" s="763"/>
      <c r="H91" s="763"/>
      <c r="I91" s="763"/>
      <c r="J91" s="763"/>
      <c r="K91" s="763"/>
      <c r="L91" s="776"/>
      <c r="M91" s="763"/>
      <c r="N91" s="763"/>
    </row>
    <row r="92" spans="1:14" ht="57.75" customHeight="1">
      <c r="A92" s="787"/>
      <c r="B92" s="777"/>
      <c r="C92" s="763"/>
      <c r="D92" s="763"/>
      <c r="E92" s="763"/>
      <c r="F92" s="763"/>
      <c r="G92" s="763"/>
      <c r="H92" s="763"/>
      <c r="I92" s="763"/>
      <c r="J92" s="763"/>
      <c r="K92" s="763"/>
      <c r="L92" s="776"/>
      <c r="M92" s="763"/>
      <c r="N92" s="763"/>
    </row>
    <row r="93" spans="1:14" ht="34.950000000000003" customHeight="1">
      <c r="A93" s="787"/>
      <c r="B93" s="777" t="s">
        <v>316</v>
      </c>
      <c r="C93" s="763" t="s">
        <v>56</v>
      </c>
      <c r="D93" s="763">
        <v>0</v>
      </c>
      <c r="E93" s="763"/>
      <c r="F93" s="763">
        <v>1</v>
      </c>
      <c r="G93" s="763">
        <v>1</v>
      </c>
      <c r="H93" s="763">
        <v>1</v>
      </c>
      <c r="I93" s="763">
        <v>1</v>
      </c>
      <c r="J93" s="763">
        <v>1</v>
      </c>
      <c r="K93" s="763"/>
      <c r="L93" s="776">
        <v>186766726.56999999</v>
      </c>
      <c r="M93" s="763" t="s">
        <v>307</v>
      </c>
      <c r="N93" s="763" t="s">
        <v>317</v>
      </c>
    </row>
    <row r="94" spans="1:14" ht="43.2" customHeight="1">
      <c r="A94" s="783"/>
      <c r="B94" s="777"/>
      <c r="C94" s="763"/>
      <c r="D94" s="763"/>
      <c r="E94" s="763"/>
      <c r="F94" s="763"/>
      <c r="G94" s="763"/>
      <c r="H94" s="763"/>
      <c r="I94" s="763"/>
      <c r="J94" s="763"/>
      <c r="K94" s="763"/>
      <c r="L94" s="776"/>
      <c r="M94" s="763"/>
      <c r="N94" s="763"/>
    </row>
    <row r="95" spans="1:14" ht="76.5" customHeight="1">
      <c r="A95" s="782" t="s">
        <v>318</v>
      </c>
      <c r="B95" s="763" t="s">
        <v>319</v>
      </c>
      <c r="C95" s="763" t="s">
        <v>61</v>
      </c>
      <c r="D95" s="763">
        <v>0</v>
      </c>
      <c r="E95" s="763"/>
      <c r="F95" s="763">
        <v>1</v>
      </c>
      <c r="G95" s="763">
        <v>1</v>
      </c>
      <c r="H95" s="763">
        <v>1</v>
      </c>
      <c r="I95" s="763">
        <v>1</v>
      </c>
      <c r="J95" s="763">
        <v>1</v>
      </c>
      <c r="K95" s="763"/>
      <c r="L95" s="776">
        <v>747066906.25999999</v>
      </c>
      <c r="M95" s="763" t="s">
        <v>307</v>
      </c>
      <c r="N95" s="763"/>
    </row>
    <row r="96" spans="1:14" ht="42" customHeight="1">
      <c r="A96" s="787"/>
      <c r="B96" s="763"/>
      <c r="C96" s="763"/>
      <c r="D96" s="763"/>
      <c r="E96" s="763"/>
      <c r="F96" s="763"/>
      <c r="G96" s="763"/>
      <c r="H96" s="763"/>
      <c r="I96" s="763"/>
      <c r="J96" s="763"/>
      <c r="K96" s="763"/>
      <c r="L96" s="776"/>
      <c r="M96" s="763"/>
      <c r="N96" s="763"/>
    </row>
    <row r="97" spans="1:15" ht="135.44999999999999" customHeight="1">
      <c r="A97" s="787"/>
      <c r="B97" s="763" t="s">
        <v>320</v>
      </c>
      <c r="C97" s="763" t="s">
        <v>64</v>
      </c>
      <c r="D97" s="763">
        <v>0</v>
      </c>
      <c r="E97" s="763"/>
      <c r="F97" s="763"/>
      <c r="G97" s="763">
        <v>1</v>
      </c>
      <c r="H97" s="763"/>
      <c r="I97" s="763"/>
      <c r="J97" s="763"/>
      <c r="K97" s="763"/>
      <c r="L97" s="776">
        <v>124511151.04000001</v>
      </c>
      <c r="M97" s="763"/>
      <c r="N97" s="763" t="s">
        <v>321</v>
      </c>
    </row>
    <row r="98" spans="1:15" ht="13.95" customHeight="1">
      <c r="A98" s="787"/>
      <c r="B98" s="763"/>
      <c r="C98" s="763"/>
      <c r="D98" s="763"/>
      <c r="E98" s="763"/>
      <c r="F98" s="763"/>
      <c r="G98" s="763"/>
      <c r="H98" s="763"/>
      <c r="I98" s="763"/>
      <c r="J98" s="763"/>
      <c r="K98" s="763"/>
      <c r="L98" s="776"/>
      <c r="M98" s="763"/>
      <c r="N98" s="763"/>
    </row>
    <row r="99" spans="1:15" ht="28.8">
      <c r="A99" s="787"/>
      <c r="B99" s="763" t="s">
        <v>322</v>
      </c>
      <c r="C99" s="763" t="s">
        <v>67</v>
      </c>
      <c r="D99" s="763">
        <v>0</v>
      </c>
      <c r="E99" s="763"/>
      <c r="F99" s="763"/>
      <c r="G99" s="763"/>
      <c r="H99" s="763"/>
      <c r="I99" s="763"/>
      <c r="J99" s="763">
        <v>1</v>
      </c>
      <c r="K99" s="763"/>
      <c r="L99" s="776">
        <v>373533453.13</v>
      </c>
      <c r="M99" s="763" t="s">
        <v>323</v>
      </c>
      <c r="N99" s="53" t="s">
        <v>324</v>
      </c>
    </row>
    <row r="100" spans="1:15" ht="28.8">
      <c r="A100" s="787"/>
      <c r="B100" s="763"/>
      <c r="C100" s="763"/>
      <c r="D100" s="763"/>
      <c r="E100" s="763"/>
      <c r="F100" s="763"/>
      <c r="G100" s="763"/>
      <c r="H100" s="763"/>
      <c r="I100" s="763"/>
      <c r="J100" s="763"/>
      <c r="K100" s="763"/>
      <c r="L100" s="776"/>
      <c r="M100" s="763"/>
      <c r="N100" s="55" t="s">
        <v>325</v>
      </c>
    </row>
    <row r="101" spans="1:15" ht="43.2">
      <c r="A101" s="783"/>
      <c r="B101" s="763"/>
      <c r="C101" s="763"/>
      <c r="D101" s="763"/>
      <c r="E101" s="763"/>
      <c r="F101" s="763"/>
      <c r="G101" s="763"/>
      <c r="H101" s="763"/>
      <c r="I101" s="763"/>
      <c r="J101" s="763"/>
      <c r="K101" s="763"/>
      <c r="L101" s="776"/>
      <c r="M101" s="763"/>
      <c r="N101" s="55" t="s">
        <v>326</v>
      </c>
    </row>
    <row r="102" spans="1:15" ht="14.4">
      <c r="A102" s="56"/>
      <c r="B102" s="56"/>
      <c r="C102" s="56"/>
      <c r="D102" s="56"/>
      <c r="E102" s="56"/>
      <c r="F102" s="56"/>
      <c r="G102" s="56"/>
      <c r="H102" s="56"/>
      <c r="I102" s="56"/>
      <c r="J102" s="56"/>
      <c r="K102" s="56"/>
      <c r="L102" s="56"/>
      <c r="M102" s="56"/>
      <c r="N102" s="56"/>
    </row>
    <row r="103" spans="1:15" ht="22.95" customHeight="1">
      <c r="A103" s="764" t="s">
        <v>297</v>
      </c>
      <c r="B103" s="765"/>
      <c r="C103" s="766" t="s">
        <v>327</v>
      </c>
      <c r="D103" s="767"/>
      <c r="E103" s="767"/>
      <c r="F103" s="767"/>
      <c r="G103" s="767"/>
      <c r="H103" s="767"/>
      <c r="I103" s="767"/>
      <c r="J103" s="767"/>
      <c r="K103" s="767"/>
      <c r="L103" s="767"/>
      <c r="M103" s="767"/>
      <c r="N103" s="768"/>
    </row>
    <row r="104" spans="1:15" ht="22.95" customHeight="1">
      <c r="A104" s="764" t="s">
        <v>328</v>
      </c>
      <c r="B104" s="765"/>
      <c r="C104" s="766" t="s">
        <v>329</v>
      </c>
      <c r="D104" s="767"/>
      <c r="E104" s="767"/>
      <c r="F104" s="767"/>
      <c r="G104" s="767"/>
      <c r="H104" s="767"/>
      <c r="I104" s="767"/>
      <c r="J104" s="767"/>
      <c r="K104" s="767"/>
      <c r="L104" s="767"/>
      <c r="M104" s="767"/>
      <c r="N104" s="768"/>
    </row>
    <row r="105" spans="1:15" ht="14.7" customHeight="1">
      <c r="A105" s="778" t="s">
        <v>330</v>
      </c>
      <c r="B105" s="779" t="s">
        <v>45</v>
      </c>
      <c r="C105" s="779" t="s">
        <v>46</v>
      </c>
      <c r="D105" s="779" t="s">
        <v>200</v>
      </c>
      <c r="E105" s="779" t="s">
        <v>301</v>
      </c>
      <c r="F105" s="779"/>
      <c r="G105" s="779"/>
      <c r="H105" s="779"/>
      <c r="I105" s="779"/>
      <c r="J105" s="779"/>
      <c r="K105" s="779"/>
      <c r="L105" s="778" t="s">
        <v>302</v>
      </c>
      <c r="M105" s="778" t="s">
        <v>303</v>
      </c>
      <c r="N105" s="778" t="s">
        <v>304</v>
      </c>
      <c r="O105" s="51"/>
    </row>
    <row r="106" spans="1:15" ht="14.4">
      <c r="A106" s="778"/>
      <c r="B106" s="779"/>
      <c r="C106" s="779"/>
      <c r="D106" s="779"/>
      <c r="E106" s="52">
        <v>2022</v>
      </c>
      <c r="F106" s="52">
        <v>2023</v>
      </c>
      <c r="G106" s="52">
        <v>2024</v>
      </c>
      <c r="H106" s="52">
        <v>2025</v>
      </c>
      <c r="I106" s="52">
        <v>2026</v>
      </c>
      <c r="J106" s="52">
        <v>2027</v>
      </c>
      <c r="K106" s="52">
        <v>2028</v>
      </c>
      <c r="L106" s="778"/>
      <c r="M106" s="778"/>
      <c r="N106" s="778"/>
      <c r="O106" s="50"/>
    </row>
    <row r="107" spans="1:15">
      <c r="A107" s="763" t="s">
        <v>331</v>
      </c>
      <c r="B107" s="763" t="s">
        <v>332</v>
      </c>
      <c r="C107" s="763" t="s">
        <v>70</v>
      </c>
      <c r="D107" s="763">
        <v>9</v>
      </c>
      <c r="E107" s="763">
        <v>10</v>
      </c>
      <c r="F107" s="763">
        <v>10</v>
      </c>
      <c r="G107" s="763">
        <v>10</v>
      </c>
      <c r="H107" s="763">
        <v>10</v>
      </c>
      <c r="I107" s="763">
        <v>10</v>
      </c>
      <c r="J107" s="763">
        <v>10</v>
      </c>
      <c r="K107" s="763">
        <v>10</v>
      </c>
      <c r="L107" s="776">
        <v>185284450.96000001</v>
      </c>
      <c r="M107" s="763" t="s">
        <v>333</v>
      </c>
      <c r="N107" s="763"/>
      <c r="O107" s="780"/>
    </row>
    <row r="108" spans="1:15">
      <c r="A108" s="763"/>
      <c r="B108" s="763"/>
      <c r="C108" s="763"/>
      <c r="D108" s="763"/>
      <c r="E108" s="763"/>
      <c r="F108" s="763"/>
      <c r="G108" s="763"/>
      <c r="H108" s="763"/>
      <c r="I108" s="763"/>
      <c r="J108" s="763"/>
      <c r="K108" s="763"/>
      <c r="L108" s="776"/>
      <c r="M108" s="763"/>
      <c r="N108" s="763"/>
      <c r="O108" s="780"/>
    </row>
    <row r="109" spans="1:15">
      <c r="A109" s="763"/>
      <c r="B109" s="763"/>
      <c r="C109" s="763"/>
      <c r="D109" s="763"/>
      <c r="E109" s="763"/>
      <c r="F109" s="763"/>
      <c r="G109" s="763"/>
      <c r="H109" s="763"/>
      <c r="I109" s="763"/>
      <c r="J109" s="763"/>
      <c r="K109" s="763"/>
      <c r="L109" s="776"/>
      <c r="M109" s="763"/>
      <c r="N109" s="763"/>
      <c r="O109" s="780"/>
    </row>
    <row r="110" spans="1:15">
      <c r="A110" s="763"/>
      <c r="B110" s="763"/>
      <c r="C110" s="763"/>
      <c r="D110" s="763"/>
      <c r="E110" s="763"/>
      <c r="F110" s="763"/>
      <c r="G110" s="763"/>
      <c r="H110" s="763"/>
      <c r="I110" s="763"/>
      <c r="J110" s="763"/>
      <c r="K110" s="763"/>
      <c r="L110" s="776"/>
      <c r="M110" s="763"/>
      <c r="N110" s="763"/>
      <c r="O110" s="780"/>
    </row>
    <row r="111" spans="1:15" ht="98.7" customHeight="1">
      <c r="A111" s="763"/>
      <c r="B111" s="53" t="s">
        <v>334</v>
      </c>
      <c r="C111" s="53" t="s">
        <v>73</v>
      </c>
      <c r="D111" s="53">
        <v>10</v>
      </c>
      <c r="E111" s="53">
        <v>12</v>
      </c>
      <c r="F111" s="53">
        <v>12</v>
      </c>
      <c r="G111" s="53">
        <v>12</v>
      </c>
      <c r="H111" s="53">
        <v>12</v>
      </c>
      <c r="I111" s="53">
        <v>12</v>
      </c>
      <c r="J111" s="53">
        <v>12</v>
      </c>
      <c r="K111" s="53">
        <v>12</v>
      </c>
      <c r="L111" s="54">
        <v>185284450.96000001</v>
      </c>
      <c r="M111" s="53" t="s">
        <v>333</v>
      </c>
      <c r="N111" s="53"/>
      <c r="O111" s="50"/>
    </row>
    <row r="112" spans="1:15" ht="111.45" customHeight="1">
      <c r="A112" s="763"/>
      <c r="B112" s="53" t="s">
        <v>335</v>
      </c>
      <c r="C112" s="53" t="s">
        <v>76</v>
      </c>
      <c r="D112" s="53">
        <v>1</v>
      </c>
      <c r="E112" s="53">
        <v>3</v>
      </c>
      <c r="F112" s="53">
        <v>3</v>
      </c>
      <c r="G112" s="53">
        <v>3</v>
      </c>
      <c r="H112" s="53">
        <v>3</v>
      </c>
      <c r="I112" s="53">
        <v>3</v>
      </c>
      <c r="J112" s="53">
        <v>3</v>
      </c>
      <c r="K112" s="53">
        <v>3</v>
      </c>
      <c r="L112" s="54">
        <v>185284450.96000001</v>
      </c>
      <c r="M112" s="53" t="s">
        <v>333</v>
      </c>
      <c r="N112" s="53" t="s">
        <v>336</v>
      </c>
      <c r="O112" s="50"/>
    </row>
    <row r="113" spans="1:15" ht="85.5" customHeight="1">
      <c r="A113" s="782" t="s">
        <v>337</v>
      </c>
      <c r="B113" s="763" t="s">
        <v>338</v>
      </c>
      <c r="C113" s="763" t="s">
        <v>79</v>
      </c>
      <c r="D113" s="763">
        <v>0</v>
      </c>
      <c r="E113" s="763"/>
      <c r="F113" s="763">
        <v>1</v>
      </c>
      <c r="G113" s="763"/>
      <c r="H113" s="763"/>
      <c r="I113" s="763"/>
      <c r="J113" s="763"/>
      <c r="K113" s="763"/>
      <c r="L113" s="776">
        <v>194548673.50999999</v>
      </c>
      <c r="M113" s="763" t="s">
        <v>339</v>
      </c>
      <c r="N113" s="763" t="s">
        <v>340</v>
      </c>
      <c r="O113" s="780"/>
    </row>
    <row r="114" spans="1:15" ht="13.95" customHeight="1">
      <c r="A114" s="787"/>
      <c r="B114" s="763"/>
      <c r="C114" s="763"/>
      <c r="D114" s="763"/>
      <c r="E114" s="763"/>
      <c r="F114" s="763"/>
      <c r="G114" s="763"/>
      <c r="H114" s="763"/>
      <c r="I114" s="763"/>
      <c r="J114" s="763"/>
      <c r="K114" s="763"/>
      <c r="L114" s="776"/>
      <c r="M114" s="763"/>
      <c r="N114" s="763"/>
      <c r="O114" s="780"/>
    </row>
    <row r="115" spans="1:15" ht="48" customHeight="1">
      <c r="A115" s="787"/>
      <c r="B115" s="763" t="s">
        <v>341</v>
      </c>
      <c r="C115" s="763" t="s">
        <v>82</v>
      </c>
      <c r="D115" s="763">
        <v>0</v>
      </c>
      <c r="E115" s="763">
        <v>3</v>
      </c>
      <c r="F115" s="763">
        <v>7</v>
      </c>
      <c r="G115" s="763">
        <v>1</v>
      </c>
      <c r="H115" s="763">
        <v>1</v>
      </c>
      <c r="I115" s="763">
        <v>1</v>
      </c>
      <c r="J115" s="763">
        <v>1</v>
      </c>
      <c r="K115" s="763">
        <v>1</v>
      </c>
      <c r="L115" s="776">
        <v>194548673.50999999</v>
      </c>
      <c r="M115" s="763" t="s">
        <v>333</v>
      </c>
      <c r="N115" s="763"/>
      <c r="O115" s="780"/>
    </row>
    <row r="116" spans="1:15" ht="64.95" customHeight="1">
      <c r="A116" s="787"/>
      <c r="B116" s="763"/>
      <c r="C116" s="763"/>
      <c r="D116" s="763"/>
      <c r="E116" s="763"/>
      <c r="F116" s="763"/>
      <c r="G116" s="763"/>
      <c r="H116" s="763"/>
      <c r="I116" s="763"/>
      <c r="J116" s="763"/>
      <c r="K116" s="763"/>
      <c r="L116" s="776"/>
      <c r="M116" s="763"/>
      <c r="N116" s="763"/>
      <c r="O116" s="780"/>
    </row>
    <row r="117" spans="1:15" ht="115.95" customHeight="1">
      <c r="A117" s="787"/>
      <c r="B117" s="763" t="s">
        <v>342</v>
      </c>
      <c r="C117" s="763" t="s">
        <v>85</v>
      </c>
      <c r="D117" s="763">
        <v>0</v>
      </c>
      <c r="E117" s="763">
        <v>250</v>
      </c>
      <c r="F117" s="763">
        <v>250</v>
      </c>
      <c r="G117" s="763">
        <v>250</v>
      </c>
      <c r="H117" s="763">
        <v>250</v>
      </c>
      <c r="I117" s="763">
        <v>250</v>
      </c>
      <c r="J117" s="763">
        <v>250</v>
      </c>
      <c r="K117" s="763">
        <v>250</v>
      </c>
      <c r="L117" s="776">
        <v>166756005.86000001</v>
      </c>
      <c r="M117" s="763" t="s">
        <v>333</v>
      </c>
      <c r="N117" s="763" t="s">
        <v>343</v>
      </c>
      <c r="O117" s="780"/>
    </row>
    <row r="118" spans="1:15" ht="13.95" customHeight="1">
      <c r="A118" s="783"/>
      <c r="B118" s="763"/>
      <c r="C118" s="763"/>
      <c r="D118" s="763"/>
      <c r="E118" s="763"/>
      <c r="F118" s="763"/>
      <c r="G118" s="763"/>
      <c r="H118" s="763"/>
      <c r="I118" s="763"/>
      <c r="J118" s="763"/>
      <c r="K118" s="763"/>
      <c r="L118" s="776"/>
      <c r="M118" s="763"/>
      <c r="N118" s="763"/>
      <c r="O118" s="780"/>
    </row>
    <row r="120" spans="1:15" ht="22.95" customHeight="1">
      <c r="A120" s="764" t="s">
        <v>297</v>
      </c>
      <c r="B120" s="765"/>
      <c r="C120" s="766" t="s">
        <v>344</v>
      </c>
      <c r="D120" s="767"/>
      <c r="E120" s="767"/>
      <c r="F120" s="767"/>
      <c r="G120" s="767"/>
      <c r="H120" s="767"/>
      <c r="I120" s="767"/>
      <c r="J120" s="767"/>
      <c r="K120" s="767"/>
      <c r="L120" s="767"/>
      <c r="M120" s="767"/>
      <c r="N120" s="768"/>
    </row>
    <row r="121" spans="1:15" ht="22.95" customHeight="1">
      <c r="A121" s="764" t="s">
        <v>345</v>
      </c>
      <c r="B121" s="765"/>
      <c r="C121" s="766" t="s">
        <v>346</v>
      </c>
      <c r="D121" s="767"/>
      <c r="E121" s="767"/>
      <c r="F121" s="767"/>
      <c r="G121" s="767"/>
      <c r="H121" s="767"/>
      <c r="I121" s="767"/>
      <c r="J121" s="767"/>
      <c r="K121" s="767"/>
      <c r="L121" s="767"/>
      <c r="M121" s="767"/>
      <c r="N121" s="768"/>
    </row>
    <row r="122" spans="1:15" ht="14.4">
      <c r="A122" s="781" t="s">
        <v>330</v>
      </c>
      <c r="B122" s="779" t="s">
        <v>45</v>
      </c>
      <c r="C122" s="779" t="s">
        <v>46</v>
      </c>
      <c r="D122" s="779" t="s">
        <v>200</v>
      </c>
      <c r="E122" s="779" t="s">
        <v>301</v>
      </c>
      <c r="F122" s="779"/>
      <c r="G122" s="779"/>
      <c r="H122" s="779"/>
      <c r="I122" s="779"/>
      <c r="J122" s="779"/>
      <c r="K122" s="779"/>
      <c r="L122" s="778" t="s">
        <v>347</v>
      </c>
      <c r="M122" s="778" t="s">
        <v>303</v>
      </c>
      <c r="N122" s="778" t="s">
        <v>304</v>
      </c>
    </row>
    <row r="123" spans="1:15" ht="14.4">
      <c r="A123" s="781"/>
      <c r="B123" s="779"/>
      <c r="C123" s="779"/>
      <c r="D123" s="779"/>
      <c r="E123" s="52">
        <v>2022</v>
      </c>
      <c r="F123" s="52">
        <v>2023</v>
      </c>
      <c r="G123" s="52">
        <v>2024</v>
      </c>
      <c r="H123" s="52">
        <v>2025</v>
      </c>
      <c r="I123" s="52">
        <v>2026</v>
      </c>
      <c r="J123" s="52">
        <v>2027</v>
      </c>
      <c r="K123" s="52">
        <v>2028</v>
      </c>
      <c r="L123" s="778"/>
      <c r="M123" s="778"/>
      <c r="N123" s="778"/>
    </row>
    <row r="124" spans="1:15" ht="22.95" customHeight="1">
      <c r="A124" s="763" t="s">
        <v>348</v>
      </c>
      <c r="B124" s="763" t="s">
        <v>349</v>
      </c>
      <c r="C124" s="763" t="s">
        <v>88</v>
      </c>
      <c r="D124" s="763">
        <v>1</v>
      </c>
      <c r="E124" s="763">
        <v>1</v>
      </c>
      <c r="F124" s="763"/>
      <c r="G124" s="763">
        <v>1</v>
      </c>
      <c r="H124" s="763"/>
      <c r="I124" s="763">
        <v>1</v>
      </c>
      <c r="J124" s="763"/>
      <c r="K124" s="763">
        <v>1</v>
      </c>
      <c r="L124" s="776">
        <v>88936536.459999993</v>
      </c>
      <c r="M124" s="782" t="s">
        <v>350</v>
      </c>
      <c r="N124" s="763"/>
    </row>
    <row r="125" spans="1:15" ht="30.45" customHeight="1">
      <c r="A125" s="763"/>
      <c r="B125" s="763"/>
      <c r="C125" s="763"/>
      <c r="D125" s="763"/>
      <c r="E125" s="763"/>
      <c r="F125" s="763"/>
      <c r="G125" s="763"/>
      <c r="H125" s="763"/>
      <c r="I125" s="763"/>
      <c r="J125" s="763"/>
      <c r="K125" s="763"/>
      <c r="L125" s="776"/>
      <c r="M125" s="783"/>
      <c r="N125" s="763"/>
    </row>
    <row r="126" spans="1:15" ht="198" customHeight="1">
      <c r="A126" s="763"/>
      <c r="B126" s="763" t="s">
        <v>351</v>
      </c>
      <c r="C126" s="763" t="s">
        <v>91</v>
      </c>
      <c r="D126" s="763">
        <v>0</v>
      </c>
      <c r="E126" s="763"/>
      <c r="F126" s="763">
        <v>1</v>
      </c>
      <c r="G126" s="763"/>
      <c r="H126" s="763">
        <v>1</v>
      </c>
      <c r="I126" s="763"/>
      <c r="J126" s="763">
        <v>1</v>
      </c>
      <c r="K126" s="763"/>
      <c r="L126" s="776">
        <v>88936536.459999993</v>
      </c>
      <c r="M126" s="782" t="s">
        <v>350</v>
      </c>
      <c r="N126" s="763" t="s">
        <v>352</v>
      </c>
    </row>
    <row r="127" spans="1:15">
      <c r="A127" s="763"/>
      <c r="B127" s="763"/>
      <c r="C127" s="763"/>
      <c r="D127" s="763"/>
      <c r="E127" s="763"/>
      <c r="F127" s="763"/>
      <c r="G127" s="763"/>
      <c r="H127" s="763"/>
      <c r="I127" s="763"/>
      <c r="J127" s="763"/>
      <c r="K127" s="763"/>
      <c r="L127" s="776"/>
      <c r="M127" s="783"/>
      <c r="N127" s="763"/>
    </row>
    <row r="128" spans="1:15" ht="35.700000000000003" customHeight="1">
      <c r="A128" s="763"/>
      <c r="B128" s="777" t="s">
        <v>353</v>
      </c>
      <c r="C128" s="763" t="s">
        <v>94</v>
      </c>
      <c r="D128" s="763"/>
      <c r="E128" s="763"/>
      <c r="F128" s="763">
        <v>1</v>
      </c>
      <c r="G128" s="763"/>
      <c r="H128" s="763">
        <v>1</v>
      </c>
      <c r="I128" s="763"/>
      <c r="J128" s="763">
        <v>1</v>
      </c>
      <c r="K128" s="763"/>
      <c r="L128" s="776">
        <v>44468268.229999997</v>
      </c>
      <c r="M128" s="782" t="s">
        <v>350</v>
      </c>
      <c r="N128" s="763" t="s">
        <v>354</v>
      </c>
    </row>
    <row r="129" spans="1:14" ht="72.45" customHeight="1">
      <c r="A129" s="763"/>
      <c r="B129" s="777"/>
      <c r="C129" s="763"/>
      <c r="D129" s="763"/>
      <c r="E129" s="763"/>
      <c r="F129" s="763"/>
      <c r="G129" s="763"/>
      <c r="H129" s="763"/>
      <c r="I129" s="763"/>
      <c r="J129" s="763"/>
      <c r="K129" s="763"/>
      <c r="L129" s="776"/>
      <c r="M129" s="783"/>
      <c r="N129" s="763"/>
    </row>
  </sheetData>
  <mergeCells count="308">
    <mergeCell ref="A77:N77"/>
    <mergeCell ref="M124:M125"/>
    <mergeCell ref="M126:M127"/>
    <mergeCell ref="M128:M129"/>
    <mergeCell ref="L83:L85"/>
    <mergeCell ref="A83:A94"/>
    <mergeCell ref="A95:A101"/>
    <mergeCell ref="A113:A118"/>
    <mergeCell ref="J128:J129"/>
    <mergeCell ref="K128:K129"/>
    <mergeCell ref="L128:L129"/>
    <mergeCell ref="N128:N129"/>
    <mergeCell ref="C103:N103"/>
    <mergeCell ref="C104:N104"/>
    <mergeCell ref="N105:N106"/>
    <mergeCell ref="J124:J125"/>
    <mergeCell ref="K124:K125"/>
    <mergeCell ref="L124:L125"/>
    <mergeCell ref="N124:N125"/>
    <mergeCell ref="B126:B127"/>
    <mergeCell ref="C126:C127"/>
    <mergeCell ref="D126:D127"/>
    <mergeCell ref="E126:E127"/>
    <mergeCell ref="F126:F127"/>
    <mergeCell ref="A124:A129"/>
    <mergeCell ref="B124:B125"/>
    <mergeCell ref="C124:C125"/>
    <mergeCell ref="D124:D125"/>
    <mergeCell ref="E124:E125"/>
    <mergeCell ref="F124:F125"/>
    <mergeCell ref="G124:G125"/>
    <mergeCell ref="H124:H125"/>
    <mergeCell ref="I124:I125"/>
    <mergeCell ref="B128:B129"/>
    <mergeCell ref="C128:C129"/>
    <mergeCell ref="D128:D129"/>
    <mergeCell ref="E128:E129"/>
    <mergeCell ref="F128:F129"/>
    <mergeCell ref="G128:G129"/>
    <mergeCell ref="H128:H129"/>
    <mergeCell ref="I128:I129"/>
    <mergeCell ref="K115:K116"/>
    <mergeCell ref="L115:L116"/>
    <mergeCell ref="M115:M116"/>
    <mergeCell ref="N115:N116"/>
    <mergeCell ref="G126:G127"/>
    <mergeCell ref="H126:H127"/>
    <mergeCell ref="I126:I127"/>
    <mergeCell ref="J126:J127"/>
    <mergeCell ref="K126:K127"/>
    <mergeCell ref="L126:L127"/>
    <mergeCell ref="N126:N127"/>
    <mergeCell ref="A120:B120"/>
    <mergeCell ref="C120:N120"/>
    <mergeCell ref="A121:B121"/>
    <mergeCell ref="C121:N121"/>
    <mergeCell ref="A122:A123"/>
    <mergeCell ref="B122:B123"/>
    <mergeCell ref="C122:C123"/>
    <mergeCell ref="D122:D123"/>
    <mergeCell ref="E122:K122"/>
    <mergeCell ref="L122:L123"/>
    <mergeCell ref="M122:M123"/>
    <mergeCell ref="N122:N123"/>
    <mergeCell ref="O115:O116"/>
    <mergeCell ref="B117:B118"/>
    <mergeCell ref="C117:C118"/>
    <mergeCell ref="D117:D118"/>
    <mergeCell ref="E117:E118"/>
    <mergeCell ref="F117:F118"/>
    <mergeCell ref="G117:G118"/>
    <mergeCell ref="H117:H118"/>
    <mergeCell ref="I117:I118"/>
    <mergeCell ref="J117:J118"/>
    <mergeCell ref="K117:K118"/>
    <mergeCell ref="L117:L118"/>
    <mergeCell ref="M117:M118"/>
    <mergeCell ref="N117:N118"/>
    <mergeCell ref="O117:O118"/>
    <mergeCell ref="B115:B116"/>
    <mergeCell ref="C115:C116"/>
    <mergeCell ref="D115:D116"/>
    <mergeCell ref="E115:E116"/>
    <mergeCell ref="F115:F116"/>
    <mergeCell ref="G115:G116"/>
    <mergeCell ref="H115:H116"/>
    <mergeCell ref="I115:I116"/>
    <mergeCell ref="J115:J116"/>
    <mergeCell ref="O107:O110"/>
    <mergeCell ref="B113:B114"/>
    <mergeCell ref="C113:C114"/>
    <mergeCell ref="D113:D114"/>
    <mergeCell ref="E113:E114"/>
    <mergeCell ref="F113:F114"/>
    <mergeCell ref="G113:G114"/>
    <mergeCell ref="H113:H114"/>
    <mergeCell ref="I113:I114"/>
    <mergeCell ref="J113:J114"/>
    <mergeCell ref="K113:K114"/>
    <mergeCell ref="L113:L114"/>
    <mergeCell ref="M113:M114"/>
    <mergeCell ref="N113:N114"/>
    <mergeCell ref="O113:O114"/>
    <mergeCell ref="J107:J110"/>
    <mergeCell ref="K107:K110"/>
    <mergeCell ref="L107:L110"/>
    <mergeCell ref="M107:M110"/>
    <mergeCell ref="N107:N110"/>
    <mergeCell ref="A107:A112"/>
    <mergeCell ref="B107:B110"/>
    <mergeCell ref="C107:C110"/>
    <mergeCell ref="D107:D110"/>
    <mergeCell ref="E107:E110"/>
    <mergeCell ref="F107:F110"/>
    <mergeCell ref="G107:G110"/>
    <mergeCell ref="H107:H110"/>
    <mergeCell ref="I107:I110"/>
    <mergeCell ref="J99:J101"/>
    <mergeCell ref="K99:K101"/>
    <mergeCell ref="L99:L101"/>
    <mergeCell ref="M99:M101"/>
    <mergeCell ref="A103:B103"/>
    <mergeCell ref="A104:B104"/>
    <mergeCell ref="A105:A106"/>
    <mergeCell ref="B105:B106"/>
    <mergeCell ref="C105:C106"/>
    <mergeCell ref="D105:D106"/>
    <mergeCell ref="E105:K105"/>
    <mergeCell ref="L105:L106"/>
    <mergeCell ref="M105:M106"/>
    <mergeCell ref="B99:B101"/>
    <mergeCell ref="C99:C101"/>
    <mergeCell ref="D99:D101"/>
    <mergeCell ref="E99:E101"/>
    <mergeCell ref="F99:F101"/>
    <mergeCell ref="G99:G101"/>
    <mergeCell ref="H99:H101"/>
    <mergeCell ref="I99:I101"/>
    <mergeCell ref="J95:J96"/>
    <mergeCell ref="K95:K96"/>
    <mergeCell ref="L95:L96"/>
    <mergeCell ref="M95:M96"/>
    <mergeCell ref="N95:N96"/>
    <mergeCell ref="B97:B98"/>
    <mergeCell ref="C97:C98"/>
    <mergeCell ref="D97:D98"/>
    <mergeCell ref="E97:E98"/>
    <mergeCell ref="F97:F98"/>
    <mergeCell ref="G97:G98"/>
    <mergeCell ref="H97:H98"/>
    <mergeCell ref="I97:I98"/>
    <mergeCell ref="J97:J98"/>
    <mergeCell ref="K97:K98"/>
    <mergeCell ref="L97:L98"/>
    <mergeCell ref="M97:M98"/>
    <mergeCell ref="N97:N98"/>
    <mergeCell ref="B95:B96"/>
    <mergeCell ref="C95:C96"/>
    <mergeCell ref="D95:D96"/>
    <mergeCell ref="E95:E96"/>
    <mergeCell ref="F95:F96"/>
    <mergeCell ref="G95:G96"/>
    <mergeCell ref="H95:H96"/>
    <mergeCell ref="I95:I96"/>
    <mergeCell ref="K90:K92"/>
    <mergeCell ref="L90:L92"/>
    <mergeCell ref="M90:M92"/>
    <mergeCell ref="N90:N92"/>
    <mergeCell ref="B93:B94"/>
    <mergeCell ref="C93:C94"/>
    <mergeCell ref="D93:D94"/>
    <mergeCell ref="E93:E94"/>
    <mergeCell ref="F93:F94"/>
    <mergeCell ref="G93:G94"/>
    <mergeCell ref="H93:H94"/>
    <mergeCell ref="I93:I94"/>
    <mergeCell ref="J93:J94"/>
    <mergeCell ref="K93:K94"/>
    <mergeCell ref="L93:L94"/>
    <mergeCell ref="M93:M94"/>
    <mergeCell ref="N93:N94"/>
    <mergeCell ref="B90:B92"/>
    <mergeCell ref="C90:C92"/>
    <mergeCell ref="D90:D92"/>
    <mergeCell ref="E90:E92"/>
    <mergeCell ref="F90:F92"/>
    <mergeCell ref="G90:G92"/>
    <mergeCell ref="H90:H92"/>
    <mergeCell ref="I90:I92"/>
    <mergeCell ref="J90:J92"/>
    <mergeCell ref="K83:K85"/>
    <mergeCell ref="M83:M85"/>
    <mergeCell ref="N83:N85"/>
    <mergeCell ref="B86:B89"/>
    <mergeCell ref="C86:C89"/>
    <mergeCell ref="D86:D89"/>
    <mergeCell ref="E86:E89"/>
    <mergeCell ref="F86:F89"/>
    <mergeCell ref="G86:G89"/>
    <mergeCell ref="H86:H89"/>
    <mergeCell ref="I86:I89"/>
    <mergeCell ref="J86:J89"/>
    <mergeCell ref="K86:K89"/>
    <mergeCell ref="L86:L89"/>
    <mergeCell ref="M86:M89"/>
    <mergeCell ref="N86:N89"/>
    <mergeCell ref="B83:B85"/>
    <mergeCell ref="C83:C85"/>
    <mergeCell ref="D83:D85"/>
    <mergeCell ref="E83:E85"/>
    <mergeCell ref="F83:F85"/>
    <mergeCell ref="G83:G85"/>
    <mergeCell ref="H83:H85"/>
    <mergeCell ref="I83:I85"/>
    <mergeCell ref="J83:J85"/>
    <mergeCell ref="A79:B79"/>
    <mergeCell ref="C79:N79"/>
    <mergeCell ref="A80:B80"/>
    <mergeCell ref="C80:N80"/>
    <mergeCell ref="A81:A82"/>
    <mergeCell ref="B81:B82"/>
    <mergeCell ref="C81:C82"/>
    <mergeCell ref="D81:D82"/>
    <mergeCell ref="E81:K81"/>
    <mergeCell ref="L81:L82"/>
    <mergeCell ref="M81:M82"/>
    <mergeCell ref="N81:N82"/>
    <mergeCell ref="A58:A63"/>
    <mergeCell ref="A7:J7"/>
    <mergeCell ref="E9:F9"/>
    <mergeCell ref="G9:H9"/>
    <mergeCell ref="A10:A28"/>
    <mergeCell ref="B10:B21"/>
    <mergeCell ref="C10:C14"/>
    <mergeCell ref="D10:D14"/>
    <mergeCell ref="E10:F10"/>
    <mergeCell ref="I10:I14"/>
    <mergeCell ref="G12:H14"/>
    <mergeCell ref="C15:C21"/>
    <mergeCell ref="D15:D21"/>
    <mergeCell ref="E15:F17"/>
    <mergeCell ref="G15:H17"/>
    <mergeCell ref="I15:I21"/>
    <mergeCell ref="G19:H21"/>
    <mergeCell ref="A36:J36"/>
    <mergeCell ref="I22:I28"/>
    <mergeCell ref="G26:H28"/>
    <mergeCell ref="A30:K30"/>
    <mergeCell ref="A39:A44"/>
    <mergeCell ref="B22:B28"/>
    <mergeCell ref="C22:C28"/>
    <mergeCell ref="F22:F24"/>
    <mergeCell ref="G22:H24"/>
    <mergeCell ref="J39:J44"/>
    <mergeCell ref="J22:J28"/>
    <mergeCell ref="A46:A51"/>
    <mergeCell ref="A52:A57"/>
    <mergeCell ref="J52:J57"/>
    <mergeCell ref="F46:F51"/>
    <mergeCell ref="D46:D51"/>
    <mergeCell ref="C46:C51"/>
    <mergeCell ref="B46:B51"/>
    <mergeCell ref="H46:H51"/>
    <mergeCell ref="A64:A69"/>
    <mergeCell ref="A70:A75"/>
    <mergeCell ref="J70:J75"/>
    <mergeCell ref="J46:J51"/>
    <mergeCell ref="J15:J21"/>
    <mergeCell ref="J10:J14"/>
    <mergeCell ref="J58:J63"/>
    <mergeCell ref="J64:J69"/>
    <mergeCell ref="I39:I44"/>
    <mergeCell ref="H39:H44"/>
    <mergeCell ref="E39:E44"/>
    <mergeCell ref="D39:D44"/>
    <mergeCell ref="C39:C44"/>
    <mergeCell ref="B39:B44"/>
    <mergeCell ref="I46:I51"/>
    <mergeCell ref="B52:B57"/>
    <mergeCell ref="C52:C57"/>
    <mergeCell ref="D52:D57"/>
    <mergeCell ref="I52:I57"/>
    <mergeCell ref="I58:I63"/>
    <mergeCell ref="I64:I69"/>
    <mergeCell ref="I70:I75"/>
    <mergeCell ref="D22:D28"/>
    <mergeCell ref="E22:E24"/>
    <mergeCell ref="F70:F75"/>
    <mergeCell ref="G70:G75"/>
    <mergeCell ref="H70:H75"/>
    <mergeCell ref="D70:D75"/>
    <mergeCell ref="C70:C75"/>
    <mergeCell ref="B70:B75"/>
    <mergeCell ref="B64:B69"/>
    <mergeCell ref="C64:C69"/>
    <mergeCell ref="D64:D69"/>
    <mergeCell ref="F64:F69"/>
    <mergeCell ref="G64:G69"/>
    <mergeCell ref="H64:H69"/>
    <mergeCell ref="D58:D63"/>
    <mergeCell ref="C58:C63"/>
    <mergeCell ref="B58:B63"/>
    <mergeCell ref="F58:F63"/>
    <mergeCell ref="G58:G63"/>
    <mergeCell ref="H58:H63"/>
    <mergeCell ref="F52:F57"/>
    <mergeCell ref="G52:G57"/>
    <mergeCell ref="H52:H57"/>
  </mergeCells>
  <hyperlinks>
    <hyperlink ref="C22" location="_ftn2" display="_ftn2" xr:uid="{8B4374CF-196B-450D-A1A1-B93A6BE50563}"/>
    <hyperlink ref="A32" location="_ftnref2" display="_ftnref2" xr:uid="{B004523F-E218-4553-AE9F-C9CD1DEBCA5A}"/>
  </hyperlinks>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7B553-303B-45B0-84EE-5BDDD8621DB9}">
  <sheetPr filterMode="1">
    <tabColor rgb="FF00B050"/>
  </sheetPr>
  <dimension ref="A1:AQ73"/>
  <sheetViews>
    <sheetView showGridLines="0" topLeftCell="AE11" zoomScaleNormal="100" workbookViewId="0">
      <selection activeCell="AH26" sqref="AH26"/>
    </sheetView>
  </sheetViews>
  <sheetFormatPr baseColWidth="10" defaultColWidth="11.44140625" defaultRowHeight="27.75" customHeight="1"/>
  <cols>
    <col min="1" max="1" width="6.44140625" style="1" customWidth="1"/>
    <col min="2" max="5" width="6.5546875" style="1" customWidth="1"/>
    <col min="6" max="6" width="29.44140625" style="140" customWidth="1"/>
    <col min="7" max="7" width="26.5546875" style="1" customWidth="1"/>
    <col min="8" max="8" width="16" style="1" customWidth="1"/>
    <col min="9" max="10" width="4.44140625" style="1" customWidth="1"/>
    <col min="11" max="11" width="6.5546875" style="1" bestFit="1" customWidth="1"/>
    <col min="12" max="13" width="4.44140625" style="1" customWidth="1"/>
    <col min="14" max="14" width="6" style="1" bestFit="1" customWidth="1"/>
    <col min="15" max="15" width="7" style="1" bestFit="1" customWidth="1"/>
    <col min="16" max="16" width="13" style="142" customWidth="1"/>
    <col min="17" max="17" width="18.44140625" style="1" customWidth="1"/>
    <col min="18" max="18" width="26.21875" style="1" customWidth="1"/>
    <col min="19" max="20" width="11.44140625" style="1" customWidth="1"/>
    <col min="21" max="21" width="13.44140625" style="1" customWidth="1"/>
    <col min="22" max="22" width="26.5546875" style="1" customWidth="1"/>
    <col min="23" max="26" width="11.44140625" style="1" customWidth="1"/>
    <col min="27" max="27" width="23.44140625" style="1" customWidth="1"/>
    <col min="28" max="29" width="11.44140625" style="1" customWidth="1"/>
    <col min="30" max="30" width="27.21875" style="1" customWidth="1"/>
    <col min="31" max="33" width="11.44140625" style="151" customWidth="1"/>
    <col min="34" max="34" width="15.77734375" style="151" customWidth="1"/>
    <col min="35" max="38" width="11.44140625" style="1" customWidth="1"/>
    <col min="39" max="44" width="11.44140625" style="151" customWidth="1"/>
    <col min="45" max="16384" width="11.44140625" style="151"/>
  </cols>
  <sheetData>
    <row r="1" spans="1:38" ht="27.75" customHeight="1">
      <c r="A1" s="831" t="s">
        <v>441</v>
      </c>
      <c r="B1" s="831"/>
      <c r="C1" s="831"/>
      <c r="D1" s="831"/>
      <c r="E1" s="831"/>
      <c r="F1" s="164"/>
      <c r="G1" s="832"/>
      <c r="H1" s="832"/>
      <c r="I1" s="832"/>
      <c r="J1" s="832"/>
      <c r="K1" s="832"/>
      <c r="L1" s="832"/>
      <c r="M1" s="832"/>
      <c r="N1" s="832"/>
      <c r="O1" s="832"/>
      <c r="P1" s="832"/>
      <c r="Q1" s="832"/>
    </row>
    <row r="2" spans="1:38" ht="27.75" customHeight="1">
      <c r="A2" s="833" t="s">
        <v>442</v>
      </c>
      <c r="B2" s="833"/>
      <c r="C2" s="833"/>
      <c r="D2" s="833"/>
      <c r="E2" s="833"/>
      <c r="F2" s="165"/>
      <c r="G2" s="832"/>
      <c r="H2" s="832"/>
      <c r="I2" s="832"/>
      <c r="J2" s="832"/>
      <c r="K2" s="832"/>
      <c r="L2" s="832"/>
      <c r="M2" s="832"/>
      <c r="N2" s="832"/>
      <c r="O2" s="832"/>
      <c r="P2" s="832"/>
      <c r="Q2" s="832"/>
    </row>
    <row r="3" spans="1:38" ht="27.75" customHeight="1">
      <c r="G3" s="832"/>
      <c r="H3" s="832"/>
      <c r="I3" s="832"/>
      <c r="J3" s="832"/>
      <c r="K3" s="832"/>
      <c r="L3" s="832"/>
      <c r="M3" s="832"/>
      <c r="N3" s="832"/>
      <c r="O3" s="832"/>
      <c r="P3" s="832"/>
      <c r="Q3" s="832"/>
    </row>
    <row r="6" spans="1:38" ht="27.75" customHeight="1">
      <c r="A6" s="834" t="s">
        <v>443</v>
      </c>
      <c r="B6" s="834"/>
      <c r="C6" s="834"/>
      <c r="D6" s="834"/>
      <c r="E6" s="834"/>
      <c r="F6" s="141">
        <v>2024</v>
      </c>
    </row>
    <row r="7" spans="1:38" ht="27.75" customHeight="1">
      <c r="A7" s="834" t="s">
        <v>444</v>
      </c>
      <c r="B7" s="834"/>
      <c r="C7" s="834"/>
      <c r="D7" s="834"/>
      <c r="E7" s="834"/>
      <c r="F7" s="143">
        <v>172</v>
      </c>
    </row>
    <row r="8" spans="1:38" ht="27.75" customHeight="1">
      <c r="A8" s="834" t="s">
        <v>445</v>
      </c>
      <c r="B8" s="834"/>
      <c r="C8" s="834"/>
      <c r="D8" s="834"/>
      <c r="E8" s="834"/>
      <c r="F8" s="143" t="s">
        <v>928</v>
      </c>
    </row>
    <row r="9" spans="1:38" ht="27.75" customHeight="1">
      <c r="A9" s="834" t="s">
        <v>447</v>
      </c>
      <c r="B9" s="834"/>
      <c r="C9" s="834"/>
      <c r="D9" s="834"/>
      <c r="E9" s="834"/>
      <c r="F9" s="143" t="s">
        <v>1705</v>
      </c>
    </row>
    <row r="11" spans="1:38" ht="27.75" customHeight="1">
      <c r="A11" s="816" t="s">
        <v>44</v>
      </c>
      <c r="B11" s="816" t="s">
        <v>570</v>
      </c>
      <c r="C11" s="816"/>
      <c r="D11" s="816"/>
      <c r="E11" s="816"/>
      <c r="F11" s="166" t="s">
        <v>449</v>
      </c>
      <c r="G11" s="166"/>
      <c r="H11" s="166"/>
      <c r="I11" s="166"/>
      <c r="J11" s="166"/>
      <c r="K11" s="166"/>
      <c r="L11" s="166"/>
      <c r="M11" s="166"/>
      <c r="N11" s="166"/>
      <c r="O11" s="166"/>
      <c r="P11" s="166"/>
      <c r="Q11" s="166"/>
      <c r="R11" s="166"/>
      <c r="S11" s="286" t="s">
        <v>450</v>
      </c>
      <c r="T11" s="286"/>
      <c r="U11" s="286"/>
      <c r="V11" s="286"/>
      <c r="W11" s="286"/>
      <c r="X11" s="286"/>
      <c r="Y11" s="286"/>
      <c r="Z11" s="286"/>
      <c r="AA11" s="286"/>
      <c r="AB11" s="286"/>
      <c r="AC11" s="286"/>
      <c r="AD11" s="286"/>
      <c r="AE11" s="167"/>
      <c r="AF11" s="167"/>
      <c r="AG11" s="167"/>
      <c r="AH11" s="167"/>
      <c r="AI11" s="814" t="s">
        <v>451</v>
      </c>
      <c r="AJ11" s="814"/>
      <c r="AK11" s="814"/>
      <c r="AL11" s="814"/>
    </row>
    <row r="12" spans="1:38" ht="27.75" customHeight="1">
      <c r="A12" s="816"/>
      <c r="B12" s="828" t="s">
        <v>571</v>
      </c>
      <c r="C12" s="828" t="s">
        <v>572</v>
      </c>
      <c r="D12" s="828" t="s">
        <v>573</v>
      </c>
      <c r="E12" s="828" t="s">
        <v>574</v>
      </c>
      <c r="F12" s="816" t="s">
        <v>456</v>
      </c>
      <c r="G12" s="287" t="s">
        <v>457</v>
      </c>
      <c r="H12" s="287"/>
      <c r="I12" s="287"/>
      <c r="J12" s="287"/>
      <c r="K12" s="287"/>
      <c r="L12" s="287"/>
      <c r="M12" s="287"/>
      <c r="N12" s="287"/>
      <c r="O12" s="287"/>
      <c r="P12" s="817" t="s">
        <v>575</v>
      </c>
      <c r="Q12" s="816" t="s">
        <v>576</v>
      </c>
      <c r="R12" s="816" t="s">
        <v>577</v>
      </c>
      <c r="S12" s="814" t="s">
        <v>461</v>
      </c>
      <c r="T12" s="814"/>
      <c r="U12" s="814"/>
      <c r="V12" s="814"/>
      <c r="W12" s="814" t="s">
        <v>462</v>
      </c>
      <c r="X12" s="814"/>
      <c r="Y12" s="814"/>
      <c r="Z12" s="814"/>
      <c r="AA12" s="814" t="s">
        <v>463</v>
      </c>
      <c r="AB12" s="814"/>
      <c r="AC12" s="814"/>
      <c r="AD12" s="814"/>
      <c r="AE12" s="824" t="s">
        <v>464</v>
      </c>
      <c r="AF12" s="824"/>
      <c r="AG12" s="824"/>
      <c r="AH12" s="824"/>
      <c r="AI12" s="814"/>
      <c r="AJ12" s="814"/>
      <c r="AK12" s="814"/>
      <c r="AL12" s="814"/>
    </row>
    <row r="13" spans="1:38" ht="39.75" customHeight="1">
      <c r="A13" s="816"/>
      <c r="B13" s="828"/>
      <c r="C13" s="828"/>
      <c r="D13" s="828"/>
      <c r="E13" s="828"/>
      <c r="F13" s="816"/>
      <c r="G13" s="816" t="s">
        <v>578</v>
      </c>
      <c r="H13" s="816" t="s">
        <v>579</v>
      </c>
      <c r="I13" s="816" t="s">
        <v>580</v>
      </c>
      <c r="J13" s="816"/>
      <c r="K13" s="816"/>
      <c r="L13" s="816"/>
      <c r="M13" s="816"/>
      <c r="N13" s="816"/>
      <c r="O13" s="168" t="s">
        <v>468</v>
      </c>
      <c r="P13" s="817"/>
      <c r="Q13" s="816"/>
      <c r="R13" s="816"/>
      <c r="S13" s="814" t="s">
        <v>469</v>
      </c>
      <c r="T13" s="814" t="s">
        <v>470</v>
      </c>
      <c r="U13" s="814" t="s">
        <v>471</v>
      </c>
      <c r="V13" s="814" t="s">
        <v>472</v>
      </c>
      <c r="W13" s="814" t="s">
        <v>469</v>
      </c>
      <c r="X13" s="814" t="s">
        <v>470</v>
      </c>
      <c r="Y13" s="814" t="s">
        <v>471</v>
      </c>
      <c r="Z13" s="814" t="s">
        <v>472</v>
      </c>
      <c r="AA13" s="814" t="s">
        <v>469</v>
      </c>
      <c r="AB13" s="814" t="s">
        <v>470</v>
      </c>
      <c r="AC13" s="814" t="s">
        <v>471</v>
      </c>
      <c r="AD13" s="814" t="s">
        <v>472</v>
      </c>
      <c r="AE13" s="824" t="s">
        <v>469</v>
      </c>
      <c r="AF13" s="824" t="s">
        <v>470</v>
      </c>
      <c r="AG13" s="824" t="s">
        <v>471</v>
      </c>
      <c r="AH13" s="824" t="s">
        <v>472</v>
      </c>
      <c r="AI13" s="814" t="s">
        <v>473</v>
      </c>
      <c r="AJ13" s="814" t="s">
        <v>474</v>
      </c>
      <c r="AK13" s="814" t="s">
        <v>475</v>
      </c>
      <c r="AL13" s="814" t="s">
        <v>472</v>
      </c>
    </row>
    <row r="14" spans="1:38" ht="25.5" customHeight="1">
      <c r="A14" s="816"/>
      <c r="B14" s="828"/>
      <c r="C14" s="828"/>
      <c r="D14" s="828"/>
      <c r="E14" s="828"/>
      <c r="F14" s="816"/>
      <c r="G14" s="816"/>
      <c r="H14" s="816"/>
      <c r="I14" s="168">
        <v>1</v>
      </c>
      <c r="J14" s="168">
        <v>2</v>
      </c>
      <c r="K14" s="168" t="s">
        <v>476</v>
      </c>
      <c r="L14" s="168">
        <v>3</v>
      </c>
      <c r="M14" s="168">
        <v>4</v>
      </c>
      <c r="N14" s="168" t="s">
        <v>477</v>
      </c>
      <c r="O14" s="168" t="s">
        <v>478</v>
      </c>
      <c r="P14" s="817"/>
      <c r="Q14" s="816"/>
      <c r="R14" s="816"/>
      <c r="S14" s="815"/>
      <c r="T14" s="815"/>
      <c r="U14" s="815"/>
      <c r="V14" s="815"/>
      <c r="W14" s="815"/>
      <c r="X14" s="815"/>
      <c r="Y14" s="815"/>
      <c r="Z14" s="815"/>
      <c r="AA14" s="815"/>
      <c r="AB14" s="815"/>
      <c r="AC14" s="815"/>
      <c r="AD14" s="815"/>
      <c r="AE14" s="825"/>
      <c r="AF14" s="825"/>
      <c r="AG14" s="825"/>
      <c r="AH14" s="825"/>
      <c r="AI14" s="815"/>
      <c r="AJ14" s="815"/>
      <c r="AK14" s="815"/>
      <c r="AL14" s="815"/>
    </row>
    <row r="15" spans="1:38" s="154" customFormat="1" ht="39.75" hidden="1" customHeight="1">
      <c r="A15" s="323">
        <v>2</v>
      </c>
      <c r="B15" s="324">
        <v>13</v>
      </c>
      <c r="C15" s="324" t="s">
        <v>39</v>
      </c>
      <c r="D15" s="324" t="s">
        <v>54</v>
      </c>
      <c r="E15" s="324" t="s">
        <v>96</v>
      </c>
      <c r="F15" s="318" t="s">
        <v>1054</v>
      </c>
      <c r="G15" s="292" t="s">
        <v>862</v>
      </c>
      <c r="H15" s="292" t="s">
        <v>863</v>
      </c>
      <c r="I15" s="223">
        <f>SUM(I16,I18,I21)</f>
        <v>0</v>
      </c>
      <c r="J15" s="223">
        <v>4</v>
      </c>
      <c r="K15" s="243">
        <f>SUM(I15:J15)</f>
        <v>4</v>
      </c>
      <c r="L15" s="223">
        <f>SUM(L16,L18,L21)</f>
        <v>0</v>
      </c>
      <c r="M15" s="223">
        <f>SUM(M16,M18,M21)</f>
        <v>0</v>
      </c>
      <c r="N15" s="243">
        <f>(SUM(N16:N18))/2</f>
        <v>0</v>
      </c>
      <c r="O15" s="243">
        <f>SUM(K15,N15)</f>
        <v>4</v>
      </c>
      <c r="P15" s="293"/>
      <c r="Q15" s="318" t="str">
        <f>Q16&amp;"-"&amp;Q21</f>
        <v>Silvia Rivas González-Ebed Villalobos Vargas</v>
      </c>
      <c r="R15" s="294"/>
      <c r="S15" s="350">
        <v>0</v>
      </c>
      <c r="T15" s="346" t="str">
        <f t="shared" ref="T15" si="0">IF(S15="","No hay ejecución",IF(AND(I15=0),"No hay Programación", S15/I15))</f>
        <v>No hay Programación</v>
      </c>
      <c r="U15" s="291" t="str">
        <f>IF(T15="No hay ejecución","NA",IF(T15&gt;=90%,"De acuerdo con lo programado",IF(T15&gt;=51%,"Atraso Leve",IF(T15&lt;50%,"En riesgo cumplimiento"))))</f>
        <v>De acuerdo con lo programado</v>
      </c>
      <c r="V15" s="347"/>
      <c r="W15" s="350">
        <v>2</v>
      </c>
      <c r="X15" s="346">
        <f>IF(W15="","No hay ejecución",IF(AND(J15=0),"No hay Programación", W15/J15))</f>
        <v>0.5</v>
      </c>
      <c r="Y15" s="291" t="str">
        <f>IF(X15="No hay ejecución","NA",IF(X15&gt;=90%,"De acuerdo con lo programado",IF(X15&gt;=51%,"Atraso Leve",IF(X15&lt;=50%,"En riesgo en cumplimiento"))))</f>
        <v>En riesgo en cumplimiento</v>
      </c>
      <c r="Z15" s="347" t="s">
        <v>1706</v>
      </c>
      <c r="AA15" s="325"/>
      <c r="AB15" s="296" t="str">
        <f>IF(AA15="","No hay ejecución",IF(AND(L15=0),"No hay Programación", AA15/L15))</f>
        <v>No hay ejecución</v>
      </c>
      <c r="AC15" s="297" t="str">
        <f t="shared" ref="AC15" si="1">IF(AB15="No hay ejecución","NA",IF(AB15&gt;=90%,"De acuerdo con lo programado",IF(AB15&gt;=50%,"Atraso Leve",IF(AB15&lt;=49.9%,"En riesgo en cumplimiento"))))</f>
        <v>NA</v>
      </c>
      <c r="AD15" s="347"/>
      <c r="AE15" s="224"/>
      <c r="AF15" s="225" t="str">
        <f t="shared" ref="AF15" si="2">IF(AE15="","No hay ejecución",IF(AND(M15=0),"No hay Programación", AE15/M15))</f>
        <v>No hay ejecución</v>
      </c>
      <c r="AG15" s="226" t="str">
        <f t="shared" ref="AG15" si="3">IF(AF15="No hay ejecución","NA",IF(AF15&gt;=90%,"De acuerdo con lo programado",IF(AF15&gt;=50%,"Atraso Leve",IF(AF15&lt;=49.99%,"En riesgo en cumplimiento"))))</f>
        <v>NA</v>
      </c>
      <c r="AH15" s="226"/>
      <c r="AI15" s="299">
        <f t="shared" ref="AI15" si="4">S15+W15+AA15+AE15</f>
        <v>2</v>
      </c>
      <c r="AJ15" s="296">
        <f t="shared" ref="AJ15" si="5">IF(AI15="","No hay ejecución",IF(AND(O15=0),"No hay Programación", AI15/O15))</f>
        <v>0.5</v>
      </c>
      <c r="AK15" s="297" t="str">
        <f>IF(AJ15="No hay ejecución","NA",IF(AJ15&gt;=90%,"Cumplio",IF(AJ15&lt;=89.9%,"No Cumplio")))</f>
        <v>No Cumplio</v>
      </c>
      <c r="AL15" s="297"/>
    </row>
    <row r="16" spans="1:38" s="154" customFormat="1" ht="39.75" hidden="1" customHeight="1">
      <c r="A16" s="323">
        <v>2.1</v>
      </c>
      <c r="B16" s="324">
        <v>13</v>
      </c>
      <c r="C16" s="324" t="s">
        <v>39</v>
      </c>
      <c r="D16" s="324" t="s">
        <v>54</v>
      </c>
      <c r="E16" s="324" t="s">
        <v>96</v>
      </c>
      <c r="F16" s="318" t="s">
        <v>1707</v>
      </c>
      <c r="G16" s="292" t="s">
        <v>862</v>
      </c>
      <c r="H16" s="318" t="s">
        <v>863</v>
      </c>
      <c r="I16" s="243">
        <f>SUM(I17)</f>
        <v>0</v>
      </c>
      <c r="J16" s="243">
        <f>SUM(J17)</f>
        <v>1</v>
      </c>
      <c r="K16" s="243">
        <f t="shared" ref="K16:K24" si="6">SUM(I16:J16)</f>
        <v>1</v>
      </c>
      <c r="L16" s="243">
        <f>SUM(L17)</f>
        <v>0</v>
      </c>
      <c r="M16" s="243">
        <f>SUM(M17)</f>
        <v>0</v>
      </c>
      <c r="N16" s="243">
        <f t="shared" ref="N16:N24" si="7">SUM(L16:M16)</f>
        <v>0</v>
      </c>
      <c r="O16" s="243">
        <f t="shared" ref="O16:O24" si="8">SUM(K16,N16)</f>
        <v>1</v>
      </c>
      <c r="P16" s="293"/>
      <c r="Q16" s="318" t="s">
        <v>1708</v>
      </c>
      <c r="R16" s="294"/>
      <c r="S16" s="350">
        <v>0</v>
      </c>
      <c r="T16" s="346" t="str">
        <f t="shared" ref="T16:T24" si="9">IF(S16="","No hay ejecución",IF(AND(I16=0),"No hay Programación", S16/I16))</f>
        <v>No hay Programación</v>
      </c>
      <c r="U16" s="291" t="str">
        <f t="shared" ref="U16:U24" si="10">IF(T16="No hay ejecución","NA",IF(T16&gt;=90%,"De acuerdo con lo programado",IF(T16&gt;=51%,"Atraso Leve",IF(T16&lt;50%,"En riesgo cumplimiento"))))</f>
        <v>De acuerdo con lo programado</v>
      </c>
      <c r="V16" s="347"/>
      <c r="W16" s="350">
        <v>0</v>
      </c>
      <c r="X16" s="346">
        <f t="shared" ref="X16:X24" si="11">IF(W16="","No hay ejecución",IF(AND(J16=0),"No hay Programación", W16/J16))</f>
        <v>0</v>
      </c>
      <c r="Y16" s="291" t="str">
        <f t="shared" ref="Y16:Y22" si="12">IF(X16="No hay ejecución","NA",IF(X16&gt;=90%,"De acuerdo con lo programado",IF(X16&gt;=51%,"Atraso Leve",IF(X16&lt;=50%,"En riesgo en cumplimiento"))))</f>
        <v>En riesgo en cumplimiento</v>
      </c>
      <c r="Z16" s="347" t="s">
        <v>1709</v>
      </c>
      <c r="AA16" s="325"/>
      <c r="AB16" s="296" t="str">
        <f t="shared" ref="AB16:AB27" si="13">IF(AA16="","No hay ejecución",IF(AND(L16=0),"No hay Programación", AA16/L16))</f>
        <v>No hay ejecución</v>
      </c>
      <c r="AC16" s="297" t="str">
        <f t="shared" ref="AC16:AC27" si="14">IF(AB16="No hay ejecución","NA",IF(AB16&gt;=90%,"De acuerdo con lo programado",IF(AB16&gt;=50%,"Atraso Leve",IF(AB16&lt;=49.9%,"En riesgo en cumplimiento"))))</f>
        <v>NA</v>
      </c>
      <c r="AD16" s="347"/>
      <c r="AE16" s="224"/>
      <c r="AF16" s="225" t="str">
        <f t="shared" ref="AF16:AF27" si="15">IF(AE16="","No hay ejecución",IF(AND(M16=0),"No hay Programación", AE16/M16))</f>
        <v>No hay ejecución</v>
      </c>
      <c r="AG16" s="226" t="str">
        <f t="shared" ref="AG16:AG27" si="16">IF(AF16="No hay ejecución","NA",IF(AF16&gt;=90%,"De acuerdo con lo programado",IF(AF16&gt;=50%,"Atraso Leve",IF(AF16&lt;=49.99%,"En riesgo en cumplimiento"))))</f>
        <v>NA</v>
      </c>
      <c r="AH16" s="226"/>
      <c r="AI16" s="299">
        <f t="shared" ref="AI16:AI27" si="17">S16+W16+AA16+AE16</f>
        <v>0</v>
      </c>
      <c r="AJ16" s="296">
        <f t="shared" ref="AJ16:AJ27" si="18">IF(AI16="","No hay ejecución",IF(AND(O16=0),"No hay Programación", AI16/O16))</f>
        <v>0</v>
      </c>
      <c r="AK16" s="297" t="str">
        <f t="shared" ref="AK16:AK29" si="19">IF(AJ16="No hay ejecución","NA",IF(AJ16&gt;=90%,"Cumplio",IF(AJ16&lt;=89.9%,"No Cumplio")))</f>
        <v>No Cumplio</v>
      </c>
      <c r="AL16" s="297"/>
    </row>
    <row r="17" spans="1:43" s="154" customFormat="1" ht="39.75" hidden="1" customHeight="1">
      <c r="A17" s="241" t="s">
        <v>866</v>
      </c>
      <c r="B17" s="241">
        <v>13</v>
      </c>
      <c r="C17" s="241" t="s">
        <v>39</v>
      </c>
      <c r="D17" s="241" t="s">
        <v>54</v>
      </c>
      <c r="E17" s="241" t="s">
        <v>96</v>
      </c>
      <c r="F17" s="291" t="s">
        <v>1710</v>
      </c>
      <c r="G17" s="291" t="s">
        <v>862</v>
      </c>
      <c r="H17" s="291" t="s">
        <v>1017</v>
      </c>
      <c r="I17" s="223"/>
      <c r="J17" s="223">
        <v>1</v>
      </c>
      <c r="K17" s="243">
        <f>SUM(I17:J17)</f>
        <v>1</v>
      </c>
      <c r="L17" s="223"/>
      <c r="M17" s="223"/>
      <c r="N17" s="243">
        <f t="shared" si="7"/>
        <v>0</v>
      </c>
      <c r="O17" s="322">
        <f t="shared" si="8"/>
        <v>1</v>
      </c>
      <c r="P17" s="300"/>
      <c r="Q17" s="291" t="s">
        <v>1708</v>
      </c>
      <c r="R17" s="294" t="s">
        <v>1711</v>
      </c>
      <c r="S17" s="350">
        <v>0</v>
      </c>
      <c r="T17" s="346" t="str">
        <f t="shared" si="9"/>
        <v>No hay Programación</v>
      </c>
      <c r="U17" s="291" t="str">
        <f t="shared" si="10"/>
        <v>De acuerdo con lo programado</v>
      </c>
      <c r="V17" s="347"/>
      <c r="W17" s="350">
        <v>1</v>
      </c>
      <c r="X17" s="346">
        <f t="shared" si="11"/>
        <v>1</v>
      </c>
      <c r="Y17" s="291" t="str">
        <f t="shared" si="12"/>
        <v>De acuerdo con lo programado</v>
      </c>
      <c r="Z17" s="347"/>
      <c r="AA17" s="325"/>
      <c r="AB17" s="296" t="str">
        <f t="shared" si="13"/>
        <v>No hay ejecución</v>
      </c>
      <c r="AC17" s="297" t="str">
        <f t="shared" si="14"/>
        <v>NA</v>
      </c>
      <c r="AD17" s="347"/>
      <c r="AE17" s="224"/>
      <c r="AF17" s="225" t="str">
        <f t="shared" si="15"/>
        <v>No hay ejecución</v>
      </c>
      <c r="AG17" s="226" t="str">
        <f t="shared" si="16"/>
        <v>NA</v>
      </c>
      <c r="AH17" s="226"/>
      <c r="AI17" s="299">
        <f t="shared" si="17"/>
        <v>1</v>
      </c>
      <c r="AJ17" s="296">
        <f t="shared" si="18"/>
        <v>1</v>
      </c>
      <c r="AK17" s="297" t="str">
        <f t="shared" si="19"/>
        <v>Cumplio</v>
      </c>
      <c r="AL17" s="297"/>
      <c r="AQ17" s="154" t="s">
        <v>1712</v>
      </c>
    </row>
    <row r="18" spans="1:43" s="154" customFormat="1" ht="39.75" hidden="1" customHeight="1">
      <c r="A18" s="323">
        <v>2.2000000000000002</v>
      </c>
      <c r="B18" s="324">
        <v>13</v>
      </c>
      <c r="C18" s="324" t="s">
        <v>39</v>
      </c>
      <c r="D18" s="324" t="s">
        <v>54</v>
      </c>
      <c r="E18" s="324" t="s">
        <v>96</v>
      </c>
      <c r="F18" s="318" t="s">
        <v>1713</v>
      </c>
      <c r="G18" s="292" t="s">
        <v>862</v>
      </c>
      <c r="H18" s="318" t="s">
        <v>863</v>
      </c>
      <c r="I18" s="243">
        <f>SUM(I19:I20)</f>
        <v>0</v>
      </c>
      <c r="J18" s="243">
        <f>SUM(J19:J20)</f>
        <v>2</v>
      </c>
      <c r="K18" s="243">
        <f t="shared" si="6"/>
        <v>2</v>
      </c>
      <c r="L18" s="243">
        <f>SUM(L19:L20)</f>
        <v>0</v>
      </c>
      <c r="M18" s="243">
        <f>SUM(M19:M20)</f>
        <v>0</v>
      </c>
      <c r="N18" s="243">
        <f t="shared" si="7"/>
        <v>0</v>
      </c>
      <c r="O18" s="243">
        <f t="shared" si="8"/>
        <v>2</v>
      </c>
      <c r="P18" s="293"/>
      <c r="Q18" s="318" t="s">
        <v>1714</v>
      </c>
      <c r="R18" s="294"/>
      <c r="S18" s="350">
        <v>0</v>
      </c>
      <c r="T18" s="346" t="str">
        <f t="shared" si="9"/>
        <v>No hay Programación</v>
      </c>
      <c r="U18" s="291" t="str">
        <f t="shared" si="10"/>
        <v>De acuerdo con lo programado</v>
      </c>
      <c r="V18" s="347"/>
      <c r="W18" s="350">
        <v>1</v>
      </c>
      <c r="X18" s="346">
        <v>0</v>
      </c>
      <c r="Y18" s="291" t="str">
        <f t="shared" si="12"/>
        <v>En riesgo en cumplimiento</v>
      </c>
      <c r="Z18" s="347"/>
      <c r="AA18" s="325"/>
      <c r="AB18" s="296" t="str">
        <f t="shared" si="13"/>
        <v>No hay ejecución</v>
      </c>
      <c r="AC18" s="297" t="str">
        <f t="shared" si="14"/>
        <v>NA</v>
      </c>
      <c r="AD18" s="347"/>
      <c r="AE18" s="224"/>
      <c r="AF18" s="225" t="str">
        <f t="shared" si="15"/>
        <v>No hay ejecución</v>
      </c>
      <c r="AG18" s="226" t="str">
        <f t="shared" si="16"/>
        <v>NA</v>
      </c>
      <c r="AH18" s="226"/>
      <c r="AI18" s="299">
        <f t="shared" si="17"/>
        <v>1</v>
      </c>
      <c r="AJ18" s="296">
        <f t="shared" si="18"/>
        <v>0.5</v>
      </c>
      <c r="AK18" s="297" t="str">
        <f t="shared" si="19"/>
        <v>No Cumplio</v>
      </c>
      <c r="AL18" s="297"/>
    </row>
    <row r="19" spans="1:43" s="154" customFormat="1" ht="39.75" hidden="1" customHeight="1">
      <c r="A19" s="241" t="s">
        <v>871</v>
      </c>
      <c r="B19" s="241">
        <v>13</v>
      </c>
      <c r="C19" s="241" t="s">
        <v>39</v>
      </c>
      <c r="D19" s="241" t="s">
        <v>54</v>
      </c>
      <c r="E19" s="241" t="s">
        <v>96</v>
      </c>
      <c r="F19" s="291" t="s">
        <v>1715</v>
      </c>
      <c r="G19" s="291" t="s">
        <v>862</v>
      </c>
      <c r="H19" s="291" t="s">
        <v>1017</v>
      </c>
      <c r="I19" s="223"/>
      <c r="J19" s="223">
        <v>1</v>
      </c>
      <c r="K19" s="243">
        <f t="shared" si="6"/>
        <v>1</v>
      </c>
      <c r="L19" s="223"/>
      <c r="M19" s="223"/>
      <c r="N19" s="243">
        <f t="shared" si="7"/>
        <v>0</v>
      </c>
      <c r="O19" s="322">
        <f t="shared" si="8"/>
        <v>1</v>
      </c>
      <c r="P19" s="300"/>
      <c r="Q19" s="291" t="s">
        <v>1708</v>
      </c>
      <c r="R19" s="294" t="s">
        <v>1711</v>
      </c>
      <c r="S19" s="350">
        <v>0</v>
      </c>
      <c r="T19" s="346" t="str">
        <f t="shared" si="9"/>
        <v>No hay Programación</v>
      </c>
      <c r="U19" s="291" t="str">
        <f t="shared" si="10"/>
        <v>De acuerdo con lo programado</v>
      </c>
      <c r="V19" s="347"/>
      <c r="W19" s="350">
        <v>1</v>
      </c>
      <c r="X19" s="346">
        <f t="shared" si="11"/>
        <v>1</v>
      </c>
      <c r="Y19" s="291" t="str">
        <f t="shared" si="12"/>
        <v>De acuerdo con lo programado</v>
      </c>
      <c r="Z19" s="347"/>
      <c r="AA19" s="325"/>
      <c r="AB19" s="296" t="str">
        <f t="shared" si="13"/>
        <v>No hay ejecución</v>
      </c>
      <c r="AC19" s="297" t="str">
        <f t="shared" si="14"/>
        <v>NA</v>
      </c>
      <c r="AD19" s="347"/>
      <c r="AE19" s="224"/>
      <c r="AF19" s="225" t="str">
        <f t="shared" si="15"/>
        <v>No hay ejecución</v>
      </c>
      <c r="AG19" s="226" t="str">
        <f t="shared" si="16"/>
        <v>NA</v>
      </c>
      <c r="AH19" s="226"/>
      <c r="AI19" s="299">
        <f t="shared" si="17"/>
        <v>1</v>
      </c>
      <c r="AJ19" s="296">
        <f t="shared" si="18"/>
        <v>1</v>
      </c>
      <c r="AK19" s="297" t="str">
        <f t="shared" si="19"/>
        <v>Cumplio</v>
      </c>
      <c r="AL19" s="297"/>
    </row>
    <row r="20" spans="1:43" s="154" customFormat="1" ht="39.75" hidden="1" customHeight="1">
      <c r="A20" s="241" t="s">
        <v>872</v>
      </c>
      <c r="B20" s="241">
        <v>13</v>
      </c>
      <c r="C20" s="241" t="s">
        <v>39</v>
      </c>
      <c r="D20" s="241" t="s">
        <v>54</v>
      </c>
      <c r="E20" s="241" t="s">
        <v>96</v>
      </c>
      <c r="F20" s="291" t="s">
        <v>1716</v>
      </c>
      <c r="G20" s="291" t="s">
        <v>862</v>
      </c>
      <c r="H20" s="291" t="s">
        <v>1017</v>
      </c>
      <c r="I20" s="223"/>
      <c r="J20" s="223">
        <v>1</v>
      </c>
      <c r="K20" s="243">
        <f>SUM(I20:J20)</f>
        <v>1</v>
      </c>
      <c r="L20" s="223"/>
      <c r="M20" s="223"/>
      <c r="N20" s="243">
        <f t="shared" si="7"/>
        <v>0</v>
      </c>
      <c r="O20" s="322">
        <f t="shared" si="8"/>
        <v>1</v>
      </c>
      <c r="P20" s="300"/>
      <c r="Q20" s="291" t="s">
        <v>1717</v>
      </c>
      <c r="R20" s="294" t="s">
        <v>1718</v>
      </c>
      <c r="S20" s="350">
        <v>0</v>
      </c>
      <c r="T20" s="346" t="str">
        <f t="shared" si="9"/>
        <v>No hay Programación</v>
      </c>
      <c r="U20" s="291" t="str">
        <f t="shared" si="10"/>
        <v>De acuerdo con lo programado</v>
      </c>
      <c r="V20" s="347"/>
      <c r="W20" s="350">
        <v>0</v>
      </c>
      <c r="X20" s="346">
        <f t="shared" si="11"/>
        <v>0</v>
      </c>
      <c r="Y20" s="291" t="str">
        <f t="shared" si="12"/>
        <v>En riesgo en cumplimiento</v>
      </c>
      <c r="Z20" s="347" t="s">
        <v>1719</v>
      </c>
      <c r="AA20" s="325"/>
      <c r="AB20" s="296" t="str">
        <f t="shared" si="13"/>
        <v>No hay ejecución</v>
      </c>
      <c r="AC20" s="297" t="str">
        <f t="shared" si="14"/>
        <v>NA</v>
      </c>
      <c r="AD20" s="347"/>
      <c r="AE20" s="224"/>
      <c r="AF20" s="225" t="str">
        <f t="shared" si="15"/>
        <v>No hay ejecución</v>
      </c>
      <c r="AG20" s="226" t="str">
        <f t="shared" si="16"/>
        <v>NA</v>
      </c>
      <c r="AH20" s="226"/>
      <c r="AI20" s="299">
        <f t="shared" si="17"/>
        <v>0</v>
      </c>
      <c r="AJ20" s="296">
        <f t="shared" si="18"/>
        <v>0</v>
      </c>
      <c r="AK20" s="297" t="str">
        <f t="shared" si="19"/>
        <v>No Cumplio</v>
      </c>
      <c r="AL20" s="297"/>
    </row>
    <row r="21" spans="1:43" s="154" customFormat="1" ht="39.75" hidden="1" customHeight="1">
      <c r="A21" s="323">
        <v>2.2999999999999998</v>
      </c>
      <c r="B21" s="324">
        <v>12</v>
      </c>
      <c r="C21" s="324" t="s">
        <v>31</v>
      </c>
      <c r="D21" s="324" t="s">
        <v>48</v>
      </c>
      <c r="E21" s="324" t="s">
        <v>96</v>
      </c>
      <c r="F21" s="318" t="s">
        <v>1225</v>
      </c>
      <c r="G21" s="292" t="s">
        <v>862</v>
      </c>
      <c r="H21" s="318" t="s">
        <v>863</v>
      </c>
      <c r="I21" s="243">
        <f>SUM(I22)</f>
        <v>0</v>
      </c>
      <c r="J21" s="243">
        <f>SUM(J22)</f>
        <v>1</v>
      </c>
      <c r="K21" s="243">
        <f>SUM(I21:J21)</f>
        <v>1</v>
      </c>
      <c r="L21" s="243">
        <f>SUM(L22)</f>
        <v>0</v>
      </c>
      <c r="M21" s="243">
        <f>SUM(M22)</f>
        <v>0</v>
      </c>
      <c r="N21" s="243">
        <f>SUM(L21:M21)</f>
        <v>0</v>
      </c>
      <c r="O21" s="243">
        <f>SUM(K21,N21)</f>
        <v>1</v>
      </c>
      <c r="P21" s="293"/>
      <c r="Q21" s="318" t="str">
        <f>Q22</f>
        <v>Ebed Villalobos Vargas</v>
      </c>
      <c r="R21" s="294"/>
      <c r="S21" s="350">
        <v>0</v>
      </c>
      <c r="T21" s="346" t="str">
        <f t="shared" si="9"/>
        <v>No hay Programación</v>
      </c>
      <c r="U21" s="291" t="str">
        <f t="shared" si="10"/>
        <v>De acuerdo con lo programado</v>
      </c>
      <c r="V21" s="347"/>
      <c r="W21" s="350">
        <v>0</v>
      </c>
      <c r="X21" s="346">
        <f t="shared" si="11"/>
        <v>0</v>
      </c>
      <c r="Y21" s="291" t="str">
        <f t="shared" si="12"/>
        <v>En riesgo en cumplimiento</v>
      </c>
      <c r="Z21" s="347" t="s">
        <v>1719</v>
      </c>
      <c r="AA21" s="325"/>
      <c r="AB21" s="296" t="str">
        <f t="shared" si="13"/>
        <v>No hay ejecución</v>
      </c>
      <c r="AC21" s="297" t="str">
        <f t="shared" si="14"/>
        <v>NA</v>
      </c>
      <c r="AD21" s="347"/>
      <c r="AE21" s="224"/>
      <c r="AF21" s="225" t="str">
        <f t="shared" si="15"/>
        <v>No hay ejecución</v>
      </c>
      <c r="AG21" s="226" t="str">
        <f t="shared" si="16"/>
        <v>NA</v>
      </c>
      <c r="AH21" s="226"/>
      <c r="AI21" s="299">
        <f t="shared" si="17"/>
        <v>0</v>
      </c>
      <c r="AJ21" s="296">
        <f t="shared" si="18"/>
        <v>0</v>
      </c>
      <c r="AK21" s="297" t="str">
        <f t="shared" si="19"/>
        <v>No Cumplio</v>
      </c>
      <c r="AL21" s="297"/>
    </row>
    <row r="22" spans="1:43" s="154" customFormat="1" ht="39.75" hidden="1" customHeight="1">
      <c r="A22" s="241" t="s">
        <v>877</v>
      </c>
      <c r="B22" s="241">
        <v>12</v>
      </c>
      <c r="C22" s="241" t="s">
        <v>31</v>
      </c>
      <c r="D22" s="241" t="s">
        <v>48</v>
      </c>
      <c r="E22" s="241" t="s">
        <v>96</v>
      </c>
      <c r="F22" s="291" t="s">
        <v>1720</v>
      </c>
      <c r="G22" s="291" t="s">
        <v>862</v>
      </c>
      <c r="H22" s="291" t="s">
        <v>1017</v>
      </c>
      <c r="I22" s="223"/>
      <c r="J22" s="348">
        <v>1</v>
      </c>
      <c r="K22" s="243">
        <f>SUM(I22:J22)</f>
        <v>1</v>
      </c>
      <c r="L22" s="223"/>
      <c r="M22" s="223"/>
      <c r="N22" s="243">
        <f>SUM(L22:M22)</f>
        <v>0</v>
      </c>
      <c r="O22" s="322">
        <f>SUM(K22,N22)</f>
        <v>1</v>
      </c>
      <c r="P22" s="300"/>
      <c r="Q22" s="291" t="s">
        <v>1721</v>
      </c>
      <c r="R22" s="294" t="s">
        <v>1722</v>
      </c>
      <c r="S22" s="350">
        <v>0</v>
      </c>
      <c r="T22" s="346" t="str">
        <f t="shared" si="9"/>
        <v>No hay Programación</v>
      </c>
      <c r="U22" s="291" t="str">
        <f t="shared" si="10"/>
        <v>De acuerdo con lo programado</v>
      </c>
      <c r="V22" s="347"/>
      <c r="W22" s="350">
        <v>0</v>
      </c>
      <c r="X22" s="346">
        <f t="shared" si="11"/>
        <v>0</v>
      </c>
      <c r="Y22" s="291" t="str">
        <f t="shared" si="12"/>
        <v>En riesgo en cumplimiento</v>
      </c>
      <c r="Z22" s="347" t="s">
        <v>1719</v>
      </c>
      <c r="AA22" s="325"/>
      <c r="AB22" s="296" t="str">
        <f t="shared" si="13"/>
        <v>No hay ejecución</v>
      </c>
      <c r="AC22" s="297" t="str">
        <f t="shared" si="14"/>
        <v>NA</v>
      </c>
      <c r="AD22" s="347" t="s">
        <v>1723</v>
      </c>
      <c r="AE22" s="224">
        <v>1</v>
      </c>
      <c r="AF22" s="225" t="str">
        <f t="shared" si="15"/>
        <v>No hay Programación</v>
      </c>
      <c r="AG22" s="226" t="str">
        <f t="shared" si="16"/>
        <v>De acuerdo con lo programado</v>
      </c>
      <c r="AH22" s="226" t="s">
        <v>1724</v>
      </c>
      <c r="AI22" s="299">
        <f t="shared" si="17"/>
        <v>1</v>
      </c>
      <c r="AJ22" s="296">
        <f t="shared" si="18"/>
        <v>1</v>
      </c>
      <c r="AK22" s="297" t="str">
        <f t="shared" si="19"/>
        <v>Cumplio</v>
      </c>
      <c r="AL22" s="297"/>
    </row>
    <row r="23" spans="1:43" s="154" customFormat="1" ht="36" hidden="1" customHeight="1">
      <c r="A23" s="323">
        <v>3</v>
      </c>
      <c r="B23" s="324" t="s">
        <v>1088</v>
      </c>
      <c r="C23" s="324" t="s">
        <v>1088</v>
      </c>
      <c r="D23" s="324" t="s">
        <v>1088</v>
      </c>
      <c r="E23" s="324" t="s">
        <v>1088</v>
      </c>
      <c r="F23" s="318" t="s">
        <v>1603</v>
      </c>
      <c r="G23" s="292" t="s">
        <v>940</v>
      </c>
      <c r="H23" s="292" t="s">
        <v>492</v>
      </c>
      <c r="I23" s="243">
        <f>SUM(I24)</f>
        <v>1</v>
      </c>
      <c r="J23" s="243">
        <f>SUM(J24)</f>
        <v>0</v>
      </c>
      <c r="K23" s="243">
        <f t="shared" si="6"/>
        <v>1</v>
      </c>
      <c r="L23" s="243">
        <f>SUM(L24)</f>
        <v>0</v>
      </c>
      <c r="M23" s="243">
        <f>SUM(M24)</f>
        <v>0</v>
      </c>
      <c r="N23" s="243">
        <f t="shared" si="7"/>
        <v>0</v>
      </c>
      <c r="O23" s="243">
        <f t="shared" si="8"/>
        <v>1</v>
      </c>
      <c r="P23" s="293"/>
      <c r="Q23" s="318" t="s">
        <v>1708</v>
      </c>
      <c r="R23" s="294"/>
      <c r="S23" s="350">
        <v>0</v>
      </c>
      <c r="T23" s="346">
        <f t="shared" si="9"/>
        <v>0</v>
      </c>
      <c r="U23" s="291" t="str">
        <f t="shared" si="10"/>
        <v>En riesgo cumplimiento</v>
      </c>
      <c r="V23" s="347"/>
      <c r="W23" s="350">
        <v>1</v>
      </c>
      <c r="X23" s="346" t="str">
        <f t="shared" si="11"/>
        <v>No hay Programación</v>
      </c>
      <c r="Y23" s="291" t="str">
        <f t="shared" ref="Y23" si="20">IF(X23="No hay ejecución","NA",IF(X23&gt;=90%,"De acuerdo con lo programado",IF(X23&gt;=51%,"Atraso Leve",IF(X23&lt;50%,"En riesgo en cumplimiento"))))</f>
        <v>De acuerdo con lo programado</v>
      </c>
      <c r="Z23" s="347"/>
      <c r="AA23" s="325"/>
      <c r="AB23" s="296" t="str">
        <f t="shared" si="13"/>
        <v>No hay ejecución</v>
      </c>
      <c r="AC23" s="297" t="str">
        <f t="shared" si="14"/>
        <v>NA</v>
      </c>
      <c r="AD23" s="347"/>
      <c r="AE23" s="224"/>
      <c r="AF23" s="225" t="str">
        <f t="shared" si="15"/>
        <v>No hay ejecución</v>
      </c>
      <c r="AG23" s="226" t="str">
        <f t="shared" si="16"/>
        <v>NA</v>
      </c>
      <c r="AH23" s="226"/>
      <c r="AI23" s="299">
        <f t="shared" si="17"/>
        <v>1</v>
      </c>
      <c r="AJ23" s="296">
        <f t="shared" si="18"/>
        <v>1</v>
      </c>
      <c r="AK23" s="297" t="str">
        <f t="shared" si="19"/>
        <v>Cumplio</v>
      </c>
      <c r="AL23" s="297"/>
    </row>
    <row r="24" spans="1:43" s="154" customFormat="1" ht="39.75" hidden="1" customHeight="1">
      <c r="A24" s="241">
        <v>3.1</v>
      </c>
      <c r="B24" s="241">
        <v>12</v>
      </c>
      <c r="C24" s="241" t="s">
        <v>39</v>
      </c>
      <c r="D24" s="241" t="s">
        <v>54</v>
      </c>
      <c r="E24" s="241" t="s">
        <v>102</v>
      </c>
      <c r="F24" s="291" t="s">
        <v>1725</v>
      </c>
      <c r="G24" s="291" t="s">
        <v>1420</v>
      </c>
      <c r="H24" s="291" t="s">
        <v>1421</v>
      </c>
      <c r="I24" s="223">
        <v>1</v>
      </c>
      <c r="J24" s="223"/>
      <c r="K24" s="243">
        <f t="shared" si="6"/>
        <v>1</v>
      </c>
      <c r="L24" s="223"/>
      <c r="M24" s="223"/>
      <c r="N24" s="243">
        <f t="shared" si="7"/>
        <v>0</v>
      </c>
      <c r="O24" s="322">
        <f t="shared" si="8"/>
        <v>1</v>
      </c>
      <c r="P24" s="300"/>
      <c r="Q24" s="291" t="s">
        <v>1708</v>
      </c>
      <c r="R24" s="294" t="s">
        <v>1722</v>
      </c>
      <c r="S24" s="350">
        <v>1</v>
      </c>
      <c r="T24" s="346">
        <f t="shared" si="9"/>
        <v>1</v>
      </c>
      <c r="U24" s="291" t="str">
        <f t="shared" si="10"/>
        <v>De acuerdo con lo programado</v>
      </c>
      <c r="V24" s="347"/>
      <c r="W24" s="350">
        <v>1</v>
      </c>
      <c r="X24" s="346" t="str">
        <f t="shared" si="11"/>
        <v>No hay Programación</v>
      </c>
      <c r="Y24" s="291" t="str">
        <f t="shared" ref="Y24:Y27" si="21">IF(X24="No hay ejecución","NA",IF(X24&gt;=90%,"De acuerdo con lo programado",IF(X24&gt;=51%,"Atraso Leve",IF(X24&lt;=50%,"En riesgo en cumplimiento"))))</f>
        <v>De acuerdo con lo programado</v>
      </c>
      <c r="Z24" s="347"/>
      <c r="AA24" s="325"/>
      <c r="AB24" s="296" t="str">
        <f t="shared" si="13"/>
        <v>No hay ejecución</v>
      </c>
      <c r="AC24" s="297" t="str">
        <f t="shared" si="14"/>
        <v>NA</v>
      </c>
      <c r="AD24" s="347"/>
      <c r="AE24" s="224"/>
      <c r="AF24" s="225" t="str">
        <f t="shared" si="15"/>
        <v>No hay ejecución</v>
      </c>
      <c r="AG24" s="226" t="str">
        <f t="shared" si="16"/>
        <v>NA</v>
      </c>
      <c r="AH24" s="226"/>
      <c r="AI24" s="299">
        <f t="shared" si="17"/>
        <v>2</v>
      </c>
      <c r="AJ24" s="296">
        <f t="shared" si="18"/>
        <v>2</v>
      </c>
      <c r="AK24" s="297" t="str">
        <f t="shared" si="19"/>
        <v>Cumplio</v>
      </c>
      <c r="AL24" s="297"/>
    </row>
    <row r="25" spans="1:43" s="154" customFormat="1" ht="39.75" hidden="1" customHeight="1">
      <c r="A25" s="241" t="s">
        <v>873</v>
      </c>
      <c r="B25" s="241">
        <v>13</v>
      </c>
      <c r="C25" s="241" t="s">
        <v>1726</v>
      </c>
      <c r="D25" s="241" t="s">
        <v>54</v>
      </c>
      <c r="E25" s="241" t="s">
        <v>96</v>
      </c>
      <c r="F25" s="291" t="s">
        <v>1727</v>
      </c>
      <c r="G25" s="291" t="s">
        <v>862</v>
      </c>
      <c r="H25" s="291" t="s">
        <v>1017</v>
      </c>
      <c r="I25" s="223"/>
      <c r="J25" s="223"/>
      <c r="K25" s="243">
        <f>SUM(I25:J25)</f>
        <v>0</v>
      </c>
      <c r="L25" s="223"/>
      <c r="M25" s="223"/>
      <c r="N25" s="243">
        <f>SUM(L25:M25)</f>
        <v>0</v>
      </c>
      <c r="O25" s="322">
        <f>SUM(K25,N25)</f>
        <v>0</v>
      </c>
      <c r="P25" s="300"/>
      <c r="Q25" s="291" t="s">
        <v>1714</v>
      </c>
      <c r="R25" s="294" t="s">
        <v>1728</v>
      </c>
      <c r="S25" s="350"/>
      <c r="T25" s="346"/>
      <c r="U25" s="291"/>
      <c r="V25" s="347"/>
      <c r="W25" s="350">
        <v>1</v>
      </c>
      <c r="X25" s="346" t="str">
        <f t="shared" ref="X25:X27" si="22">IF(W25="","No hay ejecución",IF(AND(J25=0),"No hay Programación", W25/J25))</f>
        <v>No hay Programación</v>
      </c>
      <c r="Y25" s="291" t="str">
        <f t="shared" si="21"/>
        <v>De acuerdo con lo programado</v>
      </c>
      <c r="Z25" s="347"/>
      <c r="AA25" s="325"/>
      <c r="AB25" s="296" t="str">
        <f t="shared" si="13"/>
        <v>No hay ejecución</v>
      </c>
      <c r="AC25" s="297" t="str">
        <f t="shared" si="14"/>
        <v>NA</v>
      </c>
      <c r="AD25" s="347"/>
      <c r="AE25" s="224">
        <v>0</v>
      </c>
      <c r="AF25" s="225" t="str">
        <f t="shared" si="15"/>
        <v>No hay Programación</v>
      </c>
      <c r="AG25" s="226" t="str">
        <f t="shared" si="16"/>
        <v>De acuerdo con lo programado</v>
      </c>
      <c r="AH25" s="226"/>
      <c r="AI25" s="299">
        <f t="shared" si="17"/>
        <v>1</v>
      </c>
      <c r="AJ25" s="296" t="str">
        <f t="shared" si="18"/>
        <v>No hay Programación</v>
      </c>
      <c r="AK25" s="297" t="str">
        <f t="shared" si="19"/>
        <v>Cumplio</v>
      </c>
      <c r="AL25" s="297"/>
    </row>
    <row r="26" spans="1:43" s="154" customFormat="1" ht="39.75" customHeight="1">
      <c r="A26" s="696">
        <v>8.1</v>
      </c>
      <c r="B26" s="697">
        <v>13</v>
      </c>
      <c r="C26" s="697" t="s">
        <v>39</v>
      </c>
      <c r="D26" s="697" t="s">
        <v>54</v>
      </c>
      <c r="E26" s="697" t="s">
        <v>96</v>
      </c>
      <c r="F26" s="698" t="s">
        <v>1638</v>
      </c>
      <c r="G26" s="698" t="s">
        <v>495</v>
      </c>
      <c r="H26" s="698" t="s">
        <v>498</v>
      </c>
      <c r="I26" s="223"/>
      <c r="J26" s="223">
        <v>6</v>
      </c>
      <c r="K26" s="243">
        <f>SUM(I26:J26)</f>
        <v>6</v>
      </c>
      <c r="L26" s="223"/>
      <c r="M26" s="223">
        <v>6</v>
      </c>
      <c r="N26" s="243">
        <f>SUM(L26:M26)</f>
        <v>6</v>
      </c>
      <c r="O26" s="322">
        <f>SUM(K26,N26)</f>
        <v>12</v>
      </c>
      <c r="P26" s="300"/>
      <c r="Q26" s="291" t="s">
        <v>1729</v>
      </c>
      <c r="R26" s="294" t="s">
        <v>1730</v>
      </c>
      <c r="S26" s="350"/>
      <c r="T26" s="346"/>
      <c r="U26" s="291"/>
      <c r="V26" s="347"/>
      <c r="W26" s="350">
        <v>6</v>
      </c>
      <c r="X26" s="346">
        <f t="shared" si="22"/>
        <v>1</v>
      </c>
      <c r="Y26" s="291" t="str">
        <f t="shared" si="21"/>
        <v>De acuerdo con lo programado</v>
      </c>
      <c r="Z26" s="347"/>
      <c r="AA26" s="325"/>
      <c r="AB26" s="296" t="str">
        <f t="shared" si="13"/>
        <v>No hay ejecución</v>
      </c>
      <c r="AC26" s="297" t="str">
        <f t="shared" si="14"/>
        <v>NA</v>
      </c>
      <c r="AD26" s="347" t="s">
        <v>1731</v>
      </c>
      <c r="AE26" s="224">
        <v>5</v>
      </c>
      <c r="AF26" s="225">
        <f t="shared" si="15"/>
        <v>0.83333333333333337</v>
      </c>
      <c r="AG26" s="226" t="str">
        <f t="shared" si="16"/>
        <v>Atraso Leve</v>
      </c>
      <c r="AH26" s="538" t="s">
        <v>1732</v>
      </c>
      <c r="AI26" s="299">
        <f t="shared" si="17"/>
        <v>11</v>
      </c>
      <c r="AJ26" s="296">
        <f t="shared" si="18"/>
        <v>0.91666666666666663</v>
      </c>
      <c r="AK26" s="297" t="str">
        <f t="shared" si="19"/>
        <v>Cumplio</v>
      </c>
      <c r="AL26" s="297"/>
    </row>
    <row r="27" spans="1:43" s="154" customFormat="1" ht="39.75" customHeight="1">
      <c r="A27" s="696">
        <v>8.1999999999999993</v>
      </c>
      <c r="B27" s="697">
        <v>13</v>
      </c>
      <c r="C27" s="697" t="s">
        <v>39</v>
      </c>
      <c r="D27" s="697" t="s">
        <v>54</v>
      </c>
      <c r="E27" s="697">
        <v>1.03</v>
      </c>
      <c r="F27" s="698" t="s">
        <v>1733</v>
      </c>
      <c r="G27" s="698" t="s">
        <v>495</v>
      </c>
      <c r="H27" s="698" t="s">
        <v>517</v>
      </c>
      <c r="I27" s="223"/>
      <c r="J27" s="223">
        <v>1</v>
      </c>
      <c r="K27" s="243">
        <f>SUM(I27:J27)</f>
        <v>1</v>
      </c>
      <c r="L27" s="223"/>
      <c r="M27" s="223">
        <v>2</v>
      </c>
      <c r="N27" s="243">
        <f>SUM(L27:M27)</f>
        <v>2</v>
      </c>
      <c r="O27" s="322">
        <f>SUM(K27,N27)</f>
        <v>3</v>
      </c>
      <c r="P27" s="300"/>
      <c r="Q27" s="291" t="s">
        <v>1734</v>
      </c>
      <c r="R27" s="294" t="s">
        <v>1735</v>
      </c>
      <c r="S27" s="350"/>
      <c r="T27" s="346"/>
      <c r="U27" s="291"/>
      <c r="V27" s="347"/>
      <c r="W27" s="350">
        <v>2</v>
      </c>
      <c r="X27" s="346">
        <f t="shared" si="22"/>
        <v>2</v>
      </c>
      <c r="Y27" s="291" t="str">
        <f t="shared" si="21"/>
        <v>De acuerdo con lo programado</v>
      </c>
      <c r="Z27" s="347"/>
      <c r="AA27" s="325"/>
      <c r="AB27" s="296" t="str">
        <f t="shared" si="13"/>
        <v>No hay ejecución</v>
      </c>
      <c r="AC27" s="297" t="str">
        <f t="shared" si="14"/>
        <v>NA</v>
      </c>
      <c r="AD27" s="297"/>
      <c r="AE27" s="224">
        <v>1</v>
      </c>
      <c r="AF27" s="225">
        <f t="shared" si="15"/>
        <v>0.5</v>
      </c>
      <c r="AG27" s="226" t="str">
        <f t="shared" si="16"/>
        <v>Atraso Leve</v>
      </c>
      <c r="AH27" s="226" t="s">
        <v>1736</v>
      </c>
      <c r="AI27" s="299">
        <f t="shared" si="17"/>
        <v>3</v>
      </c>
      <c r="AJ27" s="296">
        <f t="shared" si="18"/>
        <v>1</v>
      </c>
      <c r="AK27" s="297" t="str">
        <f t="shared" si="19"/>
        <v>Cumplio</v>
      </c>
      <c r="AL27" s="297"/>
    </row>
    <row r="28" spans="1:43" s="154" customFormat="1" ht="22.95" hidden="1" customHeight="1">
      <c r="A28" s="664" t="s">
        <v>603</v>
      </c>
      <c r="B28" s="664"/>
      <c r="C28" s="664"/>
      <c r="D28" s="664"/>
      <c r="E28" s="664"/>
      <c r="F28" s="664"/>
      <c r="G28" s="664"/>
      <c r="H28" s="664"/>
      <c r="I28" s="664"/>
      <c r="J28" s="664"/>
      <c r="K28" s="664"/>
      <c r="L28" s="664"/>
      <c r="M28" s="664"/>
      <c r="N28" s="664"/>
      <c r="O28" s="664"/>
      <c r="P28" s="664"/>
      <c r="Q28" s="664"/>
      <c r="R28" s="664"/>
      <c r="S28" s="664"/>
      <c r="T28" s="664"/>
      <c r="U28" s="664"/>
      <c r="V28" s="664"/>
      <c r="W28" s="664"/>
      <c r="X28" s="664"/>
      <c r="Y28" s="664"/>
      <c r="Z28" s="664"/>
      <c r="AA28" s="664"/>
      <c r="AB28" s="664"/>
      <c r="AC28" s="664"/>
      <c r="AD28" s="664"/>
      <c r="AE28" s="665"/>
      <c r="AF28" s="665"/>
      <c r="AG28" s="665"/>
      <c r="AH28" s="665"/>
      <c r="AI28" s="664"/>
      <c r="AJ28" s="664"/>
      <c r="AK28" s="664"/>
      <c r="AL28" s="664"/>
    </row>
    <row r="29" spans="1:43" s="154" customFormat="1" ht="22.95" hidden="1" customHeight="1">
      <c r="A29" s="323">
        <v>9</v>
      </c>
      <c r="B29" s="324">
        <v>12</v>
      </c>
      <c r="C29" s="324" t="s">
        <v>31</v>
      </c>
      <c r="D29" s="324" t="s">
        <v>48</v>
      </c>
      <c r="E29" s="324" t="s">
        <v>96</v>
      </c>
      <c r="F29" s="318" t="s">
        <v>1007</v>
      </c>
      <c r="G29" s="292" t="s">
        <v>1122</v>
      </c>
      <c r="H29" s="292" t="s">
        <v>492</v>
      </c>
      <c r="I29" s="223">
        <f>SUM(I31:I31)</f>
        <v>0</v>
      </c>
      <c r="J29" s="223">
        <f>SUM(J31:J31)</f>
        <v>0</v>
      </c>
      <c r="K29" s="243">
        <f>SUM(I29:J29)</f>
        <v>0</v>
      </c>
      <c r="L29" s="223">
        <f>SUM(L31:L31)</f>
        <v>0</v>
      </c>
      <c r="M29" s="223">
        <f>SUM(M31:M31)</f>
        <v>0</v>
      </c>
      <c r="N29" s="243">
        <f>SUM(L29:M29)</f>
        <v>0</v>
      </c>
      <c r="O29" s="243">
        <f>SUM(K29,N29)</f>
        <v>0</v>
      </c>
      <c r="P29" s="293"/>
      <c r="Q29" s="318" t="s">
        <v>1737</v>
      </c>
      <c r="R29" s="294"/>
      <c r="S29" s="350"/>
      <c r="T29" s="346" t="str">
        <f t="shared" ref="T29" si="23">IF(S29="","No hay ejecución",IF(AND(I29=0),"No hay Programación", S29/I29))</f>
        <v>No hay ejecución</v>
      </c>
      <c r="U29" s="291" t="str">
        <f>IF(T29="No hay ejecución","NA",IF(T29&gt;=90%,"De acuerdo con lo programado",IF(T29&gt;=51%,"Atraso Leve",IF(T29&lt;50%,"En riesgo cumplimiento"))))</f>
        <v>NA</v>
      </c>
      <c r="V29" s="347"/>
      <c r="W29" s="350"/>
      <c r="X29" s="346" t="str">
        <f>IF(W29="","No hay ejecución",IF(AND(J29=0),"No hay Programación", W29/J29))</f>
        <v>No hay ejecución</v>
      </c>
      <c r="Y29" s="291" t="str">
        <f>IF(X29="No hay ejecución","NA",IF(X29&gt;=90%,"De acuerdo con lo programado",IF(X29&gt;=51%,"Atraso Leve",IF(X29&lt;50%,"En riesgo en cumplimiento"))))</f>
        <v>NA</v>
      </c>
      <c r="Z29" s="347"/>
      <c r="AA29" s="325"/>
      <c r="AB29" s="296" t="str">
        <f t="shared" ref="AB29" si="24">IF(AA29="","No hay ejecución",IF(AND(L29=0),"No hay Programación", AA29/L29))</f>
        <v>No hay ejecución</v>
      </c>
      <c r="AC29" s="297" t="str">
        <f t="shared" ref="AC29" si="25">IF(AB29="No hay ejecución","NA",IF(AB29&gt;=90%,"De acuerdo con lo programado",IF(AB29&gt;=50%,"Atraso Leve",IF(AB29&lt;=49.9%,"En riesgo en cumplimiento"))))</f>
        <v>NA</v>
      </c>
      <c r="AD29" s="297"/>
      <c r="AE29" s="224"/>
      <c r="AF29" s="225" t="str">
        <f t="shared" ref="AF29" si="26">IF(AE29="","No hay ejecución",IF(AND(M29=0),"No hay Programación", AE29/M29))</f>
        <v>No hay ejecución</v>
      </c>
      <c r="AG29" s="226" t="str">
        <f t="shared" ref="AG29" si="27">IF(AF29="No hay ejecución","NA",IF(AF29&gt;=90%,"De acuerdo con lo programado",IF(AF29&gt;=50%,"Atraso Leve",IF(AF29&lt;=49.99%,"En riesgo en cumplimiento"))))</f>
        <v>NA</v>
      </c>
      <c r="AH29" s="226"/>
      <c r="AI29" s="299">
        <f t="shared" ref="AI29" si="28">S29+W29+AA29+AE29</f>
        <v>0</v>
      </c>
      <c r="AJ29" s="296" t="str">
        <f t="shared" ref="AJ29" si="29">IF(AI29="","No hay ejecución",IF(AND(O29=0),"No hay Programación", AI29/O29))</f>
        <v>No hay Programación</v>
      </c>
      <c r="AK29" s="297" t="str">
        <f t="shared" si="19"/>
        <v>Cumplio</v>
      </c>
      <c r="AL29" s="297"/>
    </row>
    <row r="30" spans="1:43" s="154" customFormat="1" ht="39.75" hidden="1" customHeight="1">
      <c r="A30" s="241">
        <v>9.1</v>
      </c>
      <c r="B30" s="241">
        <v>12</v>
      </c>
      <c r="C30" s="241" t="s">
        <v>31</v>
      </c>
      <c r="D30" s="241" t="s">
        <v>48</v>
      </c>
      <c r="E30" s="241" t="s">
        <v>96</v>
      </c>
      <c r="F30" s="291" t="s">
        <v>922</v>
      </c>
      <c r="G30" s="291" t="s">
        <v>495</v>
      </c>
      <c r="H30" s="291" t="s">
        <v>913</v>
      </c>
      <c r="I30" s="223"/>
      <c r="J30" s="223"/>
      <c r="K30" s="243">
        <f>SUM(I30:J30)</f>
        <v>0</v>
      </c>
      <c r="L30" s="223"/>
      <c r="M30" s="223"/>
      <c r="N30" s="243">
        <f>SUM(L30:M30)</f>
        <v>0</v>
      </c>
      <c r="O30" s="322">
        <f>SUM(K30,N30)</f>
        <v>0</v>
      </c>
      <c r="P30" s="300"/>
      <c r="Q30" s="291" t="s">
        <v>1737</v>
      </c>
      <c r="R30" s="294" t="s">
        <v>1738</v>
      </c>
      <c r="S30" s="350"/>
      <c r="T30" s="346" t="str">
        <f t="shared" ref="T30:T31" si="30">IF(S30="","No hay ejecución",IF(AND(I30=0),"No hay Programación", S30/I30))</f>
        <v>No hay ejecución</v>
      </c>
      <c r="U30" s="291" t="str">
        <f t="shared" ref="U30:U31" si="31">IF(T30="No hay ejecución","NA",IF(T30&gt;=90%,"De acuerdo con lo programado",IF(T30&gt;=51%,"Atraso Leve",IF(T30&lt;50%,"En riesgo cumplimiento"))))</f>
        <v>NA</v>
      </c>
      <c r="V30" s="347"/>
      <c r="W30" s="350"/>
      <c r="X30" s="346" t="str">
        <f t="shared" ref="X30:X31" si="32">IF(W30="","No hay ejecución",IF(AND(J30=0),"No hay Programación", W30/J30))</f>
        <v>No hay ejecución</v>
      </c>
      <c r="Y30" s="291" t="str">
        <f t="shared" ref="Y30:Y31" si="33">IF(X30="No hay ejecución","NA",IF(X30&gt;=90%,"De acuerdo con lo programado",IF(X30&gt;=51%,"Atraso Leve",IF(X30&lt;50%,"En riesgo en cumplimiento"))))</f>
        <v>NA</v>
      </c>
      <c r="Z30" s="347"/>
      <c r="AA30" s="325"/>
      <c r="AB30" s="296" t="str">
        <f t="shared" ref="AB30:AB31" si="34">IF(AA30="","No hay ejecución",IF(AND(L30=0),"No hay Programación", AA30/L30))</f>
        <v>No hay ejecución</v>
      </c>
      <c r="AC30" s="297" t="str">
        <f t="shared" ref="AC30:AC31" si="35">IF(AB30="No hay ejecución","NA",IF(AB30&gt;=90%,"De acuerdo con lo programado",IF(AB30&gt;=50%,"Atraso Leve",IF(AB30&lt;=49.9%,"En riesgo en cumplimiento"))))</f>
        <v>NA</v>
      </c>
      <c r="AD30" s="297"/>
      <c r="AE30" s="224"/>
      <c r="AF30" s="225" t="str">
        <f t="shared" ref="AF30:AF31" si="36">IF(AE30="","No hay ejecución",IF(AND(M30=0),"No hay Programación", AE30/M30))</f>
        <v>No hay ejecución</v>
      </c>
      <c r="AG30" s="226" t="str">
        <f t="shared" ref="AG30:AG31" si="37">IF(AF30="No hay ejecución","NA",IF(AF30&gt;=90%,"De acuerdo con lo programado",IF(AF30&gt;=50%,"Atraso Leve",IF(AF30&lt;=49.99%,"En riesgo en cumplimiento"))))</f>
        <v>NA</v>
      </c>
      <c r="AH30" s="226"/>
      <c r="AI30" s="299">
        <f t="shared" ref="AI30:AI31" si="38">S30+W30+AA30+AE30</f>
        <v>0</v>
      </c>
      <c r="AJ30" s="296" t="str">
        <f t="shared" ref="AJ30:AJ31" si="39">IF(AI30="","No hay ejecución",IF(AND(O30=0),"No hay Programación", AI30/O30))</f>
        <v>No hay Programación</v>
      </c>
      <c r="AK30" s="297" t="str">
        <f t="shared" ref="AK30:AK31" si="40">IF(AJ30="No hay ejecución","NA",IF(AJ30&gt;=90%,"Cumplio",IF(AJ30&lt;=89.9%,"No Cumplio")))</f>
        <v>Cumplio</v>
      </c>
      <c r="AL30" s="297"/>
    </row>
    <row r="31" spans="1:43" s="154" customFormat="1" ht="39.75" hidden="1" customHeight="1">
      <c r="A31" s="241">
        <v>9.1999999999999993</v>
      </c>
      <c r="B31" s="241">
        <v>12</v>
      </c>
      <c r="C31" s="241" t="s">
        <v>31</v>
      </c>
      <c r="D31" s="241" t="s">
        <v>48</v>
      </c>
      <c r="E31" s="241" t="s">
        <v>96</v>
      </c>
      <c r="F31" s="291" t="s">
        <v>1739</v>
      </c>
      <c r="G31" s="291" t="s">
        <v>495</v>
      </c>
      <c r="H31" s="291" t="s">
        <v>913</v>
      </c>
      <c r="I31" s="223"/>
      <c r="J31" s="223"/>
      <c r="K31" s="243">
        <f>SUM(I31:J31)</f>
        <v>0</v>
      </c>
      <c r="L31" s="223"/>
      <c r="M31" s="223"/>
      <c r="N31" s="243">
        <f>SUM(L31:M31)</f>
        <v>0</v>
      </c>
      <c r="O31" s="322">
        <f>SUM(K31,N31)</f>
        <v>0</v>
      </c>
      <c r="P31" s="300"/>
      <c r="Q31" s="291" t="s">
        <v>1737</v>
      </c>
      <c r="R31" s="294" t="s">
        <v>1740</v>
      </c>
      <c r="S31" s="350"/>
      <c r="T31" s="346" t="str">
        <f t="shared" si="30"/>
        <v>No hay ejecución</v>
      </c>
      <c r="U31" s="291" t="str">
        <f t="shared" si="31"/>
        <v>NA</v>
      </c>
      <c r="V31" s="347"/>
      <c r="W31" s="350"/>
      <c r="X31" s="346" t="str">
        <f t="shared" si="32"/>
        <v>No hay ejecución</v>
      </c>
      <c r="Y31" s="291" t="str">
        <f t="shared" si="33"/>
        <v>NA</v>
      </c>
      <c r="Z31" s="347"/>
      <c r="AA31" s="325">
        <v>2</v>
      </c>
      <c r="AB31" s="296" t="str">
        <f t="shared" si="34"/>
        <v>No hay Programación</v>
      </c>
      <c r="AC31" s="297" t="str">
        <f t="shared" si="35"/>
        <v>De acuerdo con lo programado</v>
      </c>
      <c r="AD31" s="297"/>
      <c r="AE31" s="224"/>
      <c r="AF31" s="225" t="str">
        <f t="shared" si="36"/>
        <v>No hay ejecución</v>
      </c>
      <c r="AG31" s="226" t="str">
        <f t="shared" si="37"/>
        <v>NA</v>
      </c>
      <c r="AH31" s="226"/>
      <c r="AI31" s="299">
        <f t="shared" si="38"/>
        <v>2</v>
      </c>
      <c r="AJ31" s="296" t="str">
        <f t="shared" si="39"/>
        <v>No hay Programación</v>
      </c>
      <c r="AK31" s="297" t="str">
        <f t="shared" si="40"/>
        <v>Cumplio</v>
      </c>
      <c r="AL31" s="297"/>
    </row>
    <row r="32" spans="1:43" s="154" customFormat="1" ht="39.75" customHeight="1">
      <c r="A32" s="241"/>
      <c r="B32" s="241"/>
      <c r="C32" s="241"/>
      <c r="D32" s="241"/>
      <c r="E32" s="241"/>
      <c r="F32" s="291"/>
      <c r="G32" s="291"/>
      <c r="H32" s="291"/>
      <c r="I32" s="223"/>
      <c r="J32" s="223"/>
      <c r="K32" s="243"/>
      <c r="L32" s="223"/>
      <c r="M32" s="223"/>
      <c r="N32" s="243"/>
      <c r="O32" s="322"/>
      <c r="P32" s="300"/>
      <c r="Q32" s="291"/>
      <c r="R32" s="294"/>
      <c r="S32" s="350"/>
      <c r="T32" s="346"/>
      <c r="U32" s="291"/>
      <c r="V32" s="347"/>
      <c r="W32" s="350"/>
      <c r="X32" s="346"/>
      <c r="Y32" s="291"/>
      <c r="Z32" s="347"/>
      <c r="AA32" s="325"/>
      <c r="AB32" s="346"/>
      <c r="AC32" s="291"/>
      <c r="AD32" s="347"/>
      <c r="AE32" s="234"/>
      <c r="AF32" s="235"/>
      <c r="AG32" s="236"/>
      <c r="AH32" s="242"/>
      <c r="AI32" s="350"/>
      <c r="AJ32" s="346"/>
      <c r="AK32" s="291"/>
      <c r="AL32" s="347"/>
    </row>
    <row r="33" spans="1:38" s="154" customFormat="1" ht="39.75" customHeight="1">
      <c r="A33" s="241"/>
      <c r="B33" s="241"/>
      <c r="C33" s="241"/>
      <c r="D33" s="241"/>
      <c r="E33" s="241"/>
      <c r="F33" s="291"/>
      <c r="G33" s="291"/>
      <c r="H33" s="291"/>
      <c r="I33" s="223"/>
      <c r="J33" s="223"/>
      <c r="K33" s="243"/>
      <c r="L33" s="223"/>
      <c r="M33" s="223"/>
      <c r="N33" s="243"/>
      <c r="O33" s="322"/>
      <c r="P33" s="300"/>
      <c r="Q33" s="291"/>
      <c r="R33" s="294"/>
      <c r="S33" s="350"/>
      <c r="T33" s="346"/>
      <c r="U33" s="291"/>
      <c r="V33" s="347"/>
      <c r="W33" s="350"/>
      <c r="X33" s="346"/>
      <c r="Y33" s="291"/>
      <c r="Z33" s="347"/>
      <c r="AA33" s="325"/>
      <c r="AB33" s="346"/>
      <c r="AC33" s="291"/>
      <c r="AD33" s="347"/>
      <c r="AE33" s="234"/>
      <c r="AF33" s="235"/>
      <c r="AG33" s="236"/>
      <c r="AH33" s="242"/>
      <c r="AI33" s="350"/>
      <c r="AJ33" s="346"/>
      <c r="AK33" s="291"/>
      <c r="AL33" s="347"/>
    </row>
    <row r="34" spans="1:38" s="154" customFormat="1" ht="39.75" customHeight="1">
      <c r="A34" s="241"/>
      <c r="B34" s="241"/>
      <c r="C34" s="241"/>
      <c r="D34" s="241"/>
      <c r="E34" s="241"/>
      <c r="F34" s="291"/>
      <c r="G34" s="291"/>
      <c r="H34" s="291"/>
      <c r="I34" s="223"/>
      <c r="J34" s="223"/>
      <c r="K34" s="243"/>
      <c r="L34" s="223"/>
      <c r="M34" s="223"/>
      <c r="N34" s="243"/>
      <c r="O34" s="322"/>
      <c r="P34" s="300"/>
      <c r="Q34" s="291"/>
      <c r="R34" s="294"/>
      <c r="S34" s="350"/>
      <c r="T34" s="346"/>
      <c r="U34" s="291"/>
      <c r="V34" s="347"/>
      <c r="W34" s="350"/>
      <c r="X34" s="346"/>
      <c r="Y34" s="291"/>
      <c r="Z34" s="347"/>
      <c r="AA34" s="325"/>
      <c r="AB34" s="346"/>
      <c r="AC34" s="291"/>
      <c r="AD34" s="347"/>
      <c r="AE34" s="234"/>
      <c r="AF34" s="235"/>
      <c r="AG34" s="236"/>
      <c r="AH34" s="242"/>
      <c r="AI34" s="350"/>
      <c r="AJ34" s="346"/>
      <c r="AK34" s="291"/>
      <c r="AL34" s="347"/>
    </row>
    <row r="35" spans="1:38" s="154" customFormat="1" ht="39.75" customHeight="1">
      <c r="A35" s="241"/>
      <c r="B35" s="241"/>
      <c r="C35" s="241"/>
      <c r="D35" s="241"/>
      <c r="E35" s="241"/>
      <c r="F35" s="291"/>
      <c r="G35" s="291"/>
      <c r="H35" s="291"/>
      <c r="I35" s="223"/>
      <c r="J35" s="223"/>
      <c r="K35" s="243"/>
      <c r="L35" s="223"/>
      <c r="M35" s="223"/>
      <c r="N35" s="243"/>
      <c r="O35" s="322"/>
      <c r="P35" s="300"/>
      <c r="Q35" s="291"/>
      <c r="R35" s="294"/>
      <c r="S35" s="350"/>
      <c r="T35" s="346"/>
      <c r="U35" s="291"/>
      <c r="V35" s="347"/>
      <c r="W35" s="350"/>
      <c r="X35" s="346"/>
      <c r="Y35" s="291"/>
      <c r="Z35" s="347"/>
      <c r="AA35" s="325"/>
      <c r="AB35" s="346"/>
      <c r="AC35" s="291"/>
      <c r="AD35" s="347"/>
      <c r="AE35" s="234"/>
      <c r="AF35" s="235"/>
      <c r="AG35" s="236"/>
      <c r="AH35" s="242"/>
      <c r="AI35" s="350"/>
      <c r="AJ35" s="346"/>
      <c r="AK35" s="291"/>
      <c r="AL35" s="347"/>
    </row>
    <row r="36" spans="1:38" s="154" customFormat="1" ht="39.75" customHeight="1">
      <c r="A36" s="241"/>
      <c r="B36" s="241"/>
      <c r="C36" s="241"/>
      <c r="D36" s="241"/>
      <c r="E36" s="241"/>
      <c r="F36" s="291"/>
      <c r="G36" s="291"/>
      <c r="H36" s="291"/>
      <c r="I36" s="223"/>
      <c r="J36" s="223"/>
      <c r="K36" s="243"/>
      <c r="L36" s="223"/>
      <c r="M36" s="223"/>
      <c r="N36" s="243"/>
      <c r="O36" s="322"/>
      <c r="P36" s="300"/>
      <c r="Q36" s="291"/>
      <c r="R36" s="294"/>
      <c r="S36" s="350"/>
      <c r="T36" s="346"/>
      <c r="U36" s="291"/>
      <c r="V36" s="347"/>
      <c r="W36" s="350"/>
      <c r="X36" s="346"/>
      <c r="Y36" s="291"/>
      <c r="Z36" s="347"/>
      <c r="AA36" s="325"/>
      <c r="AB36" s="346"/>
      <c r="AC36" s="291"/>
      <c r="AD36" s="347"/>
      <c r="AE36" s="234"/>
      <c r="AF36" s="235"/>
      <c r="AG36" s="236"/>
      <c r="AH36" s="242"/>
      <c r="AI36" s="350"/>
      <c r="AJ36" s="346"/>
      <c r="AK36" s="291"/>
      <c r="AL36" s="347"/>
    </row>
    <row r="37" spans="1:38" s="154" customFormat="1" ht="39.75" customHeight="1" thickBot="1">
      <c r="A37" s="2"/>
      <c r="B37" s="2"/>
      <c r="C37" s="2"/>
      <c r="D37" s="2"/>
      <c r="E37" s="2"/>
      <c r="F37" s="136"/>
      <c r="G37" s="137"/>
      <c r="H37" s="137"/>
      <c r="I37" s="137"/>
      <c r="J37" s="137"/>
      <c r="K37" s="137"/>
      <c r="L37" s="137"/>
      <c r="M37" s="137"/>
      <c r="N37" s="137"/>
      <c r="O37" s="137"/>
      <c r="P37" s="138"/>
      <c r="Q37" s="137"/>
      <c r="R37" s="137"/>
      <c r="S37" s="3"/>
      <c r="T37" s="3"/>
      <c r="U37" s="3"/>
      <c r="V37" s="3"/>
      <c r="W37" s="3"/>
      <c r="X37" s="3"/>
      <c r="Y37" s="3"/>
      <c r="Z37" s="3"/>
      <c r="AA37" s="3"/>
      <c r="AB37" s="3"/>
      <c r="AC37" s="3"/>
      <c r="AD37" s="454"/>
      <c r="AI37" s="3"/>
      <c r="AJ37" s="3"/>
      <c r="AK37" s="3"/>
      <c r="AL37" s="3"/>
    </row>
    <row r="38" spans="1:38" s="154" customFormat="1" ht="39.75" customHeight="1" thickTop="1" thickBot="1">
      <c r="A38" s="2"/>
      <c r="B38" s="2"/>
      <c r="C38" s="2"/>
      <c r="D38" s="2"/>
      <c r="E38" s="2"/>
      <c r="F38" s="136"/>
      <c r="G38" s="139"/>
      <c r="H38" s="139"/>
      <c r="I38" s="137"/>
      <c r="J38" s="137"/>
      <c r="K38" s="137"/>
      <c r="L38" s="137"/>
      <c r="M38" s="137"/>
      <c r="N38" s="137"/>
      <c r="O38" s="137"/>
      <c r="P38" s="138"/>
      <c r="Q38" s="137"/>
      <c r="R38" s="137"/>
      <c r="S38" s="3"/>
      <c r="T38" s="3"/>
      <c r="U38" s="3"/>
      <c r="V38" s="3"/>
      <c r="W38" s="3"/>
      <c r="X38" s="3"/>
      <c r="Y38" s="3"/>
      <c r="Z38" s="3"/>
      <c r="AA38" s="3"/>
      <c r="AB38" s="3"/>
      <c r="AC38" s="3"/>
      <c r="AD38" s="340"/>
      <c r="AI38" s="3"/>
      <c r="AJ38" s="3"/>
      <c r="AK38" s="3"/>
      <c r="AL38" s="3"/>
    </row>
    <row r="39" spans="1:38" s="154" customFormat="1" ht="27.75" customHeight="1" thickTop="1" thickBot="1">
      <c r="A39" s="2"/>
      <c r="B39" s="2"/>
      <c r="C39" s="2"/>
      <c r="D39" s="2"/>
      <c r="E39" s="2"/>
      <c r="F39" s="136"/>
      <c r="G39" s="139"/>
      <c r="H39" s="139"/>
      <c r="I39" s="137"/>
      <c r="J39" s="137"/>
      <c r="K39" s="137"/>
      <c r="L39" s="137"/>
      <c r="M39" s="137"/>
      <c r="N39" s="137"/>
      <c r="O39" s="137"/>
      <c r="P39" s="138"/>
      <c r="Q39" s="137"/>
      <c r="R39" s="137"/>
      <c r="S39" s="3"/>
      <c r="T39" s="3"/>
      <c r="U39" s="3"/>
      <c r="V39" s="3"/>
      <c r="W39" s="3"/>
      <c r="X39" s="3"/>
      <c r="Y39" s="3"/>
      <c r="Z39" s="3"/>
      <c r="AA39" s="3"/>
      <c r="AB39" s="3"/>
      <c r="AC39" s="3"/>
      <c r="AD39" s="340"/>
      <c r="AI39" s="3"/>
      <c r="AJ39" s="3"/>
      <c r="AK39" s="3"/>
      <c r="AL39" s="3"/>
    </row>
    <row r="40" spans="1:38" s="154" customFormat="1" ht="27.75" customHeight="1" thickTop="1" thickBot="1">
      <c r="A40" s="820" t="s">
        <v>551</v>
      </c>
      <c r="B40" s="821"/>
      <c r="C40" s="821"/>
      <c r="D40" s="821"/>
      <c r="E40" s="821"/>
      <c r="F40" s="144"/>
      <c r="G40" s="139"/>
      <c r="H40" s="139"/>
      <c r="I40" s="137"/>
      <c r="J40" s="137"/>
      <c r="K40" s="137"/>
      <c r="L40" s="137"/>
      <c r="M40" s="137"/>
      <c r="N40" s="137"/>
      <c r="O40" s="137"/>
      <c r="P40" s="138"/>
      <c r="Q40" s="137"/>
      <c r="R40" s="137"/>
      <c r="S40" s="3"/>
      <c r="T40" s="3"/>
      <c r="U40" s="3"/>
      <c r="V40" s="3"/>
      <c r="W40" s="3"/>
      <c r="X40" s="3"/>
      <c r="Y40" s="3"/>
      <c r="Z40" s="3"/>
      <c r="AA40" s="3"/>
      <c r="AB40" s="3"/>
      <c r="AC40" s="3"/>
      <c r="AD40" s="3"/>
      <c r="AI40" s="3"/>
      <c r="AJ40" s="3"/>
      <c r="AK40" s="3"/>
      <c r="AL40" s="3"/>
    </row>
    <row r="41" spans="1:38" s="154" customFormat="1" ht="27.75" customHeight="1" thickTop="1" thickBot="1">
      <c r="A41" s="157"/>
      <c r="B41" s="157"/>
      <c r="C41" s="157"/>
      <c r="D41" s="157"/>
      <c r="E41" s="157"/>
      <c r="F41" s="145"/>
      <c r="G41" s="139"/>
      <c r="H41" s="139"/>
      <c r="I41" s="137"/>
      <c r="J41" s="137"/>
      <c r="K41" s="137"/>
      <c r="L41" s="137"/>
      <c r="M41" s="137"/>
      <c r="N41" s="137"/>
      <c r="O41" s="137"/>
      <c r="P41" s="138"/>
      <c r="Q41" s="137"/>
      <c r="R41" s="137"/>
      <c r="S41" s="3"/>
      <c r="T41" s="3"/>
      <c r="U41" s="3"/>
      <c r="V41" s="3"/>
      <c r="W41" s="3"/>
      <c r="X41" s="3"/>
      <c r="Y41" s="3"/>
      <c r="Z41" s="3"/>
      <c r="AA41" s="3"/>
      <c r="AB41" s="3"/>
      <c r="AC41" s="3"/>
      <c r="AD41" s="3"/>
      <c r="AI41" s="3"/>
      <c r="AJ41" s="3"/>
      <c r="AK41" s="3"/>
      <c r="AL41" s="3"/>
    </row>
    <row r="42" spans="1:38" s="154" customFormat="1" ht="27.75" customHeight="1" thickTop="1" thickBot="1">
      <c r="A42" s="822" t="s">
        <v>553</v>
      </c>
      <c r="B42" s="823"/>
      <c r="C42" s="823"/>
      <c r="D42" s="823"/>
      <c r="E42" s="823"/>
      <c r="F42" s="144"/>
      <c r="G42" s="139"/>
      <c r="H42" s="139"/>
      <c r="I42" s="137"/>
      <c r="J42" s="137"/>
      <c r="K42" s="137"/>
      <c r="L42" s="137"/>
      <c r="M42" s="137"/>
      <c r="N42" s="137"/>
      <c r="O42" s="137"/>
      <c r="P42" s="138"/>
      <c r="Q42" s="137"/>
      <c r="R42" s="137"/>
      <c r="S42" s="3"/>
      <c r="T42" s="3"/>
      <c r="U42" s="3"/>
      <c r="V42" s="3"/>
      <c r="W42" s="3"/>
      <c r="X42" s="3"/>
      <c r="Y42" s="3"/>
      <c r="Z42" s="3"/>
      <c r="AA42" s="3"/>
      <c r="AB42" s="3"/>
      <c r="AC42" s="3"/>
      <c r="AD42" s="3"/>
      <c r="AI42" s="3"/>
      <c r="AJ42" s="3"/>
      <c r="AK42" s="3"/>
      <c r="AL42" s="3"/>
    </row>
    <row r="43" spans="1:38" s="154" customFormat="1" ht="27.75" customHeight="1" thickTop="1" thickBot="1">
      <c r="A43" s="158"/>
      <c r="B43" s="158"/>
      <c r="C43" s="158"/>
      <c r="D43" s="158"/>
      <c r="E43" s="158"/>
      <c r="F43" s="139"/>
      <c r="G43" s="139"/>
      <c r="H43" s="139"/>
      <c r="I43" s="137"/>
      <c r="J43" s="137"/>
      <c r="K43" s="137"/>
      <c r="L43" s="137"/>
      <c r="M43" s="137"/>
      <c r="N43" s="137"/>
      <c r="O43" s="137"/>
      <c r="P43" s="138"/>
      <c r="Q43" s="137"/>
      <c r="R43" s="137"/>
      <c r="S43" s="3"/>
      <c r="T43" s="3"/>
      <c r="U43" s="3"/>
      <c r="V43" s="3"/>
      <c r="W43" s="3"/>
      <c r="X43" s="3"/>
      <c r="Y43" s="3"/>
      <c r="Z43" s="3"/>
      <c r="AA43" s="3"/>
      <c r="AB43" s="3"/>
      <c r="AC43" s="3"/>
      <c r="AD43" s="3"/>
      <c r="AI43" s="3"/>
      <c r="AJ43" s="3"/>
      <c r="AK43" s="3"/>
      <c r="AL43" s="3"/>
    </row>
    <row r="44" spans="1:38" s="154" customFormat="1" ht="27.75" customHeight="1" thickTop="1" thickBot="1">
      <c r="A44" s="159" t="s">
        <v>554</v>
      </c>
      <c r="B44" s="2"/>
      <c r="C44" s="161"/>
      <c r="D44" s="2"/>
      <c r="E44" s="2"/>
      <c r="F44" s="136"/>
      <c r="G44" s="139"/>
      <c r="H44" s="139"/>
      <c r="I44" s="137"/>
      <c r="J44" s="137"/>
      <c r="K44" s="137"/>
      <c r="L44" s="137"/>
      <c r="M44" s="137"/>
      <c r="N44" s="137"/>
      <c r="O44" s="137"/>
      <c r="P44" s="138"/>
      <c r="Q44" s="137"/>
      <c r="R44" s="137"/>
      <c r="S44" s="3"/>
      <c r="T44" s="3"/>
      <c r="U44" s="3"/>
      <c r="V44" s="3"/>
      <c r="W44" s="3"/>
      <c r="X44" s="3"/>
      <c r="Y44" s="3"/>
      <c r="Z44" s="3"/>
      <c r="AA44" s="3"/>
      <c r="AB44" s="3"/>
      <c r="AC44" s="3"/>
      <c r="AD44" s="3"/>
      <c r="AI44" s="3"/>
      <c r="AJ44" s="3"/>
      <c r="AK44" s="3"/>
      <c r="AL44" s="3"/>
    </row>
    <row r="45" spans="1:38" s="154" customFormat="1" ht="27.75" customHeight="1" thickTop="1" thickBot="1">
      <c r="A45" s="160">
        <v>1</v>
      </c>
      <c r="B45" s="2" t="s">
        <v>555</v>
      </c>
      <c r="C45" s="161"/>
      <c r="D45" s="2"/>
      <c r="E45" s="2"/>
      <c r="F45" s="136"/>
      <c r="G45" s="139"/>
      <c r="H45" s="139"/>
      <c r="I45" s="137"/>
      <c r="J45" s="137"/>
      <c r="K45" s="137"/>
      <c r="L45" s="137"/>
      <c r="M45" s="137"/>
      <c r="N45" s="137"/>
      <c r="O45" s="137"/>
      <c r="P45" s="138"/>
      <c r="Q45" s="137"/>
      <c r="R45" s="137"/>
      <c r="S45" s="3"/>
      <c r="T45" s="3"/>
      <c r="U45" s="3"/>
      <c r="V45" s="3"/>
      <c r="W45" s="3"/>
      <c r="X45" s="3"/>
      <c r="Y45" s="3"/>
      <c r="Z45" s="3"/>
      <c r="AA45" s="3"/>
      <c r="AB45" s="3"/>
      <c r="AC45" s="3"/>
      <c r="AD45" s="3"/>
      <c r="AI45" s="3"/>
      <c r="AJ45" s="3"/>
      <c r="AK45" s="3"/>
      <c r="AL45" s="3"/>
    </row>
    <row r="46" spans="1:38" s="154" customFormat="1" ht="27.75" customHeight="1" thickTop="1" thickBot="1">
      <c r="A46" s="160">
        <v>2</v>
      </c>
      <c r="B46" s="2" t="s">
        <v>606</v>
      </c>
      <c r="C46" s="161"/>
      <c r="D46" s="2"/>
      <c r="E46" s="2"/>
      <c r="F46" s="136"/>
      <c r="G46" s="139"/>
      <c r="H46" s="139"/>
      <c r="I46" s="137"/>
      <c r="J46" s="137"/>
      <c r="K46" s="137"/>
      <c r="L46" s="137"/>
      <c r="M46" s="137"/>
      <c r="N46" s="137"/>
      <c r="O46" s="137"/>
      <c r="P46" s="138"/>
      <c r="Q46" s="137"/>
      <c r="R46" s="137"/>
      <c r="S46" s="3"/>
      <c r="T46" s="3"/>
      <c r="U46" s="3"/>
      <c r="V46" s="3"/>
      <c r="W46" s="3"/>
      <c r="X46" s="3"/>
      <c r="Y46" s="3"/>
      <c r="Z46" s="3"/>
      <c r="AA46" s="3"/>
      <c r="AB46" s="3"/>
      <c r="AC46" s="3"/>
      <c r="AD46" s="3"/>
      <c r="AI46" s="3"/>
      <c r="AJ46" s="3"/>
      <c r="AK46" s="3"/>
      <c r="AL46" s="3"/>
    </row>
    <row r="47" spans="1:38" s="154" customFormat="1" ht="27.75" customHeight="1" thickTop="1" thickBot="1">
      <c r="A47" s="160">
        <v>3</v>
      </c>
      <c r="B47" s="2" t="s">
        <v>557</v>
      </c>
      <c r="C47" s="699"/>
      <c r="D47" s="2"/>
      <c r="E47" s="2"/>
      <c r="F47" s="136"/>
      <c r="G47" s="3"/>
      <c r="H47" s="3"/>
      <c r="I47" s="137"/>
      <c r="J47" s="137"/>
      <c r="K47" s="137"/>
      <c r="L47" s="137"/>
      <c r="M47" s="137"/>
      <c r="N47" s="137"/>
      <c r="O47" s="137"/>
      <c r="P47" s="138"/>
      <c r="Q47" s="137"/>
      <c r="R47" s="137"/>
      <c r="S47" s="3"/>
      <c r="T47" s="3"/>
      <c r="U47" s="3"/>
      <c r="V47" s="3"/>
      <c r="W47" s="3"/>
      <c r="X47" s="3"/>
      <c r="Y47" s="3"/>
      <c r="Z47" s="3"/>
      <c r="AA47" s="3"/>
      <c r="AB47" s="3"/>
      <c r="AC47" s="3"/>
      <c r="AD47" s="3"/>
      <c r="AI47" s="3"/>
      <c r="AJ47" s="3"/>
      <c r="AK47" s="3"/>
      <c r="AL47" s="3"/>
    </row>
    <row r="48" spans="1:38" s="154" customFormat="1" ht="27.75" customHeight="1" thickTop="1" thickBot="1">
      <c r="A48" s="160">
        <v>4</v>
      </c>
      <c r="B48" s="2" t="s">
        <v>558</v>
      </c>
      <c r="C48" s="699"/>
      <c r="D48" s="2"/>
      <c r="E48" s="2"/>
      <c r="F48" s="136"/>
      <c r="G48" s="137"/>
      <c r="H48" s="137"/>
      <c r="I48" s="137"/>
      <c r="J48" s="137"/>
      <c r="K48" s="137"/>
      <c r="L48" s="137"/>
      <c r="M48" s="137"/>
      <c r="N48" s="137"/>
      <c r="O48" s="137"/>
      <c r="P48" s="138"/>
      <c r="Q48" s="137"/>
      <c r="R48" s="137"/>
      <c r="S48" s="3"/>
      <c r="T48" s="3"/>
      <c r="U48" s="3"/>
      <c r="V48" s="3"/>
      <c r="W48" s="3"/>
      <c r="X48" s="3"/>
      <c r="Y48" s="3"/>
      <c r="Z48" s="3"/>
      <c r="AA48" s="3"/>
      <c r="AB48" s="3"/>
      <c r="AC48" s="3"/>
      <c r="AD48" s="3"/>
      <c r="AI48" s="3"/>
      <c r="AJ48" s="3"/>
      <c r="AK48" s="3"/>
      <c r="AL48" s="3"/>
    </row>
    <row r="49" spans="1:38" s="154" customFormat="1" ht="27.75" customHeight="1" thickTop="1" thickBot="1">
      <c r="A49" s="160">
        <v>5</v>
      </c>
      <c r="B49" s="2" t="s">
        <v>607</v>
      </c>
      <c r="C49" s="699"/>
      <c r="D49" s="2"/>
      <c r="E49" s="2"/>
      <c r="F49" s="136"/>
      <c r="G49" s="137"/>
      <c r="H49" s="137"/>
      <c r="I49" s="137"/>
      <c r="J49" s="137"/>
      <c r="K49" s="137"/>
      <c r="L49" s="137"/>
      <c r="M49" s="137"/>
      <c r="N49" s="137"/>
      <c r="O49" s="137"/>
      <c r="P49" s="138"/>
      <c r="Q49" s="137"/>
      <c r="R49" s="137"/>
      <c r="S49" s="3"/>
      <c r="T49" s="3"/>
      <c r="U49" s="3"/>
      <c r="V49" s="3"/>
      <c r="W49" s="3"/>
      <c r="X49" s="3"/>
      <c r="Y49" s="3"/>
      <c r="Z49" s="3"/>
      <c r="AA49" s="3"/>
      <c r="AB49" s="3"/>
      <c r="AC49" s="3"/>
      <c r="AD49" s="3"/>
      <c r="AI49" s="3"/>
      <c r="AJ49" s="3"/>
      <c r="AK49" s="3"/>
      <c r="AL49" s="3"/>
    </row>
    <row r="50" spans="1:38" s="154" customFormat="1" ht="27.75" customHeight="1" thickTop="1">
      <c r="A50" s="160">
        <v>6</v>
      </c>
      <c r="B50" s="3" t="s">
        <v>560</v>
      </c>
      <c r="C50" s="699"/>
      <c r="D50" s="2"/>
      <c r="E50" s="2"/>
      <c r="F50" s="136"/>
      <c r="G50" s="139"/>
      <c r="H50" s="139"/>
      <c r="I50" s="139"/>
      <c r="J50" s="139"/>
      <c r="K50" s="139"/>
      <c r="L50" s="139"/>
      <c r="M50" s="139"/>
      <c r="N50" s="139"/>
      <c r="O50" s="139"/>
      <c r="P50" s="146"/>
      <c r="Q50" s="139"/>
      <c r="R50" s="139"/>
      <c r="S50" s="3"/>
      <c r="T50" s="3"/>
      <c r="U50" s="3"/>
      <c r="V50" s="3"/>
      <c r="W50" s="3"/>
      <c r="X50" s="3"/>
      <c r="Y50" s="3"/>
      <c r="Z50" s="3"/>
      <c r="AA50" s="3"/>
      <c r="AB50" s="3"/>
      <c r="AC50" s="3"/>
      <c r="AD50" s="3"/>
      <c r="AI50" s="3"/>
      <c r="AJ50" s="3"/>
      <c r="AK50" s="3"/>
      <c r="AL50" s="3"/>
    </row>
    <row r="51" spans="1:38" s="154" customFormat="1" ht="27.75" customHeight="1">
      <c r="A51" s="160">
        <v>7</v>
      </c>
      <c r="B51" s="2" t="s">
        <v>561</v>
      </c>
      <c r="C51" s="3"/>
      <c r="D51" s="2"/>
      <c r="E51" s="2"/>
      <c r="F51" s="136"/>
      <c r="G51" s="139"/>
      <c r="H51" s="139"/>
      <c r="I51" s="139"/>
      <c r="J51" s="139"/>
      <c r="K51" s="139"/>
      <c r="L51" s="139"/>
      <c r="M51" s="139"/>
      <c r="N51" s="139"/>
      <c r="O51" s="139"/>
      <c r="P51" s="146"/>
      <c r="Q51" s="139"/>
      <c r="R51" s="139"/>
      <c r="S51" s="3"/>
      <c r="T51" s="3"/>
      <c r="U51" s="3"/>
      <c r="V51" s="3"/>
      <c r="W51" s="3"/>
      <c r="X51" s="3"/>
      <c r="Y51" s="3"/>
      <c r="Z51" s="3"/>
      <c r="AA51" s="3"/>
      <c r="AB51" s="3"/>
      <c r="AC51" s="3"/>
      <c r="AD51" s="3"/>
      <c r="AI51" s="3"/>
      <c r="AJ51" s="3"/>
      <c r="AK51" s="3"/>
      <c r="AL51" s="3"/>
    </row>
    <row r="52" spans="1:38" s="154" customFormat="1" ht="27.75" customHeight="1">
      <c r="A52" s="160">
        <v>8</v>
      </c>
      <c r="B52" s="2" t="s">
        <v>562</v>
      </c>
      <c r="C52" s="2"/>
      <c r="D52" s="3"/>
      <c r="E52" s="3"/>
      <c r="F52" s="136"/>
      <c r="G52" s="139"/>
      <c r="H52" s="139"/>
      <c r="I52" s="139"/>
      <c r="J52" s="139"/>
      <c r="K52" s="139"/>
      <c r="L52" s="139"/>
      <c r="M52" s="139"/>
      <c r="N52" s="139"/>
      <c r="O52" s="139"/>
      <c r="P52" s="146"/>
      <c r="Q52" s="139"/>
      <c r="R52" s="139"/>
      <c r="S52" s="3"/>
      <c r="T52" s="3"/>
      <c r="U52" s="3"/>
      <c r="V52" s="3"/>
      <c r="W52" s="3"/>
      <c r="X52" s="3"/>
      <c r="Y52" s="3"/>
      <c r="Z52" s="3"/>
      <c r="AA52" s="3"/>
      <c r="AB52" s="3"/>
      <c r="AC52" s="3"/>
      <c r="AD52" s="3"/>
      <c r="AI52" s="3"/>
      <c r="AJ52" s="3"/>
      <c r="AK52" s="3"/>
      <c r="AL52" s="3"/>
    </row>
    <row r="53" spans="1:38" s="154" customFormat="1" ht="27.75" customHeight="1">
      <c r="A53" s="160">
        <v>9</v>
      </c>
      <c r="B53" s="2" t="s">
        <v>563</v>
      </c>
      <c r="C53" s="2"/>
      <c r="D53" s="2"/>
      <c r="E53" s="2"/>
      <c r="F53" s="136"/>
      <c r="G53" s="139"/>
      <c r="H53" s="139"/>
      <c r="I53" s="139"/>
      <c r="J53" s="139"/>
      <c r="K53" s="139"/>
      <c r="L53" s="139"/>
      <c r="M53" s="139"/>
      <c r="N53" s="139"/>
      <c r="O53" s="139"/>
      <c r="P53" s="146"/>
      <c r="Q53" s="139"/>
      <c r="R53" s="139"/>
      <c r="S53" s="3"/>
      <c r="T53" s="3"/>
      <c r="U53" s="3"/>
      <c r="V53" s="3"/>
      <c r="W53" s="3"/>
      <c r="X53" s="3"/>
      <c r="Y53" s="3"/>
      <c r="Z53" s="3"/>
      <c r="AA53" s="3"/>
      <c r="AB53" s="3"/>
      <c r="AC53" s="3"/>
      <c r="AD53" s="3"/>
      <c r="AI53" s="3"/>
      <c r="AJ53" s="3"/>
      <c r="AK53" s="3"/>
      <c r="AL53" s="3"/>
    </row>
    <row r="54" spans="1:38" s="154" customFormat="1" ht="27.75" customHeight="1">
      <c r="A54" s="160">
        <v>10</v>
      </c>
      <c r="B54" s="2" t="s">
        <v>564</v>
      </c>
      <c r="C54" s="2"/>
      <c r="D54" s="2"/>
      <c r="E54" s="2"/>
      <c r="F54" s="136"/>
      <c r="G54" s="139"/>
      <c r="H54" s="139"/>
      <c r="I54" s="139"/>
      <c r="J54" s="139"/>
      <c r="K54" s="139"/>
      <c r="L54" s="139"/>
      <c r="M54" s="139"/>
      <c r="N54" s="139"/>
      <c r="O54" s="139"/>
      <c r="P54" s="146"/>
      <c r="Q54" s="139"/>
      <c r="R54" s="139"/>
      <c r="S54" s="3"/>
      <c r="T54" s="3"/>
      <c r="U54" s="3"/>
      <c r="V54" s="3"/>
      <c r="W54" s="3"/>
      <c r="X54" s="3"/>
      <c r="Y54" s="3"/>
      <c r="Z54" s="3"/>
      <c r="AA54" s="3"/>
      <c r="AB54" s="3"/>
      <c r="AC54" s="3"/>
      <c r="AD54" s="3"/>
      <c r="AI54" s="3"/>
      <c r="AJ54" s="3"/>
      <c r="AK54" s="3"/>
      <c r="AL54" s="3"/>
    </row>
    <row r="55" spans="1:38" s="154" customFormat="1" ht="27.75" customHeight="1">
      <c r="A55" s="160">
        <v>11</v>
      </c>
      <c r="B55" s="2" t="s">
        <v>565</v>
      </c>
      <c r="C55" s="2"/>
      <c r="D55" s="2"/>
      <c r="E55" s="2"/>
      <c r="F55" s="136"/>
      <c r="G55" s="139"/>
      <c r="H55" s="139"/>
      <c r="I55" s="139"/>
      <c r="J55" s="139"/>
      <c r="K55" s="139"/>
      <c r="L55" s="139"/>
      <c r="M55" s="139"/>
      <c r="N55" s="139"/>
      <c r="O55" s="139"/>
      <c r="P55" s="146"/>
      <c r="Q55" s="139"/>
      <c r="R55" s="139"/>
      <c r="S55" s="3"/>
      <c r="T55" s="3"/>
      <c r="U55" s="3"/>
      <c r="V55" s="3"/>
      <c r="W55" s="3"/>
      <c r="X55" s="3"/>
      <c r="Y55" s="3"/>
      <c r="Z55" s="3"/>
      <c r="AA55" s="3"/>
      <c r="AB55" s="3"/>
      <c r="AC55" s="3"/>
      <c r="AD55" s="3"/>
      <c r="AI55" s="3"/>
      <c r="AJ55" s="3"/>
      <c r="AK55" s="3"/>
      <c r="AL55" s="3"/>
    </row>
    <row r="56" spans="1:38" s="154" customFormat="1" ht="27.75" customHeight="1">
      <c r="A56" s="160">
        <v>12</v>
      </c>
      <c r="B56" s="2" t="s">
        <v>566</v>
      </c>
      <c r="C56" s="2"/>
      <c r="D56" s="2"/>
      <c r="E56" s="2"/>
      <c r="F56" s="136"/>
      <c r="G56" s="139"/>
      <c r="H56" s="139"/>
      <c r="I56" s="139"/>
      <c r="J56" s="139"/>
      <c r="K56" s="139"/>
      <c r="L56" s="139"/>
      <c r="M56" s="139"/>
      <c r="N56" s="139"/>
      <c r="O56" s="139"/>
      <c r="P56" s="146"/>
      <c r="Q56" s="139"/>
      <c r="R56" s="139"/>
      <c r="S56" s="3"/>
      <c r="T56" s="3"/>
      <c r="U56" s="3"/>
      <c r="V56" s="3"/>
      <c r="W56" s="3"/>
      <c r="X56" s="3"/>
      <c r="Y56" s="3"/>
      <c r="Z56" s="3"/>
      <c r="AA56" s="3"/>
      <c r="AB56" s="3"/>
      <c r="AC56" s="3"/>
      <c r="AD56" s="3"/>
      <c r="AI56" s="3"/>
      <c r="AJ56" s="3"/>
      <c r="AK56" s="3"/>
      <c r="AL56" s="3"/>
    </row>
    <row r="57" spans="1:38" s="154" customFormat="1" ht="27.75" customHeight="1">
      <c r="A57" s="160">
        <v>13</v>
      </c>
      <c r="B57" s="2" t="s">
        <v>567</v>
      </c>
      <c r="C57" s="2"/>
      <c r="D57" s="2"/>
      <c r="E57" s="2"/>
      <c r="F57" s="136"/>
      <c r="G57" s="139"/>
      <c r="H57" s="139"/>
      <c r="I57" s="139"/>
      <c r="J57" s="139"/>
      <c r="K57" s="139"/>
      <c r="L57" s="139"/>
      <c r="M57" s="139"/>
      <c r="N57" s="139"/>
      <c r="O57" s="139"/>
      <c r="P57" s="146"/>
      <c r="Q57" s="139"/>
      <c r="R57" s="139"/>
      <c r="S57" s="3"/>
      <c r="T57" s="3"/>
      <c r="U57" s="3"/>
      <c r="V57" s="3"/>
      <c r="W57" s="3"/>
      <c r="X57" s="3"/>
      <c r="Y57" s="3"/>
      <c r="Z57" s="3"/>
      <c r="AA57" s="3"/>
      <c r="AB57" s="3"/>
      <c r="AC57" s="3"/>
      <c r="AD57" s="3"/>
      <c r="AI57" s="3"/>
      <c r="AJ57" s="3"/>
      <c r="AK57" s="3"/>
      <c r="AL57" s="3"/>
    </row>
    <row r="58" spans="1:38" s="154" customFormat="1" ht="27.75" customHeight="1" thickBot="1">
      <c r="A58" s="3"/>
      <c r="B58" s="3"/>
      <c r="C58" s="3"/>
      <c r="D58" s="3"/>
      <c r="E58" s="3"/>
      <c r="F58" s="147"/>
      <c r="G58" s="148"/>
      <c r="H58" s="148"/>
      <c r="I58" s="148"/>
      <c r="J58" s="148"/>
      <c r="K58" s="148"/>
      <c r="L58" s="148"/>
      <c r="M58" s="148"/>
      <c r="N58" s="148"/>
      <c r="O58" s="148"/>
      <c r="P58" s="149"/>
      <c r="Q58" s="148"/>
      <c r="R58" s="148"/>
      <c r="S58" s="3"/>
      <c r="T58" s="3"/>
      <c r="U58" s="3"/>
      <c r="V58" s="3"/>
      <c r="W58" s="3"/>
      <c r="X58" s="3"/>
      <c r="Y58" s="3"/>
      <c r="Z58" s="3"/>
      <c r="AA58" s="3"/>
      <c r="AB58" s="3"/>
      <c r="AC58" s="3"/>
      <c r="AD58" s="3"/>
      <c r="AI58" s="3"/>
      <c r="AJ58" s="3"/>
      <c r="AK58" s="3"/>
      <c r="AL58" s="3"/>
    </row>
    <row r="59" spans="1:38" s="154" customFormat="1" ht="27.75" customHeight="1" thickTop="1">
      <c r="A59" s="3"/>
      <c r="B59" s="3"/>
      <c r="C59" s="3"/>
      <c r="D59" s="3"/>
      <c r="E59" s="3"/>
      <c r="F59" s="147"/>
      <c r="G59" s="3"/>
      <c r="H59" s="3"/>
      <c r="I59" s="3"/>
      <c r="J59" s="3"/>
      <c r="K59" s="3"/>
      <c r="L59" s="3"/>
      <c r="M59" s="3"/>
      <c r="N59" s="3"/>
      <c r="O59" s="3"/>
      <c r="P59" s="150"/>
      <c r="Q59" s="3"/>
      <c r="R59" s="3"/>
      <c r="S59" s="3"/>
      <c r="T59" s="3"/>
      <c r="U59" s="3"/>
      <c r="V59" s="3"/>
      <c r="W59" s="3"/>
      <c r="X59" s="3"/>
      <c r="Y59" s="3"/>
      <c r="Z59" s="3"/>
      <c r="AA59" s="3"/>
      <c r="AB59" s="3"/>
      <c r="AC59" s="3"/>
      <c r="AD59" s="3"/>
      <c r="AI59" s="3"/>
      <c r="AJ59" s="3"/>
      <c r="AK59" s="3"/>
      <c r="AL59" s="3"/>
    </row>
    <row r="60" spans="1:38" s="154" customFormat="1" ht="27.75" customHeight="1">
      <c r="A60" s="3"/>
      <c r="B60" s="3"/>
      <c r="C60" s="3"/>
      <c r="D60" s="3"/>
      <c r="E60" s="3"/>
      <c r="F60" s="147"/>
      <c r="G60" s="3"/>
      <c r="H60" s="3"/>
      <c r="I60" s="3"/>
      <c r="J60" s="3"/>
      <c r="K60" s="3"/>
      <c r="L60" s="3"/>
      <c r="M60" s="3"/>
      <c r="N60" s="3"/>
      <c r="O60" s="3"/>
      <c r="P60" s="150"/>
      <c r="Q60" s="3"/>
      <c r="R60" s="3"/>
      <c r="S60" s="3"/>
      <c r="T60" s="3"/>
      <c r="U60" s="3"/>
      <c r="V60" s="3"/>
      <c r="W60" s="3"/>
      <c r="X60" s="3"/>
      <c r="Y60" s="3"/>
      <c r="Z60" s="3"/>
      <c r="AA60" s="3"/>
      <c r="AB60" s="3"/>
      <c r="AC60" s="3"/>
      <c r="AD60" s="3"/>
      <c r="AI60" s="3"/>
      <c r="AJ60" s="3"/>
      <c r="AK60" s="3"/>
      <c r="AL60" s="3"/>
    </row>
    <row r="61" spans="1:38" s="154" customFormat="1" ht="27.75" customHeight="1">
      <c r="A61" s="3"/>
      <c r="B61" s="3"/>
      <c r="C61" s="3"/>
      <c r="D61" s="3"/>
      <c r="E61" s="3"/>
      <c r="F61" s="147"/>
      <c r="G61" s="3"/>
      <c r="H61" s="3"/>
      <c r="I61" s="3"/>
      <c r="J61" s="3"/>
      <c r="K61" s="3"/>
      <c r="L61" s="3"/>
      <c r="M61" s="3"/>
      <c r="N61" s="3"/>
      <c r="O61" s="3"/>
      <c r="P61" s="150"/>
      <c r="Q61" s="3"/>
      <c r="R61" s="3"/>
      <c r="S61" s="3"/>
      <c r="T61" s="3"/>
      <c r="U61" s="3"/>
      <c r="V61" s="3"/>
      <c r="W61" s="3"/>
      <c r="X61" s="3"/>
      <c r="Y61" s="3"/>
      <c r="Z61" s="3"/>
      <c r="AA61" s="3"/>
      <c r="AB61" s="3"/>
      <c r="AC61" s="3"/>
      <c r="AD61" s="3"/>
      <c r="AI61" s="3"/>
      <c r="AJ61" s="3"/>
      <c r="AK61" s="3"/>
      <c r="AL61" s="3"/>
    </row>
    <row r="62" spans="1:38" s="154" customFormat="1" ht="27.75" customHeight="1">
      <c r="A62" s="3"/>
      <c r="B62" s="3"/>
      <c r="C62" s="3"/>
      <c r="D62" s="3"/>
      <c r="E62" s="3"/>
      <c r="F62" s="147"/>
      <c r="G62" s="3"/>
      <c r="H62" s="3"/>
      <c r="I62" s="3"/>
      <c r="J62" s="3"/>
      <c r="K62" s="3"/>
      <c r="L62" s="3"/>
      <c r="M62" s="3"/>
      <c r="N62" s="3"/>
      <c r="O62" s="3"/>
      <c r="P62" s="150"/>
      <c r="Q62" s="3"/>
      <c r="R62" s="3"/>
      <c r="S62" s="3"/>
      <c r="T62" s="3"/>
      <c r="U62" s="3"/>
      <c r="V62" s="3"/>
      <c r="W62" s="3"/>
      <c r="X62" s="3"/>
      <c r="Y62" s="3"/>
      <c r="Z62" s="3"/>
      <c r="AA62" s="3"/>
      <c r="AB62" s="3"/>
      <c r="AC62" s="3"/>
      <c r="AD62" s="3"/>
      <c r="AI62" s="3"/>
      <c r="AJ62" s="3"/>
      <c r="AK62" s="3"/>
      <c r="AL62" s="3"/>
    </row>
    <row r="63" spans="1:38" s="154" customFormat="1" ht="27.75" customHeight="1">
      <c r="A63" s="3"/>
      <c r="B63" s="3"/>
      <c r="C63" s="3"/>
      <c r="D63" s="3"/>
      <c r="E63" s="3"/>
      <c r="F63" s="147"/>
      <c r="G63" s="3"/>
      <c r="H63" s="3"/>
      <c r="I63" s="3"/>
      <c r="J63" s="3"/>
      <c r="K63" s="3"/>
      <c r="L63" s="3"/>
      <c r="M63" s="3"/>
      <c r="N63" s="3"/>
      <c r="O63" s="3"/>
      <c r="P63" s="150"/>
      <c r="Q63" s="3"/>
      <c r="R63" s="3"/>
      <c r="S63" s="3"/>
      <c r="T63" s="3"/>
      <c r="U63" s="3"/>
      <c r="V63" s="3"/>
      <c r="W63" s="3"/>
      <c r="X63" s="3"/>
      <c r="Y63" s="3"/>
      <c r="Z63" s="3"/>
      <c r="AA63" s="3"/>
      <c r="AB63" s="3"/>
      <c r="AC63" s="3"/>
      <c r="AD63" s="3"/>
      <c r="AI63" s="3"/>
      <c r="AJ63" s="3"/>
      <c r="AK63" s="3"/>
      <c r="AL63" s="3"/>
    </row>
    <row r="64" spans="1:38" s="154" customFormat="1" ht="27.75" customHeight="1">
      <c r="A64" s="3"/>
      <c r="B64" s="3"/>
      <c r="C64" s="3"/>
      <c r="D64" s="3"/>
      <c r="E64" s="3"/>
      <c r="F64" s="147"/>
      <c r="G64" s="3"/>
      <c r="H64" s="3"/>
      <c r="I64" s="3"/>
      <c r="J64" s="3"/>
      <c r="K64" s="3"/>
      <c r="L64" s="3"/>
      <c r="M64" s="3"/>
      <c r="N64" s="3"/>
      <c r="O64" s="3"/>
      <c r="P64" s="150"/>
      <c r="Q64" s="3"/>
      <c r="R64" s="3"/>
      <c r="S64" s="3"/>
      <c r="T64" s="3"/>
      <c r="U64" s="3"/>
      <c r="V64" s="3"/>
      <c r="W64" s="3"/>
      <c r="X64" s="3"/>
      <c r="Y64" s="3"/>
      <c r="Z64" s="3"/>
      <c r="AA64" s="3"/>
      <c r="AB64" s="3"/>
      <c r="AC64" s="3"/>
      <c r="AD64" s="3"/>
      <c r="AI64" s="3"/>
      <c r="AJ64" s="3"/>
      <c r="AK64" s="3"/>
      <c r="AL64" s="3"/>
    </row>
    <row r="65" spans="1:38" s="154" customFormat="1" ht="27.75" customHeight="1">
      <c r="A65" s="3"/>
      <c r="B65" s="3"/>
      <c r="C65" s="3"/>
      <c r="D65" s="3"/>
      <c r="E65" s="3"/>
      <c r="F65" s="147"/>
      <c r="G65" s="3"/>
      <c r="H65" s="3"/>
      <c r="I65" s="3"/>
      <c r="J65" s="3"/>
      <c r="K65" s="3"/>
      <c r="L65" s="3"/>
      <c r="M65" s="3"/>
      <c r="N65" s="3"/>
      <c r="O65" s="3"/>
      <c r="P65" s="150"/>
      <c r="Q65" s="3"/>
      <c r="R65" s="3"/>
      <c r="S65" s="3"/>
      <c r="T65" s="3"/>
      <c r="U65" s="3"/>
      <c r="V65" s="3"/>
      <c r="W65" s="3"/>
      <c r="X65" s="3"/>
      <c r="Y65" s="3"/>
      <c r="Z65" s="3"/>
      <c r="AA65" s="3"/>
      <c r="AB65" s="3"/>
      <c r="AC65" s="3"/>
      <c r="AD65" s="3"/>
      <c r="AI65" s="3"/>
      <c r="AJ65" s="3"/>
      <c r="AK65" s="3"/>
      <c r="AL65" s="3"/>
    </row>
    <row r="66" spans="1:38" s="154" customFormat="1" ht="27.75" customHeight="1">
      <c r="A66" s="3"/>
      <c r="B66" s="3"/>
      <c r="C66" s="3"/>
      <c r="D66" s="3"/>
      <c r="E66" s="3"/>
      <c r="F66" s="147"/>
      <c r="G66" s="3"/>
      <c r="H66" s="3"/>
      <c r="I66" s="3"/>
      <c r="J66" s="3"/>
      <c r="K66" s="3"/>
      <c r="L66" s="3"/>
      <c r="M66" s="3"/>
      <c r="N66" s="3"/>
      <c r="O66" s="3"/>
      <c r="P66" s="150"/>
      <c r="Q66" s="3"/>
      <c r="R66" s="3"/>
      <c r="S66" s="3"/>
      <c r="T66" s="3"/>
      <c r="U66" s="3"/>
      <c r="V66" s="3"/>
      <c r="W66" s="3"/>
      <c r="X66" s="3"/>
      <c r="Y66" s="3"/>
      <c r="Z66" s="3"/>
      <c r="AA66" s="3"/>
      <c r="AB66" s="3"/>
      <c r="AC66" s="3"/>
      <c r="AD66" s="3"/>
      <c r="AI66" s="3"/>
      <c r="AJ66" s="3"/>
      <c r="AK66" s="3"/>
      <c r="AL66" s="3"/>
    </row>
    <row r="67" spans="1:38" s="154" customFormat="1" ht="27.75" customHeight="1">
      <c r="A67" s="3"/>
      <c r="B67" s="3"/>
      <c r="C67" s="3"/>
      <c r="D67" s="3"/>
      <c r="E67" s="3"/>
      <c r="F67" s="147"/>
      <c r="G67" s="3"/>
      <c r="H67" s="3"/>
      <c r="I67" s="3"/>
      <c r="J67" s="3"/>
      <c r="K67" s="3"/>
      <c r="L67" s="3"/>
      <c r="M67" s="3"/>
      <c r="N67" s="3"/>
      <c r="O67" s="3"/>
      <c r="P67" s="150"/>
      <c r="Q67" s="3"/>
      <c r="R67" s="3"/>
      <c r="S67" s="3"/>
      <c r="T67" s="3"/>
      <c r="U67" s="3"/>
      <c r="V67" s="3"/>
      <c r="W67" s="3"/>
      <c r="X67" s="3"/>
      <c r="Y67" s="3"/>
      <c r="Z67" s="3"/>
      <c r="AA67" s="3"/>
      <c r="AB67" s="3"/>
      <c r="AC67" s="3"/>
      <c r="AD67" s="3"/>
      <c r="AI67" s="3"/>
      <c r="AJ67" s="3"/>
      <c r="AK67" s="3"/>
      <c r="AL67" s="3"/>
    </row>
    <row r="68" spans="1:38" s="154" customFormat="1" ht="27.75" customHeight="1">
      <c r="A68" s="1"/>
      <c r="B68" s="1"/>
      <c r="C68" s="1"/>
      <c r="D68" s="1"/>
      <c r="E68" s="1"/>
      <c r="F68" s="140"/>
      <c r="G68" s="1"/>
      <c r="H68" s="1"/>
      <c r="I68" s="1"/>
      <c r="J68" s="1"/>
      <c r="K68" s="1"/>
      <c r="L68" s="1"/>
      <c r="M68" s="1"/>
      <c r="N68" s="1"/>
      <c r="O68" s="1"/>
      <c r="P68" s="142"/>
      <c r="Q68" s="1"/>
      <c r="R68" s="1"/>
      <c r="S68" s="3"/>
      <c r="T68" s="3"/>
      <c r="U68" s="3"/>
      <c r="V68" s="3"/>
      <c r="W68" s="3"/>
      <c r="X68" s="3"/>
      <c r="Y68" s="3"/>
      <c r="Z68" s="3"/>
      <c r="AA68" s="3"/>
      <c r="AB68" s="3"/>
      <c r="AC68" s="3"/>
      <c r="AD68" s="3"/>
      <c r="AI68" s="3"/>
      <c r="AJ68" s="3"/>
      <c r="AK68" s="3"/>
      <c r="AL68" s="3"/>
    </row>
    <row r="69" spans="1:38" s="154" customFormat="1" ht="27.75" customHeight="1">
      <c r="A69" s="1"/>
      <c r="B69" s="1"/>
      <c r="C69" s="1"/>
      <c r="D69" s="1"/>
      <c r="E69" s="1"/>
      <c r="F69" s="140"/>
      <c r="G69" s="1"/>
      <c r="H69" s="1"/>
      <c r="I69" s="1"/>
      <c r="J69" s="1"/>
      <c r="K69" s="1"/>
      <c r="L69" s="1"/>
      <c r="M69" s="1"/>
      <c r="N69" s="1"/>
      <c r="O69" s="1"/>
      <c r="P69" s="142"/>
      <c r="Q69" s="1"/>
      <c r="R69" s="1"/>
      <c r="S69" s="3"/>
      <c r="T69" s="3"/>
      <c r="U69" s="3"/>
      <c r="V69" s="3"/>
      <c r="W69" s="3"/>
      <c r="X69" s="3"/>
      <c r="Y69" s="3"/>
      <c r="Z69" s="3"/>
      <c r="AA69" s="3"/>
      <c r="AB69" s="3"/>
      <c r="AC69" s="3"/>
      <c r="AD69" s="3"/>
      <c r="AI69" s="3"/>
      <c r="AJ69" s="3"/>
      <c r="AK69" s="3"/>
      <c r="AL69" s="3"/>
    </row>
    <row r="70" spans="1:38" s="154" customFormat="1" ht="27.75" customHeight="1">
      <c r="A70" s="1"/>
      <c r="B70" s="1"/>
      <c r="C70" s="1"/>
      <c r="D70" s="1"/>
      <c r="E70" s="1"/>
      <c r="F70" s="140"/>
      <c r="G70" s="1"/>
      <c r="H70" s="1"/>
      <c r="I70" s="1"/>
      <c r="J70" s="1"/>
      <c r="K70" s="1"/>
      <c r="L70" s="1"/>
      <c r="M70" s="1"/>
      <c r="N70" s="1"/>
      <c r="O70" s="1"/>
      <c r="P70" s="142"/>
      <c r="Q70" s="1"/>
      <c r="R70" s="1"/>
      <c r="S70" s="3"/>
      <c r="T70" s="3"/>
      <c r="U70" s="3"/>
      <c r="V70" s="3"/>
      <c r="W70" s="3"/>
      <c r="X70" s="3"/>
      <c r="Y70" s="3"/>
      <c r="Z70" s="3"/>
      <c r="AA70" s="3"/>
      <c r="AB70" s="3"/>
      <c r="AC70" s="3"/>
      <c r="AD70" s="3"/>
      <c r="AI70" s="3"/>
      <c r="AJ70" s="3"/>
      <c r="AK70" s="3"/>
      <c r="AL70" s="3"/>
    </row>
    <row r="71" spans="1:38" s="154" customFormat="1" ht="27.75" customHeight="1">
      <c r="A71" s="1"/>
      <c r="B71" s="1"/>
      <c r="C71" s="1"/>
      <c r="D71" s="1"/>
      <c r="E71" s="1"/>
      <c r="F71" s="140"/>
      <c r="G71" s="1"/>
      <c r="H71" s="1"/>
      <c r="I71" s="1"/>
      <c r="J71" s="1"/>
      <c r="K71" s="1"/>
      <c r="L71" s="1"/>
      <c r="M71" s="1"/>
      <c r="N71" s="1"/>
      <c r="O71" s="1"/>
      <c r="P71" s="142"/>
      <c r="Q71" s="1"/>
      <c r="R71" s="1"/>
      <c r="S71" s="3"/>
      <c r="T71" s="3"/>
      <c r="U71" s="3"/>
      <c r="V71" s="3"/>
      <c r="W71" s="3"/>
      <c r="X71" s="3"/>
      <c r="Y71" s="3"/>
      <c r="Z71" s="3"/>
      <c r="AA71" s="3"/>
      <c r="AB71" s="3"/>
      <c r="AC71" s="3"/>
      <c r="AD71" s="3"/>
      <c r="AI71" s="3"/>
      <c r="AJ71" s="3"/>
      <c r="AK71" s="3"/>
      <c r="AL71" s="3"/>
    </row>
    <row r="72" spans="1:38" s="154" customFormat="1" ht="27.75" customHeight="1">
      <c r="A72" s="1"/>
      <c r="B72" s="1"/>
      <c r="C72" s="1"/>
      <c r="D72" s="1"/>
      <c r="E72" s="1"/>
      <c r="F72" s="140"/>
      <c r="G72" s="1"/>
      <c r="H72" s="1"/>
      <c r="I72" s="1"/>
      <c r="J72" s="1"/>
      <c r="K72" s="1"/>
      <c r="L72" s="1"/>
      <c r="M72" s="1"/>
      <c r="N72" s="1"/>
      <c r="O72" s="1"/>
      <c r="P72" s="142"/>
      <c r="Q72" s="1"/>
      <c r="R72" s="1"/>
      <c r="S72" s="3"/>
      <c r="T72" s="3"/>
      <c r="U72" s="3"/>
      <c r="V72" s="3"/>
      <c r="W72" s="3"/>
      <c r="X72" s="3"/>
      <c r="Y72" s="3"/>
      <c r="Z72" s="3"/>
      <c r="AA72" s="3"/>
      <c r="AB72" s="3"/>
      <c r="AC72" s="3"/>
      <c r="AD72" s="3"/>
      <c r="AI72" s="3"/>
      <c r="AJ72" s="3"/>
      <c r="AK72" s="3"/>
      <c r="AL72" s="3"/>
    </row>
    <row r="73" spans="1:38" s="154" customFormat="1" ht="27.75" customHeight="1">
      <c r="A73" s="1"/>
      <c r="B73" s="1"/>
      <c r="C73" s="1"/>
      <c r="D73" s="1"/>
      <c r="E73" s="1"/>
      <c r="F73" s="140"/>
      <c r="G73" s="1"/>
      <c r="H73" s="1"/>
      <c r="I73" s="1"/>
      <c r="J73" s="1"/>
      <c r="K73" s="1"/>
      <c r="L73" s="1"/>
      <c r="M73" s="1"/>
      <c r="N73" s="1"/>
      <c r="O73" s="1"/>
      <c r="P73" s="142"/>
      <c r="Q73" s="1"/>
      <c r="R73" s="1"/>
      <c r="S73" s="3"/>
      <c r="T73" s="3"/>
      <c r="U73" s="3"/>
      <c r="V73" s="3"/>
      <c r="W73" s="3"/>
      <c r="X73" s="3"/>
      <c r="Y73" s="3"/>
      <c r="Z73" s="3"/>
      <c r="AA73" s="3"/>
      <c r="AB73" s="3"/>
      <c r="AC73" s="3"/>
      <c r="AD73" s="3"/>
      <c r="AI73" s="3"/>
      <c r="AJ73" s="3"/>
      <c r="AK73" s="3"/>
      <c r="AL73" s="3"/>
    </row>
  </sheetData>
  <autoFilter ref="A14:AQ31" xr:uid="{A0A7B553-303B-45B0-84EE-5BDDD8621DB9}">
    <filterColumn colId="32">
      <filters>
        <filter val="Atraso Leve"/>
      </filters>
    </filterColumn>
  </autoFilter>
  <mergeCells count="47">
    <mergeCell ref="AI11:AL12"/>
    <mergeCell ref="AA12:AD12"/>
    <mergeCell ref="AE12:AH12"/>
    <mergeCell ref="AE13:AE14"/>
    <mergeCell ref="AF13:AF14"/>
    <mergeCell ref="AG13:AG14"/>
    <mergeCell ref="AH13:AH14"/>
    <mergeCell ref="AI13:AI14"/>
    <mergeCell ref="AJ13:AJ14"/>
    <mergeCell ref="AK13:AK14"/>
    <mergeCell ref="AL13:AL14"/>
    <mergeCell ref="AB13:AB14"/>
    <mergeCell ref="AC13:AC14"/>
    <mergeCell ref="AD13:AD14"/>
    <mergeCell ref="A40:E40"/>
    <mergeCell ref="A42:E42"/>
    <mergeCell ref="Y13:Y14"/>
    <mergeCell ref="Z13:Z14"/>
    <mergeCell ref="AA13:AA14"/>
    <mergeCell ref="F12:F14"/>
    <mergeCell ref="V13:V14"/>
    <mergeCell ref="W13:W14"/>
    <mergeCell ref="X13:X14"/>
    <mergeCell ref="P12:P14"/>
    <mergeCell ref="B12:B14"/>
    <mergeCell ref="W12:Z12"/>
    <mergeCell ref="G13:G14"/>
    <mergeCell ref="H13:H14"/>
    <mergeCell ref="I13:N13"/>
    <mergeCell ref="S13:S14"/>
    <mergeCell ref="T13:T14"/>
    <mergeCell ref="U13:U14"/>
    <mergeCell ref="Q12:Q14"/>
    <mergeCell ref="R12:R14"/>
    <mergeCell ref="S12:V12"/>
    <mergeCell ref="A1:E1"/>
    <mergeCell ref="G1:Q3"/>
    <mergeCell ref="A2:E2"/>
    <mergeCell ref="A6:E6"/>
    <mergeCell ref="A7:E7"/>
    <mergeCell ref="A9:E9"/>
    <mergeCell ref="A11:A14"/>
    <mergeCell ref="B11:E11"/>
    <mergeCell ref="A8:E8"/>
    <mergeCell ref="C12:C14"/>
    <mergeCell ref="D12:D14"/>
    <mergeCell ref="E12:E14"/>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C5FC-C241-48DE-BB01-5D9666A17014}">
  <sheetPr filterMode="1">
    <tabColor rgb="FF00B050"/>
  </sheetPr>
  <dimension ref="A1:AL89"/>
  <sheetViews>
    <sheetView showGridLines="0" topLeftCell="S20" zoomScaleNormal="100" workbookViewId="0">
      <selection activeCell="AK13" sqref="AK13:AK45"/>
    </sheetView>
  </sheetViews>
  <sheetFormatPr baseColWidth="10" defaultColWidth="11.44140625" defaultRowHeight="57.6" customHeight="1"/>
  <cols>
    <col min="1" max="1" width="6.44140625" style="1" customWidth="1"/>
    <col min="2" max="5" width="6.5546875" style="1" customWidth="1"/>
    <col min="6" max="6" width="29.44140625" style="140" customWidth="1"/>
    <col min="7" max="7" width="26.5546875" style="1" customWidth="1"/>
    <col min="8" max="8" width="16" style="1" customWidth="1"/>
    <col min="9" max="9" width="5.21875" style="1" bestFit="1" customWidth="1"/>
    <col min="10" max="10" width="5.44140625" style="1" customWidth="1"/>
    <col min="11" max="11" width="6.5546875" style="1" bestFit="1" customWidth="1"/>
    <col min="12" max="12" width="5.5546875" style="1" customWidth="1"/>
    <col min="13" max="13" width="6.44140625" style="1" customWidth="1"/>
    <col min="14" max="14" width="5.77734375" style="1" customWidth="1"/>
    <col min="15" max="15" width="7" style="1" bestFit="1" customWidth="1"/>
    <col min="16" max="16" width="18.21875" style="142" customWidth="1"/>
    <col min="17" max="17" width="18.44140625" style="1" customWidth="1"/>
    <col min="18" max="18" width="26.44140625" style="1" customWidth="1"/>
    <col min="19" max="20" width="11.44140625" style="1"/>
    <col min="21" max="21" width="13.44140625" style="1" customWidth="1"/>
    <col min="22" max="22" width="26.5546875" style="1" customWidth="1"/>
    <col min="23" max="26" width="11.44140625" style="1"/>
    <col min="27" max="27" width="23.44140625" style="470" customWidth="1"/>
    <col min="28" max="30" width="11.44140625" style="1"/>
    <col min="31" max="34" width="11.44140625" style="151"/>
    <col min="35" max="38" width="11.44140625" style="1"/>
    <col min="39" max="16384" width="11.44140625" style="151"/>
  </cols>
  <sheetData>
    <row r="1" spans="1:38" ht="26.1" customHeight="1">
      <c r="A1" s="831" t="s">
        <v>441</v>
      </c>
      <c r="B1" s="831"/>
      <c r="C1" s="831"/>
      <c r="D1" s="831"/>
      <c r="E1" s="831"/>
      <c r="F1" s="164"/>
      <c r="G1" s="832"/>
      <c r="H1" s="832"/>
      <c r="I1" s="832"/>
      <c r="J1" s="832"/>
      <c r="K1" s="832"/>
      <c r="L1" s="832"/>
      <c r="M1" s="832"/>
      <c r="N1" s="832"/>
      <c r="O1" s="832"/>
      <c r="P1" s="832"/>
      <c r="Q1" s="832"/>
    </row>
    <row r="2" spans="1:38" ht="26.1" customHeight="1">
      <c r="A2" s="833" t="s">
        <v>442</v>
      </c>
      <c r="B2" s="833"/>
      <c r="C2" s="833"/>
      <c r="D2" s="833"/>
      <c r="E2" s="833"/>
      <c r="F2" s="165"/>
      <c r="G2" s="832"/>
      <c r="H2" s="832"/>
      <c r="I2" s="832"/>
      <c r="J2" s="832"/>
      <c r="K2" s="832"/>
      <c r="L2" s="832"/>
      <c r="M2" s="832"/>
      <c r="N2" s="832"/>
      <c r="O2" s="832"/>
      <c r="P2" s="832"/>
      <c r="Q2" s="832"/>
    </row>
    <row r="3" spans="1:38" ht="26.1" customHeight="1">
      <c r="G3" s="832"/>
      <c r="H3" s="832"/>
      <c r="I3" s="832"/>
      <c r="J3" s="832"/>
      <c r="K3" s="832"/>
      <c r="L3" s="832"/>
      <c r="M3" s="832"/>
      <c r="N3" s="832"/>
      <c r="O3" s="832"/>
      <c r="P3" s="832"/>
      <c r="Q3" s="832"/>
    </row>
    <row r="4" spans="1:38" ht="26.1" customHeight="1">
      <c r="A4" s="834" t="s">
        <v>443</v>
      </c>
      <c r="B4" s="834"/>
      <c r="C4" s="834"/>
      <c r="D4" s="834"/>
      <c r="E4" s="834"/>
      <c r="F4" s="141">
        <v>2024</v>
      </c>
    </row>
    <row r="5" spans="1:38" ht="26.1" customHeight="1">
      <c r="A5" s="834" t="s">
        <v>444</v>
      </c>
      <c r="B5" s="834"/>
      <c r="C5" s="834"/>
      <c r="D5" s="834"/>
      <c r="E5" s="834"/>
      <c r="F5" s="143">
        <v>172</v>
      </c>
    </row>
    <row r="6" spans="1:38" ht="26.1" customHeight="1">
      <c r="A6" s="834" t="s">
        <v>445</v>
      </c>
      <c r="B6" s="834"/>
      <c r="C6" s="834"/>
      <c r="D6" s="834"/>
      <c r="E6" s="834"/>
      <c r="F6" s="143" t="s">
        <v>928</v>
      </c>
    </row>
    <row r="7" spans="1:38" ht="26.1" customHeight="1">
      <c r="A7" s="834" t="s">
        <v>447</v>
      </c>
      <c r="B7" s="834"/>
      <c r="C7" s="834"/>
      <c r="D7" s="834"/>
      <c r="E7" s="834"/>
      <c r="F7" s="143" t="s">
        <v>1853</v>
      </c>
    </row>
    <row r="9" spans="1:38" ht="57.6" customHeight="1">
      <c r="A9" s="816" t="s">
        <v>44</v>
      </c>
      <c r="B9" s="816" t="s">
        <v>570</v>
      </c>
      <c r="C9" s="816"/>
      <c r="D9" s="816"/>
      <c r="E9" s="816"/>
      <c r="F9" s="166" t="s">
        <v>449</v>
      </c>
      <c r="G9" s="166"/>
      <c r="H9" s="166"/>
      <c r="I9" s="166"/>
      <c r="J9" s="166"/>
      <c r="K9" s="166"/>
      <c r="L9" s="166"/>
      <c r="M9" s="166"/>
      <c r="N9" s="166"/>
      <c r="O9" s="166"/>
      <c r="P9" s="166"/>
      <c r="Q9" s="166"/>
      <c r="R9" s="166"/>
      <c r="S9" s="286" t="s">
        <v>450</v>
      </c>
      <c r="T9" s="286"/>
      <c r="U9" s="286"/>
      <c r="V9" s="286"/>
      <c r="W9" s="286"/>
      <c r="X9" s="286"/>
      <c r="Y9" s="286"/>
      <c r="Z9" s="286"/>
      <c r="AA9" s="286"/>
      <c r="AB9" s="286"/>
      <c r="AC9" s="286"/>
      <c r="AD9" s="286"/>
      <c r="AE9" s="167"/>
      <c r="AF9" s="167"/>
      <c r="AG9" s="167"/>
      <c r="AH9" s="167"/>
      <c r="AI9" s="814" t="s">
        <v>451</v>
      </c>
      <c r="AJ9" s="814"/>
      <c r="AK9" s="814"/>
      <c r="AL9" s="814"/>
    </row>
    <row r="10" spans="1:38" ht="57.6" customHeight="1">
      <c r="A10" s="816"/>
      <c r="B10" s="828" t="s">
        <v>571</v>
      </c>
      <c r="C10" s="828" t="s">
        <v>572</v>
      </c>
      <c r="D10" s="828" t="s">
        <v>573</v>
      </c>
      <c r="E10" s="828" t="s">
        <v>574</v>
      </c>
      <c r="F10" s="816" t="s">
        <v>456</v>
      </c>
      <c r="G10" s="287" t="s">
        <v>457</v>
      </c>
      <c r="H10" s="287"/>
      <c r="I10" s="287"/>
      <c r="J10" s="287"/>
      <c r="K10" s="287"/>
      <c r="L10" s="287"/>
      <c r="M10" s="287"/>
      <c r="N10" s="287"/>
      <c r="O10" s="287"/>
      <c r="P10" s="817" t="s">
        <v>575</v>
      </c>
      <c r="Q10" s="816" t="s">
        <v>576</v>
      </c>
      <c r="R10" s="816" t="s">
        <v>577</v>
      </c>
      <c r="S10" s="814" t="s">
        <v>461</v>
      </c>
      <c r="T10" s="814"/>
      <c r="U10" s="814"/>
      <c r="V10" s="814"/>
      <c r="W10" s="814" t="s">
        <v>462</v>
      </c>
      <c r="X10" s="814"/>
      <c r="Y10" s="814"/>
      <c r="Z10" s="814"/>
      <c r="AA10" s="814" t="s">
        <v>463</v>
      </c>
      <c r="AB10" s="814"/>
      <c r="AC10" s="814"/>
      <c r="AD10" s="814"/>
      <c r="AE10" s="824" t="s">
        <v>464</v>
      </c>
      <c r="AF10" s="824"/>
      <c r="AG10" s="824"/>
      <c r="AH10" s="824"/>
      <c r="AI10" s="814"/>
      <c r="AJ10" s="814"/>
      <c r="AK10" s="814"/>
      <c r="AL10" s="814"/>
    </row>
    <row r="11" spans="1:38" ht="25.05" customHeight="1">
      <c r="A11" s="816"/>
      <c r="B11" s="828"/>
      <c r="C11" s="828"/>
      <c r="D11" s="828"/>
      <c r="E11" s="828"/>
      <c r="F11" s="816"/>
      <c r="G11" s="816" t="s">
        <v>578</v>
      </c>
      <c r="H11" s="816" t="s">
        <v>579</v>
      </c>
      <c r="I11" s="816" t="s">
        <v>580</v>
      </c>
      <c r="J11" s="816"/>
      <c r="K11" s="816"/>
      <c r="L11" s="816"/>
      <c r="M11" s="816"/>
      <c r="N11" s="816"/>
      <c r="O11" s="168" t="s">
        <v>468</v>
      </c>
      <c r="P11" s="817"/>
      <c r="Q11" s="816"/>
      <c r="R11" s="816"/>
      <c r="S11" s="814" t="s">
        <v>469</v>
      </c>
      <c r="T11" s="814" t="s">
        <v>470</v>
      </c>
      <c r="U11" s="814" t="s">
        <v>471</v>
      </c>
      <c r="V11" s="814" t="s">
        <v>472</v>
      </c>
      <c r="W11" s="814" t="s">
        <v>469</v>
      </c>
      <c r="X11" s="814" t="s">
        <v>470</v>
      </c>
      <c r="Y11" s="814" t="s">
        <v>471</v>
      </c>
      <c r="Z11" s="814" t="s">
        <v>472</v>
      </c>
      <c r="AA11" s="814" t="s">
        <v>469</v>
      </c>
      <c r="AB11" s="814" t="s">
        <v>470</v>
      </c>
      <c r="AC11" s="814" t="s">
        <v>471</v>
      </c>
      <c r="AD11" s="814" t="s">
        <v>472</v>
      </c>
      <c r="AE11" s="824" t="s">
        <v>469</v>
      </c>
      <c r="AF11" s="824" t="s">
        <v>470</v>
      </c>
      <c r="AG11" s="824" t="s">
        <v>471</v>
      </c>
      <c r="AH11" s="824" t="s">
        <v>472</v>
      </c>
      <c r="AI11" s="814" t="s">
        <v>473</v>
      </c>
      <c r="AJ11" s="814" t="s">
        <v>474</v>
      </c>
      <c r="AK11" s="814" t="s">
        <v>475</v>
      </c>
      <c r="AL11" s="814" t="s">
        <v>472</v>
      </c>
    </row>
    <row r="12" spans="1:38" ht="50.1" customHeight="1">
      <c r="A12" s="816"/>
      <c r="B12" s="828"/>
      <c r="C12" s="828"/>
      <c r="D12" s="828"/>
      <c r="E12" s="828"/>
      <c r="F12" s="816"/>
      <c r="G12" s="816"/>
      <c r="H12" s="816"/>
      <c r="I12" s="168">
        <v>1</v>
      </c>
      <c r="J12" s="168">
        <v>2</v>
      </c>
      <c r="K12" s="168" t="s">
        <v>476</v>
      </c>
      <c r="L12" s="168">
        <v>3</v>
      </c>
      <c r="M12" s="168">
        <v>4</v>
      </c>
      <c r="N12" s="168" t="s">
        <v>477</v>
      </c>
      <c r="O12" s="168" t="s">
        <v>478</v>
      </c>
      <c r="P12" s="817"/>
      <c r="Q12" s="816"/>
      <c r="R12" s="816"/>
      <c r="S12" s="815"/>
      <c r="T12" s="815"/>
      <c r="U12" s="815"/>
      <c r="V12" s="815"/>
      <c r="W12" s="815"/>
      <c r="X12" s="815"/>
      <c r="Y12" s="815"/>
      <c r="Z12" s="815"/>
      <c r="AA12" s="815"/>
      <c r="AB12" s="815"/>
      <c r="AC12" s="815"/>
      <c r="AD12" s="815"/>
      <c r="AE12" s="825"/>
      <c r="AF12" s="825"/>
      <c r="AG12" s="825"/>
      <c r="AH12" s="825"/>
      <c r="AI12" s="815"/>
      <c r="AJ12" s="815"/>
      <c r="AK12" s="815"/>
      <c r="AL12" s="815"/>
    </row>
    <row r="13" spans="1:38" ht="57.6" customHeight="1">
      <c r="A13" s="180">
        <v>1</v>
      </c>
      <c r="B13" s="181">
        <v>12</v>
      </c>
      <c r="C13" s="181" t="s">
        <v>27</v>
      </c>
      <c r="D13" s="181" t="s">
        <v>48</v>
      </c>
      <c r="E13" s="181" t="s">
        <v>96</v>
      </c>
      <c r="F13" s="171" t="s">
        <v>1854</v>
      </c>
      <c r="G13" s="182" t="s">
        <v>182</v>
      </c>
      <c r="H13" s="182" t="s">
        <v>856</v>
      </c>
      <c r="I13" s="178">
        <f>SUM('[4]Unidad Agrícola'!I15,'[4]Unidad Pecuaria'!I15)</f>
        <v>2</v>
      </c>
      <c r="J13" s="178">
        <f>SUM('[4]Unidad Agrícola'!J15,'[4]Unidad Pecuaria'!J15)</f>
        <v>0</v>
      </c>
      <c r="K13" s="174">
        <f>SUM(I13:J13)</f>
        <v>2</v>
      </c>
      <c r="L13" s="178">
        <f>SUM('[4]Unidad Agrícola'!L15,'[4]Unidad Pecuaria'!L15)</f>
        <v>0</v>
      </c>
      <c r="M13" s="178">
        <f>SUM('[4]Unidad Agrícola'!M15,'[4]Unidad Pecuaria'!M15)</f>
        <v>1</v>
      </c>
      <c r="N13" s="174">
        <f>SUM(L13:M13)</f>
        <v>1</v>
      </c>
      <c r="O13" s="174">
        <f>SUM(K13,N13)</f>
        <v>3</v>
      </c>
      <c r="P13" s="176">
        <v>15000000</v>
      </c>
      <c r="Q13" s="171" t="s">
        <v>1133</v>
      </c>
      <c r="R13" s="172" t="s">
        <v>1855</v>
      </c>
      <c r="S13" s="343">
        <v>2</v>
      </c>
      <c r="T13" s="344">
        <f t="shared" ref="T13:T37" si="0">IF(S13="","No hay ejecución",IF(AND(I13=0),"No hay Programación", S13/I13))</f>
        <v>1</v>
      </c>
      <c r="U13" s="172" t="str">
        <f>IF(T13="No hay ejecución","NA",IF(T13&gt;=90%,"De acuerdo con lo programado",IF(T13&gt;=51%,"Atraso Leve",IF(T13&lt;=50%,"En riesgo cumplimiento"))))</f>
        <v>De acuerdo con lo programado</v>
      </c>
      <c r="V13" s="345"/>
      <c r="W13" s="343"/>
      <c r="X13" s="344" t="str">
        <f>IF(W13="","No hay ejecución",IF(AND(J13=0),"No hay Programación", W13/J13))</f>
        <v>No hay ejecución</v>
      </c>
      <c r="Y13" s="172" t="str">
        <f>IF(X13="No hay ejecución","NA",IF(X13&gt;=90%,"De acuerdo con lo programado",IF(X13&gt;=51%,"Atraso Leve",IF(X13&lt;=50%,"En riesgo en cumplimiento"))))</f>
        <v>NA</v>
      </c>
      <c r="Z13" s="345"/>
      <c r="AA13" s="349"/>
      <c r="AB13" s="296" t="str">
        <f>IF(AA13="","No hay ejecución",IF(AND(L13=0),"No hay Programación", AA13/L13))</f>
        <v>No hay ejecución</v>
      </c>
      <c r="AC13" s="297" t="str">
        <f t="shared" ref="AC13" si="1">IF(AB13="No hay ejecución","NA",IF(AB13&gt;=90%,"De acuerdo con lo programado",IF(AB13&gt;=50%,"Atraso Leve",IF(AB13&lt;=49.9%,"En riesgo en cumplimiento"))))</f>
        <v>NA</v>
      </c>
      <c r="AD13" s="347"/>
      <c r="AE13" s="224">
        <v>1</v>
      </c>
      <c r="AF13" s="225">
        <f>IF(AE13="","No hay ejecución",IF(AND(M13=0),"No hay Programación", AE13/M13))</f>
        <v>1</v>
      </c>
      <c r="AG13" s="226" t="str">
        <f t="shared" ref="AG13" si="2">IF(AF13="No hay ejecución","NA",IF(AF13&gt;=90%,"De acuerdo con lo programado",IF(AF13&gt;=50%,"Atraso Leve",IF(AF13&lt;=49.99%,"En riesgo en cumplimiento"))))</f>
        <v>De acuerdo con lo programado</v>
      </c>
      <c r="AH13" s="226"/>
      <c r="AI13" s="299">
        <f>S13+W13+AA13+AE13</f>
        <v>3</v>
      </c>
      <c r="AJ13" s="296">
        <f t="shared" ref="AJ13:AJ45" si="3">IF(AI13="","No hay ejecución",IF(AND(O13=0),"No hay Programación", AI13/O13))</f>
        <v>1</v>
      </c>
      <c r="AK13" s="297" t="str">
        <f>IF(AJ13="No hay ejecución","NA",IF(AJ13&gt;=90%,"Cumplio",IF(AJ13&lt;=89.9%,"No Cumplio")))</f>
        <v>Cumplio</v>
      </c>
      <c r="AL13" s="297"/>
    </row>
    <row r="14" spans="1:38" ht="57.6" customHeight="1">
      <c r="A14" s="180">
        <v>2</v>
      </c>
      <c r="B14" s="181">
        <v>12</v>
      </c>
      <c r="C14" s="181" t="s">
        <v>39</v>
      </c>
      <c r="D14" s="181" t="s">
        <v>48</v>
      </c>
      <c r="E14" s="181" t="s">
        <v>96</v>
      </c>
      <c r="F14" s="171" t="s">
        <v>1856</v>
      </c>
      <c r="G14" s="182" t="s">
        <v>862</v>
      </c>
      <c r="H14" s="182" t="s">
        <v>863</v>
      </c>
      <c r="I14" s="178">
        <f>SUM('[4]Unidad Agrícola'!I18,'[4]Unidad Pecuaria'!I17)</f>
        <v>6</v>
      </c>
      <c r="J14" s="178">
        <v>21</v>
      </c>
      <c r="K14" s="174">
        <f>SUM(I14:J14)</f>
        <v>27</v>
      </c>
      <c r="L14" s="178">
        <f>SUM('[4]Unidad Agrícola'!L18,'[4]Unidad Pecuaria'!L17)</f>
        <v>9</v>
      </c>
      <c r="M14" s="178">
        <f>SUM('[4]Unidad Agrícola'!M18,'[4]Unidad Pecuaria'!M17)</f>
        <v>5</v>
      </c>
      <c r="N14" s="174">
        <f>SUM(L14:M14)</f>
        <v>14</v>
      </c>
      <c r="O14" s="174">
        <f>SUM(K14,N14)</f>
        <v>41</v>
      </c>
      <c r="P14" s="176">
        <v>120000000</v>
      </c>
      <c r="Q14" s="171" t="s">
        <v>1136</v>
      </c>
      <c r="R14" s="172" t="s">
        <v>1857</v>
      </c>
      <c r="S14" s="343">
        <v>6</v>
      </c>
      <c r="T14" s="344">
        <f t="shared" si="0"/>
        <v>1</v>
      </c>
      <c r="U14" s="172" t="str">
        <f t="shared" ref="U14:U45" si="4">IF(T14="No hay ejecución","NA",IF(T14&gt;=90%,"De acuerdo con lo programado",IF(T14&gt;=51%,"Atraso Leve",IF(T14&lt;=50%,"En riesgo cumplimiento"))))</f>
        <v>De acuerdo con lo programado</v>
      </c>
      <c r="V14" s="345"/>
      <c r="W14" s="343">
        <v>19</v>
      </c>
      <c r="X14" s="344">
        <f t="shared" ref="X14:X45" si="5">IF(W14="","No hay ejecución",IF(AND(J14=0),"No hay Programación", W14/J14))</f>
        <v>0.90476190476190477</v>
      </c>
      <c r="Y14" s="172" t="str">
        <f t="shared" ref="Y14:Y45" si="6">IF(X14="No hay ejecución","NA",IF(X14&gt;=90%,"De acuerdo con lo programado",IF(X14&gt;=51%,"Atraso Leve",IF(X14&lt;=50%,"En riesgo en cumplimiento"))))</f>
        <v>De acuerdo con lo programado</v>
      </c>
      <c r="Z14" s="345"/>
      <c r="AA14" s="349">
        <v>9</v>
      </c>
      <c r="AB14" s="296">
        <f t="shared" ref="AB14:AB45" si="7">IF(AA14="","No hay ejecución",IF(AND(L14=0),"No hay Programación", AA14/L14))</f>
        <v>1</v>
      </c>
      <c r="AC14" s="297" t="str">
        <f t="shared" ref="AC14:AC45" si="8">IF(AB14="No hay ejecución","NA",IF(AB14&gt;=90%,"De acuerdo con lo programado",IF(AB14&gt;=50%,"Atraso Leve",IF(AB14&lt;=49.9%,"En riesgo en cumplimiento"))))</f>
        <v>De acuerdo con lo programado</v>
      </c>
      <c r="AD14" s="347"/>
      <c r="AE14" s="224">
        <v>3</v>
      </c>
      <c r="AF14" s="225">
        <f t="shared" ref="AF14:AF45" si="9">IF(AE14="","No hay ejecución",IF(AND(M14=0),"No hay Programación", AE14/M14))</f>
        <v>0.6</v>
      </c>
      <c r="AG14" s="226" t="str">
        <f t="shared" ref="AG14:AG45" si="10">IF(AF14="No hay ejecución","NA",IF(AF14&gt;=90%,"De acuerdo con lo programado",IF(AF14&gt;=50%,"Atraso Leve",IF(AF14&lt;=49.99%,"En riesgo en cumplimiento"))))</f>
        <v>Atraso Leve</v>
      </c>
      <c r="AH14" s="226"/>
      <c r="AI14" s="299">
        <f t="shared" ref="AI14:AI45" si="11">S14+W14+AA14+AE14</f>
        <v>37</v>
      </c>
      <c r="AJ14" s="296">
        <f t="shared" si="3"/>
        <v>0.90243902439024393</v>
      </c>
      <c r="AK14" s="297" t="str">
        <f t="shared" ref="AK14:AK45" si="12">IF(AJ14="No hay ejecución","NA",IF(AJ14&gt;=90%,"Cumplio",IF(AJ14&lt;=89.9%,"No Cumplio")))</f>
        <v>Cumplio</v>
      </c>
      <c r="AL14" s="297"/>
    </row>
    <row r="15" spans="1:38" ht="57.6" customHeight="1">
      <c r="A15" s="180">
        <v>3</v>
      </c>
      <c r="B15" s="181">
        <v>12</v>
      </c>
      <c r="C15" s="181" t="s">
        <v>31</v>
      </c>
      <c r="D15" s="181" t="s">
        <v>48</v>
      </c>
      <c r="E15" s="181" t="s">
        <v>106</v>
      </c>
      <c r="F15" s="171" t="s">
        <v>1858</v>
      </c>
      <c r="G15" s="182" t="s">
        <v>940</v>
      </c>
      <c r="H15" s="182" t="s">
        <v>492</v>
      </c>
      <c r="I15" s="178">
        <f>SUM('[4]Unidad Agrícola'!I47,'[4]Unidad Pecuaria'!I33)</f>
        <v>3</v>
      </c>
      <c r="J15" s="178">
        <f>SUM('[4]Unidad Agrícola'!J47,'[4]Unidad Pecuaria'!J33)</f>
        <v>0</v>
      </c>
      <c r="K15" s="174">
        <f t="shared" ref="K15:K23" si="13">SUM(I15:J15)</f>
        <v>3</v>
      </c>
      <c r="L15" s="178">
        <f>SUM('[4]Unidad Agrícola'!L47,'[4]Unidad Pecuaria'!L33)</f>
        <v>1</v>
      </c>
      <c r="M15" s="178">
        <f>SUM('[4]Unidad Agrícola'!M47,'[4]Unidad Pecuaria'!M33)</f>
        <v>6</v>
      </c>
      <c r="N15" s="174">
        <f t="shared" ref="N15:N23" si="14">SUM(L15:M15)</f>
        <v>7</v>
      </c>
      <c r="O15" s="174">
        <f>SUM(K15,N15)</f>
        <v>10</v>
      </c>
      <c r="P15" s="176">
        <v>30000000</v>
      </c>
      <c r="Q15" s="171" t="s">
        <v>1140</v>
      </c>
      <c r="R15" s="172" t="s">
        <v>1859</v>
      </c>
      <c r="S15" s="343">
        <v>3</v>
      </c>
      <c r="T15" s="344">
        <f t="shared" si="0"/>
        <v>1</v>
      </c>
      <c r="U15" s="172" t="str">
        <f t="shared" si="4"/>
        <v>De acuerdo con lo programado</v>
      </c>
      <c r="V15" s="345"/>
      <c r="W15" s="343"/>
      <c r="X15" s="344" t="str">
        <f t="shared" si="5"/>
        <v>No hay ejecución</v>
      </c>
      <c r="Y15" s="172" t="str">
        <f t="shared" si="6"/>
        <v>NA</v>
      </c>
      <c r="Z15" s="345"/>
      <c r="AA15" s="349">
        <v>1</v>
      </c>
      <c r="AB15" s="296">
        <f t="shared" si="7"/>
        <v>1</v>
      </c>
      <c r="AC15" s="297" t="str">
        <f t="shared" si="8"/>
        <v>De acuerdo con lo programado</v>
      </c>
      <c r="AD15" s="347"/>
      <c r="AE15" s="224">
        <v>6</v>
      </c>
      <c r="AF15" s="225">
        <f t="shared" si="9"/>
        <v>1</v>
      </c>
      <c r="AG15" s="226" t="str">
        <f t="shared" si="10"/>
        <v>De acuerdo con lo programado</v>
      </c>
      <c r="AH15" s="226"/>
      <c r="AI15" s="299">
        <f t="shared" si="11"/>
        <v>10</v>
      </c>
      <c r="AJ15" s="296">
        <f t="shared" si="3"/>
        <v>1</v>
      </c>
      <c r="AK15" s="297" t="str">
        <f t="shared" si="12"/>
        <v>Cumplio</v>
      </c>
      <c r="AL15" s="297"/>
    </row>
    <row r="16" spans="1:38" ht="57.6" hidden="1" customHeight="1">
      <c r="A16" s="180">
        <v>4</v>
      </c>
      <c r="B16" s="181">
        <v>12</v>
      </c>
      <c r="C16" s="181" t="s">
        <v>39</v>
      </c>
      <c r="D16" s="181" t="s">
        <v>54</v>
      </c>
      <c r="E16" s="181" t="s">
        <v>102</v>
      </c>
      <c r="F16" s="171" t="s">
        <v>1860</v>
      </c>
      <c r="G16" s="182" t="s">
        <v>894</v>
      </c>
      <c r="H16" s="182" t="s">
        <v>492</v>
      </c>
      <c r="I16" s="178">
        <f>SUM('[4]Unidad Agrícola'!I54,'[4]Unidad Pecuaria'!I37)</f>
        <v>32036</v>
      </c>
      <c r="J16" s="178">
        <f>SUM('[4]Unidad Agrícola'!J54,'[4]Unidad Pecuaria'!J37)</f>
        <v>41128</v>
      </c>
      <c r="K16" s="174">
        <f t="shared" si="13"/>
        <v>73164</v>
      </c>
      <c r="L16" s="178">
        <f>SUM('[4]Unidad Agrícola'!L54,'[4]Unidad Pecuaria'!L37)</f>
        <v>32787</v>
      </c>
      <c r="M16" s="178">
        <f>SUM('[4]Unidad Agrícola'!M54,'[4]Unidad Pecuaria'!M37)</f>
        <v>37878</v>
      </c>
      <c r="N16" s="174">
        <f t="shared" si="14"/>
        <v>70665</v>
      </c>
      <c r="O16" s="174">
        <f t="shared" ref="O16:O22" si="15">SUM(K16,N16)</f>
        <v>143829</v>
      </c>
      <c r="P16" s="176">
        <v>35000000</v>
      </c>
      <c r="Q16" s="171" t="s">
        <v>1143</v>
      </c>
      <c r="R16" s="183" t="s">
        <v>1861</v>
      </c>
      <c r="S16" s="343">
        <v>15381</v>
      </c>
      <c r="T16" s="344">
        <f t="shared" si="0"/>
        <v>0.48011611936571358</v>
      </c>
      <c r="U16" s="172" t="str">
        <f t="shared" si="4"/>
        <v>En riesgo cumplimiento</v>
      </c>
      <c r="V16" s="345" t="s">
        <v>1862</v>
      </c>
      <c r="W16" s="343">
        <v>32261</v>
      </c>
      <c r="X16" s="344">
        <f t="shared" si="5"/>
        <v>0.78440478506127209</v>
      </c>
      <c r="Y16" s="172" t="str">
        <f t="shared" si="6"/>
        <v>Atraso Leve</v>
      </c>
      <c r="Z16" s="345" t="s">
        <v>1862</v>
      </c>
      <c r="AA16" s="349">
        <v>25560</v>
      </c>
      <c r="AB16" s="296">
        <f t="shared" si="7"/>
        <v>0.7795772714795498</v>
      </c>
      <c r="AC16" s="297" t="str">
        <f t="shared" si="8"/>
        <v>Atraso Leve</v>
      </c>
      <c r="AD16" s="347"/>
      <c r="AE16" s="224">
        <v>40000</v>
      </c>
      <c r="AF16" s="225">
        <f t="shared" si="9"/>
        <v>1.0560219652568774</v>
      </c>
      <c r="AG16" s="226" t="str">
        <f t="shared" si="10"/>
        <v>De acuerdo con lo programado</v>
      </c>
      <c r="AH16" s="226" t="s">
        <v>1863</v>
      </c>
      <c r="AI16" s="299">
        <f t="shared" si="11"/>
        <v>113202</v>
      </c>
      <c r="AJ16" s="296">
        <f t="shared" si="3"/>
        <v>0.78705963331456108</v>
      </c>
      <c r="AK16" s="297" t="str">
        <f t="shared" si="12"/>
        <v>No Cumplio</v>
      </c>
      <c r="AL16" s="297"/>
    </row>
    <row r="17" spans="1:38" ht="57.6" customHeight="1">
      <c r="A17" s="180">
        <v>5</v>
      </c>
      <c r="B17" s="181">
        <v>12</v>
      </c>
      <c r="C17" s="181" t="s">
        <v>39</v>
      </c>
      <c r="D17" s="181" t="s">
        <v>71</v>
      </c>
      <c r="E17" s="181" t="s">
        <v>102</v>
      </c>
      <c r="F17" s="171" t="s">
        <v>1864</v>
      </c>
      <c r="G17" s="182" t="s">
        <v>897</v>
      </c>
      <c r="H17" s="182" t="s">
        <v>492</v>
      </c>
      <c r="I17" s="178">
        <f>SUM('[4]Unidad Agrícola'!I61,'[4]Unidad Pecuaria'!I44)</f>
        <v>0</v>
      </c>
      <c r="J17" s="178">
        <f>SUM('[4]Unidad Agrícola'!J61,'[4]Unidad Pecuaria'!J44)</f>
        <v>1</v>
      </c>
      <c r="K17" s="174">
        <f t="shared" si="13"/>
        <v>1</v>
      </c>
      <c r="L17" s="178">
        <f>SUM('[4]Unidad Agrícola'!L61,'[4]Unidad Pecuaria'!L44)</f>
        <v>0</v>
      </c>
      <c r="M17" s="178">
        <f>SUM('[4]Unidad Agrícola'!M61,'[4]Unidad Pecuaria'!M44)</f>
        <v>11</v>
      </c>
      <c r="N17" s="174">
        <f t="shared" si="14"/>
        <v>11</v>
      </c>
      <c r="O17" s="174">
        <f t="shared" si="15"/>
        <v>12</v>
      </c>
      <c r="P17" s="176">
        <v>1000000</v>
      </c>
      <c r="Q17" s="171" t="s">
        <v>1146</v>
      </c>
      <c r="R17" s="183" t="s">
        <v>1865</v>
      </c>
      <c r="S17" s="343">
        <v>0</v>
      </c>
      <c r="T17" s="344" t="str">
        <f t="shared" si="0"/>
        <v>No hay Programación</v>
      </c>
      <c r="U17" s="172" t="str">
        <f t="shared" si="4"/>
        <v>De acuerdo con lo programado</v>
      </c>
      <c r="V17" s="345"/>
      <c r="W17" s="343">
        <v>1</v>
      </c>
      <c r="X17" s="344">
        <f t="shared" si="5"/>
        <v>1</v>
      </c>
      <c r="Y17" s="172" t="str">
        <f t="shared" si="6"/>
        <v>De acuerdo con lo programado</v>
      </c>
      <c r="Z17" s="345" t="s">
        <v>1866</v>
      </c>
      <c r="AA17" s="349">
        <v>4</v>
      </c>
      <c r="AB17" s="296" t="str">
        <f t="shared" si="7"/>
        <v>No hay Programación</v>
      </c>
      <c r="AC17" s="297" t="str">
        <f t="shared" si="8"/>
        <v>De acuerdo con lo programado</v>
      </c>
      <c r="AD17" s="347"/>
      <c r="AE17" s="224">
        <v>6</v>
      </c>
      <c r="AF17" s="225">
        <f t="shared" si="9"/>
        <v>0.54545454545454541</v>
      </c>
      <c r="AG17" s="226" t="str">
        <f t="shared" si="10"/>
        <v>Atraso Leve</v>
      </c>
      <c r="AH17" s="226"/>
      <c r="AI17" s="299">
        <f t="shared" si="11"/>
        <v>11</v>
      </c>
      <c r="AJ17" s="296">
        <f t="shared" si="3"/>
        <v>0.91666666666666663</v>
      </c>
      <c r="AK17" s="297" t="str">
        <f t="shared" si="12"/>
        <v>Cumplio</v>
      </c>
      <c r="AL17" s="297"/>
    </row>
    <row r="18" spans="1:38" ht="57.6" customHeight="1">
      <c r="A18" s="180">
        <v>6</v>
      </c>
      <c r="B18" s="181">
        <v>12</v>
      </c>
      <c r="C18" s="181" t="s">
        <v>39</v>
      </c>
      <c r="D18" s="181" t="s">
        <v>71</v>
      </c>
      <c r="E18" s="181" t="s">
        <v>102</v>
      </c>
      <c r="F18" s="171" t="s">
        <v>1867</v>
      </c>
      <c r="G18" s="182" t="s">
        <v>910</v>
      </c>
      <c r="H18" s="182" t="s">
        <v>492</v>
      </c>
      <c r="I18" s="178">
        <f>SUM('[4]Unidad Agrícola'!I67,'[4]Unidad Pecuaria'!I50)+I19</f>
        <v>0</v>
      </c>
      <c r="J18" s="178">
        <f>SUM('[4]Unidad Agrícola'!J67,'[4]Unidad Pecuaria'!J50)+J19</f>
        <v>4</v>
      </c>
      <c r="K18" s="174">
        <f t="shared" si="13"/>
        <v>4</v>
      </c>
      <c r="L18" s="178">
        <f>SUM('[4]Unidad Agrícola'!L67,'[4]Unidad Pecuaria'!L50)+L19</f>
        <v>4</v>
      </c>
      <c r="M18" s="178">
        <f>SUM('[4]Unidad Agrícola'!M67,'[4]Unidad Pecuaria'!M50)+M19</f>
        <v>3</v>
      </c>
      <c r="N18" s="174">
        <f t="shared" si="14"/>
        <v>7</v>
      </c>
      <c r="O18" s="174">
        <f>SUM(K18,N18)</f>
        <v>11</v>
      </c>
      <c r="P18" s="176">
        <v>15000000</v>
      </c>
      <c r="Q18" s="171" t="s">
        <v>1150</v>
      </c>
      <c r="R18" s="183" t="s">
        <v>1868</v>
      </c>
      <c r="S18" s="343">
        <v>0</v>
      </c>
      <c r="T18" s="344" t="str">
        <f t="shared" si="0"/>
        <v>No hay Programación</v>
      </c>
      <c r="U18" s="172" t="str">
        <f t="shared" si="4"/>
        <v>De acuerdo con lo programado</v>
      </c>
      <c r="V18" s="345"/>
      <c r="W18" s="343">
        <v>4</v>
      </c>
      <c r="X18" s="344">
        <f t="shared" si="5"/>
        <v>1</v>
      </c>
      <c r="Y18" s="172" t="str">
        <f t="shared" si="6"/>
        <v>De acuerdo con lo programado</v>
      </c>
      <c r="Z18" s="345"/>
      <c r="AA18" s="349"/>
      <c r="AB18" s="296" t="str">
        <f t="shared" si="7"/>
        <v>No hay ejecución</v>
      </c>
      <c r="AC18" s="297" t="str">
        <f t="shared" si="8"/>
        <v>NA</v>
      </c>
      <c r="AD18" s="347"/>
      <c r="AE18" s="224">
        <v>6</v>
      </c>
      <c r="AF18" s="225">
        <f t="shared" si="9"/>
        <v>2</v>
      </c>
      <c r="AG18" s="226" t="str">
        <f t="shared" si="10"/>
        <v>De acuerdo con lo programado</v>
      </c>
      <c r="AH18" s="226"/>
      <c r="AI18" s="299">
        <f t="shared" si="11"/>
        <v>10</v>
      </c>
      <c r="AJ18" s="296">
        <f t="shared" si="3"/>
        <v>0.90909090909090906</v>
      </c>
      <c r="AK18" s="297" t="str">
        <f t="shared" si="12"/>
        <v>Cumplio</v>
      </c>
      <c r="AL18" s="297"/>
    </row>
    <row r="19" spans="1:38" ht="57.6" customHeight="1">
      <c r="A19" s="177">
        <v>6.1</v>
      </c>
      <c r="B19" s="170">
        <v>12</v>
      </c>
      <c r="C19" s="170" t="s">
        <v>39</v>
      </c>
      <c r="D19" s="170" t="s">
        <v>71</v>
      </c>
      <c r="E19" s="170" t="s">
        <v>102</v>
      </c>
      <c r="F19" s="172" t="s">
        <v>1869</v>
      </c>
      <c r="G19" s="172" t="s">
        <v>912</v>
      </c>
      <c r="H19" s="172" t="s">
        <v>913</v>
      </c>
      <c r="I19" s="178"/>
      <c r="J19" s="178"/>
      <c r="K19" s="174">
        <f t="shared" si="13"/>
        <v>0</v>
      </c>
      <c r="L19" s="178">
        <v>1</v>
      </c>
      <c r="M19" s="178"/>
      <c r="N19" s="174">
        <f t="shared" si="14"/>
        <v>1</v>
      </c>
      <c r="O19" s="175">
        <f t="shared" si="15"/>
        <v>1</v>
      </c>
      <c r="P19" s="179"/>
      <c r="Q19" s="172" t="s">
        <v>1470</v>
      </c>
      <c r="R19" s="183" t="s">
        <v>1868</v>
      </c>
      <c r="S19" s="343">
        <v>0</v>
      </c>
      <c r="T19" s="344" t="str">
        <f t="shared" si="0"/>
        <v>No hay Programación</v>
      </c>
      <c r="U19" s="172" t="str">
        <f t="shared" si="4"/>
        <v>De acuerdo con lo programado</v>
      </c>
      <c r="V19" s="345"/>
      <c r="W19" s="343"/>
      <c r="X19" s="344" t="str">
        <f t="shared" si="5"/>
        <v>No hay ejecución</v>
      </c>
      <c r="Y19" s="172" t="str">
        <f t="shared" si="6"/>
        <v>NA</v>
      </c>
      <c r="Z19" s="345"/>
      <c r="AA19" s="349"/>
      <c r="AB19" s="296" t="str">
        <f t="shared" si="7"/>
        <v>No hay ejecución</v>
      </c>
      <c r="AC19" s="297" t="str">
        <f t="shared" si="8"/>
        <v>NA</v>
      </c>
      <c r="AD19" s="347"/>
      <c r="AE19" s="224">
        <v>1</v>
      </c>
      <c r="AF19" s="225" t="str">
        <f t="shared" si="9"/>
        <v>No hay Programación</v>
      </c>
      <c r="AG19" s="226" t="str">
        <f t="shared" si="10"/>
        <v>De acuerdo con lo programado</v>
      </c>
      <c r="AH19" s="226"/>
      <c r="AI19" s="299">
        <f t="shared" si="11"/>
        <v>1</v>
      </c>
      <c r="AJ19" s="296">
        <f t="shared" si="3"/>
        <v>1</v>
      </c>
      <c r="AK19" s="297" t="str">
        <f t="shared" si="12"/>
        <v>Cumplio</v>
      </c>
      <c r="AL19" s="297"/>
    </row>
    <row r="20" spans="1:38" ht="57.6" customHeight="1">
      <c r="A20" s="180">
        <v>7</v>
      </c>
      <c r="B20" s="181">
        <v>12</v>
      </c>
      <c r="C20" s="181" t="s">
        <v>39</v>
      </c>
      <c r="D20" s="181" t="s">
        <v>71</v>
      </c>
      <c r="E20" s="181" t="s">
        <v>102</v>
      </c>
      <c r="F20" s="171" t="s">
        <v>1870</v>
      </c>
      <c r="G20" s="182" t="s">
        <v>910</v>
      </c>
      <c r="H20" s="182" t="s">
        <v>492</v>
      </c>
      <c r="I20" s="178">
        <f>SUM('[4]Unidad Agrícola'!I71,'[4]Unidad Pecuaria'!I53)</f>
        <v>1</v>
      </c>
      <c r="J20" s="178">
        <f>SUM('[4]Unidad Agrícola'!J71,'[4]Unidad Pecuaria'!J53)</f>
        <v>0</v>
      </c>
      <c r="K20" s="174">
        <f t="shared" si="13"/>
        <v>1</v>
      </c>
      <c r="L20" s="178">
        <f>SUM('[4]Unidad Agrícola'!L71,'[4]Unidad Pecuaria'!L53)</f>
        <v>1</v>
      </c>
      <c r="M20" s="178">
        <f>SUM('[4]Unidad Agrícola'!M71,'[4]Unidad Pecuaria'!M53)</f>
        <v>2</v>
      </c>
      <c r="N20" s="174">
        <f t="shared" si="14"/>
        <v>3</v>
      </c>
      <c r="O20" s="174">
        <f t="shared" si="15"/>
        <v>4</v>
      </c>
      <c r="P20" s="176">
        <v>4000000</v>
      </c>
      <c r="Q20" s="171" t="s">
        <v>1150</v>
      </c>
      <c r="R20" s="183" t="s">
        <v>1871</v>
      </c>
      <c r="S20" s="343">
        <v>1</v>
      </c>
      <c r="T20" s="344">
        <f t="shared" si="0"/>
        <v>1</v>
      </c>
      <c r="U20" s="172" t="str">
        <f t="shared" si="4"/>
        <v>De acuerdo con lo programado</v>
      </c>
      <c r="V20" s="345"/>
      <c r="W20" s="343"/>
      <c r="X20" s="344" t="str">
        <f t="shared" si="5"/>
        <v>No hay ejecución</v>
      </c>
      <c r="Y20" s="172" t="str">
        <f t="shared" si="6"/>
        <v>NA</v>
      </c>
      <c r="Z20" s="345"/>
      <c r="AA20" s="349">
        <v>2</v>
      </c>
      <c r="AB20" s="296">
        <f t="shared" si="7"/>
        <v>2</v>
      </c>
      <c r="AC20" s="297" t="str">
        <f t="shared" si="8"/>
        <v>De acuerdo con lo programado</v>
      </c>
      <c r="AD20" s="347"/>
      <c r="AE20" s="224">
        <v>1</v>
      </c>
      <c r="AF20" s="225">
        <f t="shared" si="9"/>
        <v>0.5</v>
      </c>
      <c r="AG20" s="226" t="str">
        <f t="shared" si="10"/>
        <v>Atraso Leve</v>
      </c>
      <c r="AH20" s="226"/>
      <c r="AI20" s="299">
        <f t="shared" si="11"/>
        <v>4</v>
      </c>
      <c r="AJ20" s="296">
        <f t="shared" si="3"/>
        <v>1</v>
      </c>
      <c r="AK20" s="297" t="str">
        <f t="shared" si="12"/>
        <v>Cumplio</v>
      </c>
      <c r="AL20" s="297"/>
    </row>
    <row r="21" spans="1:38" ht="57.6" customHeight="1">
      <c r="A21" s="180">
        <v>8.1</v>
      </c>
      <c r="B21" s="181">
        <v>12</v>
      </c>
      <c r="C21" s="181" t="s">
        <v>27</v>
      </c>
      <c r="D21" s="181" t="s">
        <v>48</v>
      </c>
      <c r="E21" s="181" t="s">
        <v>96</v>
      </c>
      <c r="F21" s="171" t="s">
        <v>1872</v>
      </c>
      <c r="G21" s="182" t="s">
        <v>491</v>
      </c>
      <c r="H21" s="182" t="s">
        <v>492</v>
      </c>
      <c r="I21" s="178">
        <f>SUM('[4]Unidad Agrícola'!I74,'[4]Unidad Pecuaria'!I56)+SUM(I23:I37)</f>
        <v>324</v>
      </c>
      <c r="J21" s="178">
        <f>SUM('[4]Unidad Agrícola'!J74,'[4]Unidad Pecuaria'!J56)+SUM(J23:J37)</f>
        <v>352</v>
      </c>
      <c r="K21" s="174">
        <f t="shared" si="13"/>
        <v>676</v>
      </c>
      <c r="L21" s="178">
        <f>SUM('[4]Unidad Agrícola'!L74,'[4]Unidad Pecuaria'!L56)+SUM(L23:L37)</f>
        <v>324</v>
      </c>
      <c r="M21" s="178">
        <f>SUM('[4]Unidad Agrícola'!M74,'[4]Unidad Pecuaria'!M56)+SUM(M23:M37)</f>
        <v>358</v>
      </c>
      <c r="N21" s="174">
        <f t="shared" si="14"/>
        <v>682</v>
      </c>
      <c r="O21" s="174">
        <f t="shared" si="15"/>
        <v>1358</v>
      </c>
      <c r="P21" s="176">
        <f>13677388.7317978+P34</f>
        <v>13677388.731797799</v>
      </c>
      <c r="Q21" s="171" t="s">
        <v>1156</v>
      </c>
      <c r="R21" s="183" t="s">
        <v>1873</v>
      </c>
      <c r="S21" s="343">
        <v>324</v>
      </c>
      <c r="T21" s="344">
        <f t="shared" si="0"/>
        <v>1</v>
      </c>
      <c r="U21" s="172" t="str">
        <f t="shared" si="4"/>
        <v>De acuerdo con lo programado</v>
      </c>
      <c r="V21" s="345"/>
      <c r="W21" s="343">
        <v>352</v>
      </c>
      <c r="X21" s="344">
        <f t="shared" si="5"/>
        <v>1</v>
      </c>
      <c r="Y21" s="172" t="str">
        <f t="shared" si="6"/>
        <v>De acuerdo con lo programado</v>
      </c>
      <c r="Z21" s="345"/>
      <c r="AA21" s="349">
        <v>324</v>
      </c>
      <c r="AB21" s="296">
        <f t="shared" si="7"/>
        <v>1</v>
      </c>
      <c r="AC21" s="297" t="str">
        <f t="shared" si="8"/>
        <v>De acuerdo con lo programado</v>
      </c>
      <c r="AD21" s="347"/>
      <c r="AE21" s="224">
        <v>358</v>
      </c>
      <c r="AF21" s="225">
        <f t="shared" si="9"/>
        <v>1</v>
      </c>
      <c r="AG21" s="226" t="str">
        <f t="shared" si="10"/>
        <v>De acuerdo con lo programado</v>
      </c>
      <c r="AH21" s="226"/>
      <c r="AI21" s="299">
        <f t="shared" si="11"/>
        <v>1358</v>
      </c>
      <c r="AJ21" s="296">
        <f t="shared" si="3"/>
        <v>1</v>
      </c>
      <c r="AK21" s="297" t="str">
        <f t="shared" si="12"/>
        <v>Cumplio</v>
      </c>
      <c r="AL21" s="297"/>
    </row>
    <row r="22" spans="1:38" ht="57.6" customHeight="1">
      <c r="A22" s="180">
        <v>8.1</v>
      </c>
      <c r="B22" s="181">
        <v>12</v>
      </c>
      <c r="C22" s="181" t="s">
        <v>27</v>
      </c>
      <c r="D22" s="181" t="s">
        <v>48</v>
      </c>
      <c r="E22" s="181" t="s">
        <v>96</v>
      </c>
      <c r="F22" s="171" t="s">
        <v>1874</v>
      </c>
      <c r="G22" s="182" t="s">
        <v>491</v>
      </c>
      <c r="H22" s="182" t="s">
        <v>492</v>
      </c>
      <c r="I22" s="178">
        <f>+SUM(I23:I27)</f>
        <v>1</v>
      </c>
      <c r="J22" s="178">
        <f>+SUM(J23:J27)</f>
        <v>2</v>
      </c>
      <c r="K22" s="174">
        <f>SUM(I22:J22)</f>
        <v>3</v>
      </c>
      <c r="L22" s="178">
        <f>+SUM(L23:L27)</f>
        <v>0</v>
      </c>
      <c r="M22" s="178">
        <f>+SUM(M23:M27)</f>
        <v>6</v>
      </c>
      <c r="N22" s="174">
        <f>SUM(L22:M22)</f>
        <v>6</v>
      </c>
      <c r="O22" s="174">
        <f t="shared" si="15"/>
        <v>9</v>
      </c>
      <c r="P22" s="176">
        <f>P27</f>
        <v>420000000</v>
      </c>
      <c r="Q22" s="171" t="s">
        <v>1156</v>
      </c>
      <c r="R22" s="183" t="s">
        <v>1873</v>
      </c>
      <c r="S22" s="343">
        <v>1</v>
      </c>
      <c r="T22" s="344">
        <f t="shared" si="0"/>
        <v>1</v>
      </c>
      <c r="U22" s="172" t="str">
        <f t="shared" si="4"/>
        <v>De acuerdo con lo programado</v>
      </c>
      <c r="V22" s="345"/>
      <c r="W22" s="343">
        <v>2</v>
      </c>
      <c r="X22" s="344">
        <f t="shared" si="5"/>
        <v>1</v>
      </c>
      <c r="Y22" s="172" t="str">
        <f t="shared" si="6"/>
        <v>De acuerdo con lo programado</v>
      </c>
      <c r="Z22" s="345"/>
      <c r="AA22" s="349"/>
      <c r="AB22" s="296" t="str">
        <f t="shared" si="7"/>
        <v>No hay ejecución</v>
      </c>
      <c r="AC22" s="297" t="str">
        <f t="shared" si="8"/>
        <v>NA</v>
      </c>
      <c r="AD22" s="347"/>
      <c r="AE22" s="224">
        <v>6</v>
      </c>
      <c r="AF22" s="225">
        <f t="shared" si="9"/>
        <v>1</v>
      </c>
      <c r="AG22" s="226" t="str">
        <f t="shared" si="10"/>
        <v>De acuerdo con lo programado</v>
      </c>
      <c r="AH22" s="226"/>
      <c r="AI22" s="299">
        <f t="shared" si="11"/>
        <v>9</v>
      </c>
      <c r="AJ22" s="296">
        <f t="shared" si="3"/>
        <v>1</v>
      </c>
      <c r="AK22" s="297" t="str">
        <f t="shared" si="12"/>
        <v>Cumplio</v>
      </c>
      <c r="AL22" s="297"/>
    </row>
    <row r="23" spans="1:38" ht="57.6" customHeight="1">
      <c r="A23" s="177" t="s">
        <v>1875</v>
      </c>
      <c r="B23" s="170">
        <v>12</v>
      </c>
      <c r="C23" s="170" t="s">
        <v>1876</v>
      </c>
      <c r="D23" s="170">
        <v>0</v>
      </c>
      <c r="E23" s="170" t="s">
        <v>114</v>
      </c>
      <c r="F23" s="172" t="s">
        <v>1877</v>
      </c>
      <c r="G23" s="172" t="s">
        <v>920</v>
      </c>
      <c r="H23" s="172" t="s">
        <v>1017</v>
      </c>
      <c r="I23" s="178">
        <v>1</v>
      </c>
      <c r="J23" s="178"/>
      <c r="K23" s="174">
        <f t="shared" si="13"/>
        <v>1</v>
      </c>
      <c r="L23" s="178"/>
      <c r="M23" s="178">
        <v>1</v>
      </c>
      <c r="N23" s="174">
        <f t="shared" si="14"/>
        <v>1</v>
      </c>
      <c r="O23" s="174">
        <f>N23+K23</f>
        <v>2</v>
      </c>
      <c r="P23" s="176"/>
      <c r="Q23" s="172" t="s">
        <v>1878</v>
      </c>
      <c r="R23" s="183"/>
      <c r="S23" s="343">
        <v>1</v>
      </c>
      <c r="T23" s="344">
        <f t="shared" si="0"/>
        <v>1</v>
      </c>
      <c r="U23" s="172" t="str">
        <f t="shared" si="4"/>
        <v>De acuerdo con lo programado</v>
      </c>
      <c r="V23" s="345"/>
      <c r="W23" s="343"/>
      <c r="X23" s="344" t="str">
        <f t="shared" si="5"/>
        <v>No hay ejecución</v>
      </c>
      <c r="Y23" s="172" t="str">
        <f t="shared" si="6"/>
        <v>NA</v>
      </c>
      <c r="Z23" s="345"/>
      <c r="AA23" s="349"/>
      <c r="AB23" s="296" t="str">
        <f t="shared" si="7"/>
        <v>No hay ejecución</v>
      </c>
      <c r="AC23" s="297" t="str">
        <f t="shared" si="8"/>
        <v>NA</v>
      </c>
      <c r="AD23" s="347"/>
      <c r="AE23" s="224">
        <v>1</v>
      </c>
      <c r="AF23" s="225">
        <f t="shared" si="9"/>
        <v>1</v>
      </c>
      <c r="AG23" s="226" t="str">
        <f t="shared" si="10"/>
        <v>De acuerdo con lo programado</v>
      </c>
      <c r="AH23" s="226"/>
      <c r="AI23" s="299">
        <f t="shared" si="11"/>
        <v>2</v>
      </c>
      <c r="AJ23" s="296">
        <f t="shared" si="3"/>
        <v>1</v>
      </c>
      <c r="AK23" s="297" t="str">
        <f t="shared" si="12"/>
        <v>Cumplio</v>
      </c>
      <c r="AL23" s="297"/>
    </row>
    <row r="24" spans="1:38" ht="57.6" customHeight="1">
      <c r="A24" s="177" t="s">
        <v>1879</v>
      </c>
      <c r="B24" s="170">
        <v>12</v>
      </c>
      <c r="C24" s="170" t="s">
        <v>1876</v>
      </c>
      <c r="D24" s="170">
        <v>0</v>
      </c>
      <c r="E24" s="170" t="s">
        <v>114</v>
      </c>
      <c r="F24" s="172" t="s">
        <v>1880</v>
      </c>
      <c r="G24" s="172" t="s">
        <v>590</v>
      </c>
      <c r="H24" s="172" t="s">
        <v>856</v>
      </c>
      <c r="I24" s="178"/>
      <c r="J24" s="178"/>
      <c r="K24" s="174">
        <f t="shared" ref="K24:K37" si="16">SUM(I24:J24)</f>
        <v>0</v>
      </c>
      <c r="L24" s="178"/>
      <c r="M24" s="178">
        <v>1</v>
      </c>
      <c r="N24" s="174">
        <f t="shared" ref="N24:N37" si="17">SUM(L24:M24)</f>
        <v>1</v>
      </c>
      <c r="O24" s="174">
        <f t="shared" ref="O24:O27" si="18">N24+K24</f>
        <v>1</v>
      </c>
      <c r="P24" s="176"/>
      <c r="Q24" s="172" t="s">
        <v>1878</v>
      </c>
      <c r="R24" s="183"/>
      <c r="S24" s="343">
        <v>0</v>
      </c>
      <c r="T24" s="344" t="str">
        <f t="shared" si="0"/>
        <v>No hay Programación</v>
      </c>
      <c r="U24" s="172" t="str">
        <f t="shared" si="4"/>
        <v>De acuerdo con lo programado</v>
      </c>
      <c r="V24" s="345"/>
      <c r="W24" s="343"/>
      <c r="X24" s="344" t="str">
        <f t="shared" si="5"/>
        <v>No hay ejecución</v>
      </c>
      <c r="Y24" s="172" t="str">
        <f t="shared" si="6"/>
        <v>NA</v>
      </c>
      <c r="Z24" s="345"/>
      <c r="AA24" s="349"/>
      <c r="AB24" s="296" t="str">
        <f t="shared" si="7"/>
        <v>No hay ejecución</v>
      </c>
      <c r="AC24" s="297" t="str">
        <f t="shared" si="8"/>
        <v>NA</v>
      </c>
      <c r="AD24" s="347"/>
      <c r="AE24" s="224">
        <v>1</v>
      </c>
      <c r="AF24" s="225">
        <f t="shared" si="9"/>
        <v>1</v>
      </c>
      <c r="AG24" s="226" t="str">
        <f t="shared" si="10"/>
        <v>De acuerdo con lo programado</v>
      </c>
      <c r="AH24" s="226"/>
      <c r="AI24" s="299">
        <f t="shared" si="11"/>
        <v>1</v>
      </c>
      <c r="AJ24" s="296">
        <f t="shared" si="3"/>
        <v>1</v>
      </c>
      <c r="AK24" s="297" t="str">
        <f t="shared" si="12"/>
        <v>Cumplio</v>
      </c>
      <c r="AL24" s="297"/>
    </row>
    <row r="25" spans="1:38" ht="57.6" customHeight="1">
      <c r="A25" s="177" t="s">
        <v>1881</v>
      </c>
      <c r="B25" s="170">
        <v>12</v>
      </c>
      <c r="C25" s="170" t="s">
        <v>1876</v>
      </c>
      <c r="D25" s="170">
        <v>0</v>
      </c>
      <c r="E25" s="170" t="s">
        <v>114</v>
      </c>
      <c r="F25" s="172" t="s">
        <v>1882</v>
      </c>
      <c r="G25" s="172" t="s">
        <v>590</v>
      </c>
      <c r="H25" s="172" t="s">
        <v>856</v>
      </c>
      <c r="I25" s="178"/>
      <c r="J25" s="178"/>
      <c r="K25" s="174">
        <f t="shared" si="16"/>
        <v>0</v>
      </c>
      <c r="L25" s="178"/>
      <c r="M25" s="178">
        <v>2</v>
      </c>
      <c r="N25" s="174">
        <f t="shared" si="17"/>
        <v>2</v>
      </c>
      <c r="O25" s="174">
        <f t="shared" si="18"/>
        <v>2</v>
      </c>
      <c r="P25" s="176"/>
      <c r="Q25" s="172" t="s">
        <v>1878</v>
      </c>
      <c r="R25" s="183"/>
      <c r="S25" s="343">
        <v>0</v>
      </c>
      <c r="T25" s="344" t="str">
        <f t="shared" si="0"/>
        <v>No hay Programación</v>
      </c>
      <c r="U25" s="172" t="str">
        <f t="shared" si="4"/>
        <v>De acuerdo con lo programado</v>
      </c>
      <c r="V25" s="345"/>
      <c r="W25" s="343"/>
      <c r="X25" s="344" t="str">
        <f t="shared" si="5"/>
        <v>No hay ejecución</v>
      </c>
      <c r="Y25" s="172" t="str">
        <f t="shared" si="6"/>
        <v>NA</v>
      </c>
      <c r="Z25" s="345"/>
      <c r="AA25" s="349"/>
      <c r="AB25" s="296" t="str">
        <f t="shared" si="7"/>
        <v>No hay ejecución</v>
      </c>
      <c r="AC25" s="297" t="str">
        <f t="shared" si="8"/>
        <v>NA</v>
      </c>
      <c r="AD25" s="347"/>
      <c r="AE25" s="224">
        <v>2</v>
      </c>
      <c r="AF25" s="225">
        <f t="shared" si="9"/>
        <v>1</v>
      </c>
      <c r="AG25" s="226" t="str">
        <f t="shared" si="10"/>
        <v>De acuerdo con lo programado</v>
      </c>
      <c r="AH25" s="226"/>
      <c r="AI25" s="299">
        <f t="shared" si="11"/>
        <v>2</v>
      </c>
      <c r="AJ25" s="296">
        <f t="shared" si="3"/>
        <v>1</v>
      </c>
      <c r="AK25" s="297" t="str">
        <f t="shared" si="12"/>
        <v>Cumplio</v>
      </c>
      <c r="AL25" s="297"/>
    </row>
    <row r="26" spans="1:38" ht="57.6" customHeight="1">
      <c r="A26" s="177" t="s">
        <v>1883</v>
      </c>
      <c r="B26" s="170">
        <v>12</v>
      </c>
      <c r="C26" s="170" t="s">
        <v>1876</v>
      </c>
      <c r="D26" s="170">
        <v>0</v>
      </c>
      <c r="E26" s="170" t="s">
        <v>114</v>
      </c>
      <c r="F26" s="172" t="s">
        <v>1161</v>
      </c>
      <c r="G26" s="172" t="s">
        <v>1162</v>
      </c>
      <c r="H26" s="172" t="s">
        <v>1017</v>
      </c>
      <c r="I26" s="178"/>
      <c r="J26" s="178">
        <v>1</v>
      </c>
      <c r="K26" s="174">
        <f t="shared" si="16"/>
        <v>1</v>
      </c>
      <c r="L26" s="178"/>
      <c r="M26" s="178">
        <v>1</v>
      </c>
      <c r="N26" s="174">
        <f t="shared" si="17"/>
        <v>1</v>
      </c>
      <c r="O26" s="174">
        <f t="shared" si="18"/>
        <v>2</v>
      </c>
      <c r="P26" s="176"/>
      <c r="Q26" s="172" t="s">
        <v>1878</v>
      </c>
      <c r="R26" s="183"/>
      <c r="S26" s="343">
        <v>0</v>
      </c>
      <c r="T26" s="344" t="str">
        <f t="shared" si="0"/>
        <v>No hay Programación</v>
      </c>
      <c r="U26" s="172" t="str">
        <f t="shared" si="4"/>
        <v>De acuerdo con lo programado</v>
      </c>
      <c r="V26" s="345"/>
      <c r="W26" s="343">
        <v>1</v>
      </c>
      <c r="X26" s="344">
        <f t="shared" si="5"/>
        <v>1</v>
      </c>
      <c r="Y26" s="172" t="str">
        <f t="shared" si="6"/>
        <v>De acuerdo con lo programado</v>
      </c>
      <c r="Z26" s="345"/>
      <c r="AA26" s="349"/>
      <c r="AB26" s="296" t="str">
        <f t="shared" si="7"/>
        <v>No hay ejecución</v>
      </c>
      <c r="AC26" s="297" t="str">
        <f t="shared" si="8"/>
        <v>NA</v>
      </c>
      <c r="AD26" s="347"/>
      <c r="AE26" s="224">
        <v>1</v>
      </c>
      <c r="AF26" s="225">
        <f t="shared" si="9"/>
        <v>1</v>
      </c>
      <c r="AG26" s="226" t="str">
        <f t="shared" si="10"/>
        <v>De acuerdo con lo programado</v>
      </c>
      <c r="AH26" s="226"/>
      <c r="AI26" s="299">
        <f t="shared" si="11"/>
        <v>2</v>
      </c>
      <c r="AJ26" s="296">
        <f t="shared" si="3"/>
        <v>1</v>
      </c>
      <c r="AK26" s="297" t="str">
        <f t="shared" si="12"/>
        <v>Cumplio</v>
      </c>
      <c r="AL26" s="297"/>
    </row>
    <row r="27" spans="1:38" ht="57.6" customHeight="1">
      <c r="A27" s="177" t="s">
        <v>1884</v>
      </c>
      <c r="B27" s="170">
        <v>12</v>
      </c>
      <c r="C27" s="170" t="s">
        <v>1876</v>
      </c>
      <c r="D27" s="170">
        <v>0</v>
      </c>
      <c r="E27" s="170" t="s">
        <v>114</v>
      </c>
      <c r="F27" s="172" t="s">
        <v>1885</v>
      </c>
      <c r="G27" s="172" t="s">
        <v>1162</v>
      </c>
      <c r="H27" s="172" t="s">
        <v>1017</v>
      </c>
      <c r="I27" s="178"/>
      <c r="J27" s="178">
        <v>1</v>
      </c>
      <c r="K27" s="174">
        <f t="shared" si="16"/>
        <v>1</v>
      </c>
      <c r="L27" s="178"/>
      <c r="M27" s="178">
        <v>1</v>
      </c>
      <c r="N27" s="174">
        <f t="shared" si="17"/>
        <v>1</v>
      </c>
      <c r="O27" s="174">
        <f t="shared" si="18"/>
        <v>2</v>
      </c>
      <c r="P27" s="176">
        <f>417204000+2796000</f>
        <v>420000000</v>
      </c>
      <c r="Q27" s="172" t="s">
        <v>1878</v>
      </c>
      <c r="R27" s="183" t="s">
        <v>1886</v>
      </c>
      <c r="S27" s="343">
        <v>0</v>
      </c>
      <c r="T27" s="344" t="str">
        <f t="shared" si="0"/>
        <v>No hay Programación</v>
      </c>
      <c r="U27" s="172" t="str">
        <f t="shared" si="4"/>
        <v>De acuerdo con lo programado</v>
      </c>
      <c r="V27" s="345"/>
      <c r="W27" s="343">
        <v>1</v>
      </c>
      <c r="X27" s="344">
        <f t="shared" si="5"/>
        <v>1</v>
      </c>
      <c r="Y27" s="172" t="str">
        <f t="shared" si="6"/>
        <v>De acuerdo con lo programado</v>
      </c>
      <c r="Z27" s="345"/>
      <c r="AA27" s="349"/>
      <c r="AB27" s="296" t="str">
        <f t="shared" si="7"/>
        <v>No hay ejecución</v>
      </c>
      <c r="AC27" s="297" t="str">
        <f t="shared" si="8"/>
        <v>NA</v>
      </c>
      <c r="AD27" s="347"/>
      <c r="AE27" s="224">
        <v>1</v>
      </c>
      <c r="AF27" s="225">
        <f t="shared" si="9"/>
        <v>1</v>
      </c>
      <c r="AG27" s="226" t="str">
        <f t="shared" si="10"/>
        <v>De acuerdo con lo programado</v>
      </c>
      <c r="AH27" s="226"/>
      <c r="AI27" s="299">
        <f t="shared" si="11"/>
        <v>2</v>
      </c>
      <c r="AJ27" s="296">
        <f t="shared" si="3"/>
        <v>1</v>
      </c>
      <c r="AK27" s="297" t="str">
        <f t="shared" si="12"/>
        <v>Cumplio</v>
      </c>
      <c r="AL27" s="297"/>
    </row>
    <row r="28" spans="1:38" ht="57.6" customHeight="1">
      <c r="A28" s="180">
        <v>8.3000000000000007</v>
      </c>
      <c r="B28" s="181">
        <v>12</v>
      </c>
      <c r="C28" s="181" t="s">
        <v>27</v>
      </c>
      <c r="D28" s="181" t="s">
        <v>48</v>
      </c>
      <c r="E28" s="181" t="s">
        <v>96</v>
      </c>
      <c r="F28" s="171" t="s">
        <v>1887</v>
      </c>
      <c r="G28" s="182" t="s">
        <v>491</v>
      </c>
      <c r="H28" s="182" t="s">
        <v>492</v>
      </c>
      <c r="I28" s="178">
        <f>+SUM(I29:I31)</f>
        <v>18</v>
      </c>
      <c r="J28" s="178">
        <f>+SUM(J29:J31)</f>
        <v>18</v>
      </c>
      <c r="K28" s="174">
        <f t="shared" si="16"/>
        <v>36</v>
      </c>
      <c r="L28" s="178">
        <f>+SUM(L29:L31)</f>
        <v>18</v>
      </c>
      <c r="M28" s="178">
        <f>+SUM(M29:M31)</f>
        <v>18</v>
      </c>
      <c r="N28" s="174">
        <f t="shared" si="17"/>
        <v>36</v>
      </c>
      <c r="O28" s="174">
        <f t="shared" ref="O28:O37" si="19">SUM(K28,N28)</f>
        <v>72</v>
      </c>
      <c r="P28" s="471"/>
      <c r="Q28" s="171" t="s">
        <v>1156</v>
      </c>
      <c r="R28" s="183" t="s">
        <v>1873</v>
      </c>
      <c r="S28" s="343">
        <v>18</v>
      </c>
      <c r="T28" s="344">
        <f t="shared" si="0"/>
        <v>1</v>
      </c>
      <c r="U28" s="172" t="str">
        <f t="shared" si="4"/>
        <v>De acuerdo con lo programado</v>
      </c>
      <c r="V28" s="345"/>
      <c r="W28" s="343">
        <v>18</v>
      </c>
      <c r="X28" s="344">
        <f t="shared" si="5"/>
        <v>1</v>
      </c>
      <c r="Y28" s="172" t="str">
        <f t="shared" si="6"/>
        <v>De acuerdo con lo programado</v>
      </c>
      <c r="Z28" s="345"/>
      <c r="AA28" s="349">
        <v>18</v>
      </c>
      <c r="AB28" s="296">
        <f t="shared" si="7"/>
        <v>1</v>
      </c>
      <c r="AC28" s="297" t="str">
        <f t="shared" si="8"/>
        <v>De acuerdo con lo programado</v>
      </c>
      <c r="AD28" s="347"/>
      <c r="AE28" s="224">
        <v>18</v>
      </c>
      <c r="AF28" s="225">
        <f t="shared" si="9"/>
        <v>1</v>
      </c>
      <c r="AG28" s="226" t="str">
        <f t="shared" si="10"/>
        <v>De acuerdo con lo programado</v>
      </c>
      <c r="AH28" s="226"/>
      <c r="AI28" s="299">
        <f t="shared" si="11"/>
        <v>72</v>
      </c>
      <c r="AJ28" s="296">
        <f t="shared" si="3"/>
        <v>1</v>
      </c>
      <c r="AK28" s="297" t="str">
        <f t="shared" si="12"/>
        <v>Cumplio</v>
      </c>
      <c r="AL28" s="297"/>
    </row>
    <row r="29" spans="1:38" ht="57.6" customHeight="1">
      <c r="A29" s="177" t="s">
        <v>1888</v>
      </c>
      <c r="B29" s="170">
        <v>12</v>
      </c>
      <c r="C29" s="170" t="s">
        <v>1876</v>
      </c>
      <c r="D29" s="170">
        <v>0</v>
      </c>
      <c r="E29" s="170" t="s">
        <v>114</v>
      </c>
      <c r="F29" s="172" t="s">
        <v>1889</v>
      </c>
      <c r="G29" s="172" t="s">
        <v>783</v>
      </c>
      <c r="H29" s="172" t="s">
        <v>913</v>
      </c>
      <c r="I29" s="178">
        <v>6</v>
      </c>
      <c r="J29" s="178">
        <v>6</v>
      </c>
      <c r="K29" s="174">
        <f t="shared" si="16"/>
        <v>12</v>
      </c>
      <c r="L29" s="178">
        <v>6</v>
      </c>
      <c r="M29" s="178">
        <v>6</v>
      </c>
      <c r="N29" s="174">
        <f t="shared" si="17"/>
        <v>12</v>
      </c>
      <c r="O29" s="175">
        <f t="shared" si="19"/>
        <v>24</v>
      </c>
      <c r="P29" s="179"/>
      <c r="Q29" s="172" t="s">
        <v>1890</v>
      </c>
      <c r="R29" s="183"/>
      <c r="S29" s="343">
        <v>6</v>
      </c>
      <c r="T29" s="344">
        <f t="shared" si="0"/>
        <v>1</v>
      </c>
      <c r="U29" s="172" t="str">
        <f t="shared" si="4"/>
        <v>De acuerdo con lo programado</v>
      </c>
      <c r="V29" s="345"/>
      <c r="W29" s="343">
        <v>6</v>
      </c>
      <c r="X29" s="344">
        <f t="shared" si="5"/>
        <v>1</v>
      </c>
      <c r="Y29" s="172" t="str">
        <f t="shared" si="6"/>
        <v>De acuerdo con lo programado</v>
      </c>
      <c r="Z29" s="345"/>
      <c r="AA29" s="349">
        <v>6</v>
      </c>
      <c r="AB29" s="296">
        <f t="shared" si="7"/>
        <v>1</v>
      </c>
      <c r="AC29" s="297" t="str">
        <f t="shared" si="8"/>
        <v>De acuerdo con lo programado</v>
      </c>
      <c r="AD29" s="347"/>
      <c r="AE29" s="224">
        <v>6</v>
      </c>
      <c r="AF29" s="225">
        <f t="shared" si="9"/>
        <v>1</v>
      </c>
      <c r="AG29" s="226" t="str">
        <f t="shared" si="10"/>
        <v>De acuerdo con lo programado</v>
      </c>
      <c r="AH29" s="226"/>
      <c r="AI29" s="299">
        <f t="shared" si="11"/>
        <v>24</v>
      </c>
      <c r="AJ29" s="296">
        <f t="shared" si="3"/>
        <v>1</v>
      </c>
      <c r="AK29" s="297" t="str">
        <f t="shared" si="12"/>
        <v>Cumplio</v>
      </c>
      <c r="AL29" s="297"/>
    </row>
    <row r="30" spans="1:38" ht="57.6" customHeight="1">
      <c r="A30" s="177" t="s">
        <v>1891</v>
      </c>
      <c r="B30" s="170">
        <v>12</v>
      </c>
      <c r="C30" s="170" t="s">
        <v>1876</v>
      </c>
      <c r="D30" s="170">
        <v>0</v>
      </c>
      <c r="E30" s="170" t="s">
        <v>114</v>
      </c>
      <c r="F30" s="172" t="s">
        <v>1490</v>
      </c>
      <c r="G30" s="172" t="s">
        <v>1162</v>
      </c>
      <c r="H30" s="172" t="s">
        <v>1427</v>
      </c>
      <c r="I30" s="178">
        <v>6</v>
      </c>
      <c r="J30" s="178">
        <v>6</v>
      </c>
      <c r="K30" s="174">
        <f t="shared" si="16"/>
        <v>12</v>
      </c>
      <c r="L30" s="178">
        <v>6</v>
      </c>
      <c r="M30" s="178">
        <v>6</v>
      </c>
      <c r="N30" s="174">
        <f t="shared" si="17"/>
        <v>12</v>
      </c>
      <c r="O30" s="175">
        <f t="shared" si="19"/>
        <v>24</v>
      </c>
      <c r="P30" s="179"/>
      <c r="Q30" s="172" t="s">
        <v>1892</v>
      </c>
      <c r="R30" s="183"/>
      <c r="S30" s="343">
        <v>6</v>
      </c>
      <c r="T30" s="344">
        <f t="shared" si="0"/>
        <v>1</v>
      </c>
      <c r="U30" s="172" t="str">
        <f t="shared" si="4"/>
        <v>De acuerdo con lo programado</v>
      </c>
      <c r="V30" s="345"/>
      <c r="W30" s="343">
        <v>6</v>
      </c>
      <c r="X30" s="344">
        <f t="shared" si="5"/>
        <v>1</v>
      </c>
      <c r="Y30" s="172" t="str">
        <f t="shared" si="6"/>
        <v>De acuerdo con lo programado</v>
      </c>
      <c r="Z30" s="345"/>
      <c r="AA30" s="349">
        <v>6</v>
      </c>
      <c r="AB30" s="296">
        <f t="shared" si="7"/>
        <v>1</v>
      </c>
      <c r="AC30" s="297" t="str">
        <f t="shared" si="8"/>
        <v>De acuerdo con lo programado</v>
      </c>
      <c r="AD30" s="347"/>
      <c r="AE30" s="224">
        <v>6</v>
      </c>
      <c r="AF30" s="225">
        <f t="shared" si="9"/>
        <v>1</v>
      </c>
      <c r="AG30" s="226" t="str">
        <f t="shared" si="10"/>
        <v>De acuerdo con lo programado</v>
      </c>
      <c r="AH30" s="226"/>
      <c r="AI30" s="299">
        <f t="shared" si="11"/>
        <v>24</v>
      </c>
      <c r="AJ30" s="296">
        <f t="shared" si="3"/>
        <v>1</v>
      </c>
      <c r="AK30" s="297" t="str">
        <f t="shared" si="12"/>
        <v>Cumplio</v>
      </c>
      <c r="AL30" s="297"/>
    </row>
    <row r="31" spans="1:38" ht="57.6" customHeight="1">
      <c r="A31" s="177" t="s">
        <v>1893</v>
      </c>
      <c r="B31" s="170">
        <v>12</v>
      </c>
      <c r="C31" s="170" t="s">
        <v>1876</v>
      </c>
      <c r="D31" s="170">
        <v>0</v>
      </c>
      <c r="E31" s="170" t="s">
        <v>114</v>
      </c>
      <c r="F31" s="172" t="s">
        <v>1493</v>
      </c>
      <c r="G31" s="172" t="s">
        <v>783</v>
      </c>
      <c r="H31" s="172" t="s">
        <v>913</v>
      </c>
      <c r="I31" s="178">
        <v>6</v>
      </c>
      <c r="J31" s="178">
        <v>6</v>
      </c>
      <c r="K31" s="174">
        <f t="shared" si="16"/>
        <v>12</v>
      </c>
      <c r="L31" s="178">
        <v>6</v>
      </c>
      <c r="M31" s="178">
        <v>6</v>
      </c>
      <c r="N31" s="174">
        <f t="shared" si="17"/>
        <v>12</v>
      </c>
      <c r="O31" s="175">
        <f t="shared" si="19"/>
        <v>24</v>
      </c>
      <c r="P31" s="179"/>
      <c r="Q31" s="172" t="s">
        <v>1894</v>
      </c>
      <c r="R31" s="183"/>
      <c r="S31" s="343">
        <v>6</v>
      </c>
      <c r="T31" s="344">
        <f t="shared" si="0"/>
        <v>1</v>
      </c>
      <c r="U31" s="172" t="str">
        <f t="shared" si="4"/>
        <v>De acuerdo con lo programado</v>
      </c>
      <c r="V31" s="345"/>
      <c r="W31" s="343">
        <v>6</v>
      </c>
      <c r="X31" s="344">
        <f t="shared" si="5"/>
        <v>1</v>
      </c>
      <c r="Y31" s="172" t="str">
        <f t="shared" si="6"/>
        <v>De acuerdo con lo programado</v>
      </c>
      <c r="Z31" s="345"/>
      <c r="AA31" s="349">
        <v>6</v>
      </c>
      <c r="AB31" s="296">
        <f t="shared" si="7"/>
        <v>1</v>
      </c>
      <c r="AC31" s="297" t="str">
        <f t="shared" si="8"/>
        <v>De acuerdo con lo programado</v>
      </c>
      <c r="AD31" s="347"/>
      <c r="AE31" s="224">
        <v>6</v>
      </c>
      <c r="AF31" s="225">
        <f t="shared" si="9"/>
        <v>1</v>
      </c>
      <c r="AG31" s="226" t="str">
        <f t="shared" si="10"/>
        <v>De acuerdo con lo programado</v>
      </c>
      <c r="AH31" s="226"/>
      <c r="AI31" s="299">
        <f t="shared" si="11"/>
        <v>24</v>
      </c>
      <c r="AJ31" s="296">
        <f t="shared" si="3"/>
        <v>1</v>
      </c>
      <c r="AK31" s="297" t="str">
        <f t="shared" si="12"/>
        <v>Cumplio</v>
      </c>
      <c r="AL31" s="297"/>
    </row>
    <row r="32" spans="1:38" ht="57.6" customHeight="1">
      <c r="A32" s="180">
        <v>8.4</v>
      </c>
      <c r="B32" s="181">
        <v>12</v>
      </c>
      <c r="C32" s="181" t="s">
        <v>27</v>
      </c>
      <c r="D32" s="181" t="s">
        <v>48</v>
      </c>
      <c r="E32" s="181" t="s">
        <v>96</v>
      </c>
      <c r="F32" s="171" t="s">
        <v>1895</v>
      </c>
      <c r="G32" s="182" t="s">
        <v>491</v>
      </c>
      <c r="H32" s="182" t="s">
        <v>492</v>
      </c>
      <c r="I32" s="178">
        <f>SUM(I33:I37)</f>
        <v>102</v>
      </c>
      <c r="J32" s="178">
        <f>SUM(J33:J37)</f>
        <v>102</v>
      </c>
      <c r="K32" s="174">
        <f t="shared" si="16"/>
        <v>204</v>
      </c>
      <c r="L32" s="178">
        <f>SUM(L33:L37)</f>
        <v>102</v>
      </c>
      <c r="M32" s="178">
        <f>SUM(M33:M37)</f>
        <v>102</v>
      </c>
      <c r="N32" s="174">
        <f t="shared" si="17"/>
        <v>204</v>
      </c>
      <c r="O32" s="174">
        <f t="shared" si="19"/>
        <v>408</v>
      </c>
      <c r="P32" s="176"/>
      <c r="Q32" s="171" t="s">
        <v>1156</v>
      </c>
      <c r="R32" s="183" t="s">
        <v>1873</v>
      </c>
      <c r="S32" s="343">
        <v>102</v>
      </c>
      <c r="T32" s="344">
        <f t="shared" si="0"/>
        <v>1</v>
      </c>
      <c r="U32" s="172" t="str">
        <f t="shared" si="4"/>
        <v>De acuerdo con lo programado</v>
      </c>
      <c r="V32" s="345"/>
      <c r="W32" s="343">
        <v>102</v>
      </c>
      <c r="X32" s="344">
        <f t="shared" si="5"/>
        <v>1</v>
      </c>
      <c r="Y32" s="172" t="str">
        <f t="shared" si="6"/>
        <v>De acuerdo con lo programado</v>
      </c>
      <c r="Z32" s="345"/>
      <c r="AA32" s="349">
        <v>102</v>
      </c>
      <c r="AB32" s="296">
        <f t="shared" si="7"/>
        <v>1</v>
      </c>
      <c r="AC32" s="297" t="str">
        <f t="shared" si="8"/>
        <v>De acuerdo con lo programado</v>
      </c>
      <c r="AD32" s="347"/>
      <c r="AE32" s="224">
        <v>102</v>
      </c>
      <c r="AF32" s="225">
        <f t="shared" si="9"/>
        <v>1</v>
      </c>
      <c r="AG32" s="226" t="str">
        <f t="shared" si="10"/>
        <v>De acuerdo con lo programado</v>
      </c>
      <c r="AH32" s="226"/>
      <c r="AI32" s="299">
        <f t="shared" si="11"/>
        <v>408</v>
      </c>
      <c r="AJ32" s="296">
        <f t="shared" si="3"/>
        <v>1</v>
      </c>
      <c r="AK32" s="297" t="str">
        <f t="shared" si="12"/>
        <v>Cumplio</v>
      </c>
      <c r="AL32" s="297"/>
    </row>
    <row r="33" spans="1:38" ht="57.6" customHeight="1">
      <c r="A33" s="177" t="s">
        <v>1896</v>
      </c>
      <c r="B33" s="170">
        <v>12</v>
      </c>
      <c r="C33" s="170" t="s">
        <v>1876</v>
      </c>
      <c r="D33" s="170">
        <v>0</v>
      </c>
      <c r="E33" s="170" t="s">
        <v>114</v>
      </c>
      <c r="F33" s="172" t="s">
        <v>1897</v>
      </c>
      <c r="G33" s="172" t="s">
        <v>495</v>
      </c>
      <c r="H33" s="172" t="s">
        <v>913</v>
      </c>
      <c r="I33" s="178">
        <v>48</v>
      </c>
      <c r="J33" s="178">
        <v>48</v>
      </c>
      <c r="K33" s="174">
        <f t="shared" si="16"/>
        <v>96</v>
      </c>
      <c r="L33" s="178">
        <v>48</v>
      </c>
      <c r="M33" s="178">
        <v>48</v>
      </c>
      <c r="N33" s="174">
        <f t="shared" si="17"/>
        <v>96</v>
      </c>
      <c r="O33" s="175">
        <f t="shared" si="19"/>
        <v>192</v>
      </c>
      <c r="P33" s="179"/>
      <c r="Q33" s="172" t="s">
        <v>1898</v>
      </c>
      <c r="R33" s="183"/>
      <c r="S33" s="343">
        <v>48</v>
      </c>
      <c r="T33" s="344">
        <f t="shared" si="0"/>
        <v>1</v>
      </c>
      <c r="U33" s="172" t="str">
        <f t="shared" si="4"/>
        <v>De acuerdo con lo programado</v>
      </c>
      <c r="V33" s="345"/>
      <c r="W33" s="343">
        <v>48</v>
      </c>
      <c r="X33" s="344">
        <f t="shared" si="5"/>
        <v>1</v>
      </c>
      <c r="Y33" s="172" t="str">
        <f t="shared" si="6"/>
        <v>De acuerdo con lo programado</v>
      </c>
      <c r="Z33" s="345"/>
      <c r="AA33" s="349">
        <v>48</v>
      </c>
      <c r="AB33" s="296">
        <f t="shared" si="7"/>
        <v>1</v>
      </c>
      <c r="AC33" s="297" t="str">
        <f t="shared" si="8"/>
        <v>De acuerdo con lo programado</v>
      </c>
      <c r="AD33" s="347"/>
      <c r="AE33" s="224">
        <v>48</v>
      </c>
      <c r="AF33" s="225">
        <f t="shared" si="9"/>
        <v>1</v>
      </c>
      <c r="AG33" s="226" t="str">
        <f t="shared" si="10"/>
        <v>De acuerdo con lo programado</v>
      </c>
      <c r="AH33" s="226"/>
      <c r="AI33" s="299">
        <f t="shared" si="11"/>
        <v>192</v>
      </c>
      <c r="AJ33" s="296">
        <f t="shared" si="3"/>
        <v>1</v>
      </c>
      <c r="AK33" s="297" t="str">
        <f t="shared" si="12"/>
        <v>Cumplio</v>
      </c>
      <c r="AL33" s="297"/>
    </row>
    <row r="34" spans="1:38" ht="57.6" customHeight="1">
      <c r="A34" s="177" t="s">
        <v>1899</v>
      </c>
      <c r="B34" s="170">
        <v>12</v>
      </c>
      <c r="C34" s="170" t="s">
        <v>1876</v>
      </c>
      <c r="D34" s="170">
        <v>0</v>
      </c>
      <c r="E34" s="170" t="s">
        <v>114</v>
      </c>
      <c r="F34" s="172" t="s">
        <v>1900</v>
      </c>
      <c r="G34" s="172" t="s">
        <v>495</v>
      </c>
      <c r="H34" s="172" t="s">
        <v>913</v>
      </c>
      <c r="I34" s="178">
        <v>30</v>
      </c>
      <c r="J34" s="178">
        <v>30</v>
      </c>
      <c r="K34" s="174">
        <f t="shared" si="16"/>
        <v>60</v>
      </c>
      <c r="L34" s="178">
        <v>30</v>
      </c>
      <c r="M34" s="178">
        <v>30</v>
      </c>
      <c r="N34" s="174">
        <f t="shared" si="17"/>
        <v>60</v>
      </c>
      <c r="O34" s="175">
        <f t="shared" si="19"/>
        <v>120</v>
      </c>
      <c r="P34" s="179"/>
      <c r="Q34" s="172" t="s">
        <v>1901</v>
      </c>
      <c r="R34" s="183"/>
      <c r="S34" s="343">
        <v>30</v>
      </c>
      <c r="T34" s="344">
        <f t="shared" si="0"/>
        <v>1</v>
      </c>
      <c r="U34" s="172" t="str">
        <f t="shared" si="4"/>
        <v>De acuerdo con lo programado</v>
      </c>
      <c r="V34" s="345"/>
      <c r="W34" s="343">
        <v>30</v>
      </c>
      <c r="X34" s="344">
        <f t="shared" si="5"/>
        <v>1</v>
      </c>
      <c r="Y34" s="172" t="str">
        <f t="shared" si="6"/>
        <v>De acuerdo con lo programado</v>
      </c>
      <c r="Z34" s="345"/>
      <c r="AA34" s="349">
        <v>28</v>
      </c>
      <c r="AB34" s="296">
        <f t="shared" si="7"/>
        <v>0.93333333333333335</v>
      </c>
      <c r="AC34" s="297" t="str">
        <f t="shared" si="8"/>
        <v>De acuerdo con lo programado</v>
      </c>
      <c r="AD34" s="347"/>
      <c r="AE34" s="224">
        <v>30</v>
      </c>
      <c r="AF34" s="225">
        <f t="shared" si="9"/>
        <v>1</v>
      </c>
      <c r="AG34" s="226" t="str">
        <f t="shared" si="10"/>
        <v>De acuerdo con lo programado</v>
      </c>
      <c r="AH34" s="226"/>
      <c r="AI34" s="299">
        <f t="shared" si="11"/>
        <v>118</v>
      </c>
      <c r="AJ34" s="296">
        <f t="shared" si="3"/>
        <v>0.98333333333333328</v>
      </c>
      <c r="AK34" s="297" t="str">
        <f t="shared" si="12"/>
        <v>Cumplio</v>
      </c>
      <c r="AL34" s="297"/>
    </row>
    <row r="35" spans="1:38" ht="57.6" customHeight="1">
      <c r="A35" s="177" t="s">
        <v>1902</v>
      </c>
      <c r="B35" s="170">
        <v>12</v>
      </c>
      <c r="C35" s="170" t="s">
        <v>1876</v>
      </c>
      <c r="D35" s="170">
        <v>0</v>
      </c>
      <c r="E35" s="170" t="s">
        <v>114</v>
      </c>
      <c r="F35" s="172" t="s">
        <v>1903</v>
      </c>
      <c r="G35" s="172" t="s">
        <v>495</v>
      </c>
      <c r="H35" s="172" t="s">
        <v>913</v>
      </c>
      <c r="I35" s="178">
        <v>6</v>
      </c>
      <c r="J35" s="178">
        <v>6</v>
      </c>
      <c r="K35" s="174">
        <f t="shared" si="16"/>
        <v>12</v>
      </c>
      <c r="L35" s="178">
        <v>6</v>
      </c>
      <c r="M35" s="178">
        <v>6</v>
      </c>
      <c r="N35" s="174">
        <f t="shared" si="17"/>
        <v>12</v>
      </c>
      <c r="O35" s="175">
        <f t="shared" si="19"/>
        <v>24</v>
      </c>
      <c r="P35" s="179"/>
      <c r="Q35" s="172" t="s">
        <v>1904</v>
      </c>
      <c r="R35" s="183"/>
      <c r="S35" s="343">
        <v>6</v>
      </c>
      <c r="T35" s="344">
        <f t="shared" si="0"/>
        <v>1</v>
      </c>
      <c r="U35" s="172" t="str">
        <f t="shared" si="4"/>
        <v>De acuerdo con lo programado</v>
      </c>
      <c r="V35" s="345"/>
      <c r="W35" s="343">
        <v>6</v>
      </c>
      <c r="X35" s="344">
        <f t="shared" si="5"/>
        <v>1</v>
      </c>
      <c r="Y35" s="172" t="str">
        <f t="shared" si="6"/>
        <v>De acuerdo con lo programado</v>
      </c>
      <c r="Z35" s="345"/>
      <c r="AA35" s="349">
        <v>6</v>
      </c>
      <c r="AB35" s="296">
        <f t="shared" si="7"/>
        <v>1</v>
      </c>
      <c r="AC35" s="297" t="str">
        <f t="shared" si="8"/>
        <v>De acuerdo con lo programado</v>
      </c>
      <c r="AD35" s="347"/>
      <c r="AE35" s="224">
        <v>6</v>
      </c>
      <c r="AF35" s="225">
        <f t="shared" si="9"/>
        <v>1</v>
      </c>
      <c r="AG35" s="226" t="str">
        <f t="shared" si="10"/>
        <v>De acuerdo con lo programado</v>
      </c>
      <c r="AH35" s="226"/>
      <c r="AI35" s="299">
        <f t="shared" si="11"/>
        <v>24</v>
      </c>
      <c r="AJ35" s="296">
        <f t="shared" si="3"/>
        <v>1</v>
      </c>
      <c r="AK35" s="297" t="str">
        <f t="shared" si="12"/>
        <v>Cumplio</v>
      </c>
      <c r="AL35" s="297"/>
    </row>
    <row r="36" spans="1:38" ht="57.6" customHeight="1">
      <c r="A36" s="177" t="s">
        <v>1905</v>
      </c>
      <c r="B36" s="170">
        <v>12</v>
      </c>
      <c r="C36" s="170" t="s">
        <v>1876</v>
      </c>
      <c r="D36" s="170">
        <v>0</v>
      </c>
      <c r="E36" s="170" t="s">
        <v>114</v>
      </c>
      <c r="F36" s="172" t="s">
        <v>1906</v>
      </c>
      <c r="G36" s="172" t="s">
        <v>495</v>
      </c>
      <c r="H36" s="172" t="s">
        <v>913</v>
      </c>
      <c r="I36" s="178">
        <v>12</v>
      </c>
      <c r="J36" s="178">
        <v>12</v>
      </c>
      <c r="K36" s="174">
        <f t="shared" si="16"/>
        <v>24</v>
      </c>
      <c r="L36" s="178">
        <v>12</v>
      </c>
      <c r="M36" s="178">
        <v>12</v>
      </c>
      <c r="N36" s="174">
        <f t="shared" si="17"/>
        <v>24</v>
      </c>
      <c r="O36" s="175">
        <f t="shared" si="19"/>
        <v>48</v>
      </c>
      <c r="P36" s="179"/>
      <c r="Q36" s="172" t="s">
        <v>1907</v>
      </c>
      <c r="R36" s="183"/>
      <c r="S36" s="343">
        <v>12</v>
      </c>
      <c r="T36" s="344">
        <f t="shared" si="0"/>
        <v>1</v>
      </c>
      <c r="U36" s="172" t="str">
        <f t="shared" si="4"/>
        <v>De acuerdo con lo programado</v>
      </c>
      <c r="V36" s="345"/>
      <c r="W36" s="343">
        <v>12</v>
      </c>
      <c r="X36" s="344">
        <f t="shared" si="5"/>
        <v>1</v>
      </c>
      <c r="Y36" s="172" t="str">
        <f t="shared" si="6"/>
        <v>De acuerdo con lo programado</v>
      </c>
      <c r="Z36" s="345"/>
      <c r="AA36" s="349">
        <v>12</v>
      </c>
      <c r="AB36" s="296">
        <f t="shared" si="7"/>
        <v>1</v>
      </c>
      <c r="AC36" s="297" t="str">
        <f t="shared" si="8"/>
        <v>De acuerdo con lo programado</v>
      </c>
      <c r="AD36" s="347"/>
      <c r="AE36" s="224">
        <v>12</v>
      </c>
      <c r="AF36" s="225">
        <f t="shared" si="9"/>
        <v>1</v>
      </c>
      <c r="AG36" s="226" t="str">
        <f t="shared" si="10"/>
        <v>De acuerdo con lo programado</v>
      </c>
      <c r="AH36" s="226"/>
      <c r="AI36" s="299">
        <f t="shared" si="11"/>
        <v>48</v>
      </c>
      <c r="AJ36" s="296">
        <f t="shared" si="3"/>
        <v>1</v>
      </c>
      <c r="AK36" s="297" t="str">
        <f t="shared" si="12"/>
        <v>Cumplio</v>
      </c>
      <c r="AL36" s="297"/>
    </row>
    <row r="37" spans="1:38" ht="57.6" customHeight="1">
      <c r="A37" s="177" t="s">
        <v>1908</v>
      </c>
      <c r="B37" s="170">
        <v>12</v>
      </c>
      <c r="C37" s="170" t="s">
        <v>1876</v>
      </c>
      <c r="D37" s="170">
        <v>0</v>
      </c>
      <c r="E37" s="170" t="s">
        <v>114</v>
      </c>
      <c r="F37" s="172" t="s">
        <v>1909</v>
      </c>
      <c r="G37" s="172" t="s">
        <v>495</v>
      </c>
      <c r="H37" s="172" t="s">
        <v>913</v>
      </c>
      <c r="I37" s="178">
        <v>6</v>
      </c>
      <c r="J37" s="178">
        <v>6</v>
      </c>
      <c r="K37" s="174">
        <f t="shared" si="16"/>
        <v>12</v>
      </c>
      <c r="L37" s="178">
        <v>6</v>
      </c>
      <c r="M37" s="178">
        <v>6</v>
      </c>
      <c r="N37" s="174">
        <f t="shared" si="17"/>
        <v>12</v>
      </c>
      <c r="O37" s="175">
        <f t="shared" si="19"/>
        <v>24</v>
      </c>
      <c r="P37" s="179"/>
      <c r="Q37" s="172" t="s">
        <v>1910</v>
      </c>
      <c r="R37" s="183"/>
      <c r="S37" s="343">
        <v>6</v>
      </c>
      <c r="T37" s="344">
        <f t="shared" si="0"/>
        <v>1</v>
      </c>
      <c r="U37" s="172" t="str">
        <f t="shared" si="4"/>
        <v>De acuerdo con lo programado</v>
      </c>
      <c r="V37" s="345"/>
      <c r="W37" s="343">
        <v>6</v>
      </c>
      <c r="X37" s="344">
        <f t="shared" si="5"/>
        <v>1</v>
      </c>
      <c r="Y37" s="172" t="str">
        <f t="shared" si="6"/>
        <v>De acuerdo con lo programado</v>
      </c>
      <c r="Z37" s="345"/>
      <c r="AA37" s="349">
        <v>6</v>
      </c>
      <c r="AB37" s="296">
        <f t="shared" si="7"/>
        <v>1</v>
      </c>
      <c r="AC37" s="297" t="str">
        <f t="shared" si="8"/>
        <v>De acuerdo con lo programado</v>
      </c>
      <c r="AD37" s="347"/>
      <c r="AE37" s="224">
        <v>6</v>
      </c>
      <c r="AF37" s="225">
        <f t="shared" si="9"/>
        <v>1</v>
      </c>
      <c r="AG37" s="226" t="str">
        <f t="shared" si="10"/>
        <v>De acuerdo con lo programado</v>
      </c>
      <c r="AH37" s="226"/>
      <c r="AI37" s="299">
        <f t="shared" si="11"/>
        <v>24</v>
      </c>
      <c r="AJ37" s="296">
        <f t="shared" si="3"/>
        <v>1</v>
      </c>
      <c r="AK37" s="297" t="str">
        <f t="shared" si="12"/>
        <v>Cumplio</v>
      </c>
      <c r="AL37" s="297"/>
    </row>
    <row r="38" spans="1:38" ht="57.6" customHeight="1">
      <c r="A38" s="177">
        <v>4.0999999999999996</v>
      </c>
      <c r="B38" s="170">
        <v>12</v>
      </c>
      <c r="C38" s="170" t="s">
        <v>33</v>
      </c>
      <c r="D38" s="170" t="s">
        <v>48</v>
      </c>
      <c r="E38" s="170" t="s">
        <v>108</v>
      </c>
      <c r="F38" s="172" t="s">
        <v>1911</v>
      </c>
      <c r="G38" s="172" t="s">
        <v>1607</v>
      </c>
      <c r="H38" s="172" t="s">
        <v>1427</v>
      </c>
      <c r="I38" s="178"/>
      <c r="J38" s="178">
        <v>12</v>
      </c>
      <c r="K38" s="174">
        <v>12</v>
      </c>
      <c r="L38" s="178">
        <v>1</v>
      </c>
      <c r="M38" s="178">
        <v>12</v>
      </c>
      <c r="N38" s="174">
        <v>13</v>
      </c>
      <c r="O38" s="175">
        <v>25</v>
      </c>
      <c r="P38" s="179">
        <v>7000000</v>
      </c>
      <c r="Q38" s="172" t="s">
        <v>1912</v>
      </c>
      <c r="R38" s="183" t="s">
        <v>1913</v>
      </c>
      <c r="S38" s="343">
        <v>0</v>
      </c>
      <c r="T38" s="344" t="s">
        <v>1914</v>
      </c>
      <c r="U38" s="172" t="str">
        <f t="shared" si="4"/>
        <v>De acuerdo con lo programado</v>
      </c>
      <c r="V38" s="345"/>
      <c r="W38" s="343"/>
      <c r="X38" s="344" t="str">
        <f t="shared" si="5"/>
        <v>No hay ejecución</v>
      </c>
      <c r="Y38" s="172" t="str">
        <f t="shared" si="6"/>
        <v>NA</v>
      </c>
      <c r="Z38" s="345"/>
      <c r="AA38" s="349">
        <v>1</v>
      </c>
      <c r="AB38" s="296">
        <f t="shared" si="7"/>
        <v>1</v>
      </c>
      <c r="AC38" s="297" t="str">
        <f t="shared" si="8"/>
        <v>De acuerdo con lo programado</v>
      </c>
      <c r="AD38" s="347"/>
      <c r="AE38" s="224">
        <v>25</v>
      </c>
      <c r="AF38" s="225">
        <f t="shared" si="9"/>
        <v>2.0833333333333335</v>
      </c>
      <c r="AG38" s="226" t="str">
        <f t="shared" si="10"/>
        <v>De acuerdo con lo programado</v>
      </c>
      <c r="AH38" s="226"/>
      <c r="AI38" s="299">
        <f t="shared" si="11"/>
        <v>26</v>
      </c>
      <c r="AJ38" s="296">
        <f t="shared" si="3"/>
        <v>1.04</v>
      </c>
      <c r="AK38" s="297" t="str">
        <f t="shared" si="12"/>
        <v>Cumplio</v>
      </c>
      <c r="AL38" s="297"/>
    </row>
    <row r="39" spans="1:38" ht="57.6" hidden="1" customHeight="1">
      <c r="A39" s="177">
        <v>4.2</v>
      </c>
      <c r="B39" s="170">
        <v>12</v>
      </c>
      <c r="C39" s="170" t="s">
        <v>33</v>
      </c>
      <c r="D39" s="170">
        <v>0</v>
      </c>
      <c r="E39" s="170" t="s">
        <v>114</v>
      </c>
      <c r="F39" s="172" t="s">
        <v>1915</v>
      </c>
      <c r="G39" s="172" t="s">
        <v>1426</v>
      </c>
      <c r="H39" s="172" t="s">
        <v>1427</v>
      </c>
      <c r="I39" s="178">
        <v>5000</v>
      </c>
      <c r="J39" s="178">
        <v>5000</v>
      </c>
      <c r="K39" s="174">
        <v>10000</v>
      </c>
      <c r="L39" s="178">
        <v>2500</v>
      </c>
      <c r="M39" s="178">
        <v>2500</v>
      </c>
      <c r="N39" s="174">
        <v>5000</v>
      </c>
      <c r="O39" s="175">
        <v>15000</v>
      </c>
      <c r="P39" s="179">
        <v>5000000</v>
      </c>
      <c r="Q39" s="172" t="s">
        <v>1916</v>
      </c>
      <c r="R39" s="183" t="s">
        <v>1913</v>
      </c>
      <c r="S39" s="343">
        <v>2177</v>
      </c>
      <c r="T39" s="344">
        <v>0.43540000000000001</v>
      </c>
      <c r="U39" s="172" t="str">
        <f t="shared" si="4"/>
        <v>En riesgo cumplimiento</v>
      </c>
      <c r="V39" s="345" t="s">
        <v>1917</v>
      </c>
      <c r="W39" s="343"/>
      <c r="X39" s="344" t="str">
        <f t="shared" si="5"/>
        <v>No hay ejecución</v>
      </c>
      <c r="Y39" s="172" t="str">
        <f t="shared" si="6"/>
        <v>NA</v>
      </c>
      <c r="Z39" s="345"/>
      <c r="AA39" s="349">
        <v>2500</v>
      </c>
      <c r="AB39" s="296">
        <f t="shared" si="7"/>
        <v>1</v>
      </c>
      <c r="AC39" s="297" t="str">
        <f t="shared" si="8"/>
        <v>De acuerdo con lo programado</v>
      </c>
      <c r="AD39" s="347"/>
      <c r="AE39" s="224">
        <v>5000</v>
      </c>
      <c r="AF39" s="225">
        <f t="shared" si="9"/>
        <v>2</v>
      </c>
      <c r="AG39" s="226" t="str">
        <f t="shared" si="10"/>
        <v>De acuerdo con lo programado</v>
      </c>
      <c r="AH39" s="226"/>
      <c r="AI39" s="299">
        <f t="shared" si="11"/>
        <v>9677</v>
      </c>
      <c r="AJ39" s="296">
        <f t="shared" si="3"/>
        <v>0.64513333333333334</v>
      </c>
      <c r="AK39" s="297" t="str">
        <f t="shared" si="12"/>
        <v>No Cumplio</v>
      </c>
      <c r="AL39" s="297"/>
    </row>
    <row r="40" spans="1:38" ht="57.6" customHeight="1">
      <c r="A40" s="177">
        <v>4.3</v>
      </c>
      <c r="B40" s="170">
        <v>12</v>
      </c>
      <c r="C40" s="170" t="s">
        <v>33</v>
      </c>
      <c r="D40" s="170">
        <v>0</v>
      </c>
      <c r="E40" s="170" t="s">
        <v>114</v>
      </c>
      <c r="F40" s="172" t="s">
        <v>1918</v>
      </c>
      <c r="G40" s="172" t="s">
        <v>1426</v>
      </c>
      <c r="H40" s="172" t="s">
        <v>1427</v>
      </c>
      <c r="I40" s="178">
        <v>25000</v>
      </c>
      <c r="J40" s="178">
        <v>5000</v>
      </c>
      <c r="K40" s="174">
        <v>30000</v>
      </c>
      <c r="L40" s="178">
        <v>3000</v>
      </c>
      <c r="M40" s="178">
        <v>50000</v>
      </c>
      <c r="N40" s="174">
        <v>7000</v>
      </c>
      <c r="O40" s="175">
        <v>50000</v>
      </c>
      <c r="P40" s="179">
        <v>8000000</v>
      </c>
      <c r="Q40" s="172" t="s">
        <v>1916</v>
      </c>
      <c r="R40" s="183" t="s">
        <v>1913</v>
      </c>
      <c r="S40" s="343">
        <v>12211</v>
      </c>
      <c r="T40" s="344">
        <v>0.48843999999999999</v>
      </c>
      <c r="U40" s="172" t="str">
        <f t="shared" si="4"/>
        <v>En riesgo cumplimiento</v>
      </c>
      <c r="V40" s="345" t="s">
        <v>1919</v>
      </c>
      <c r="W40" s="343"/>
      <c r="X40" s="344" t="str">
        <f t="shared" si="5"/>
        <v>No hay ejecución</v>
      </c>
      <c r="Y40" s="172" t="str">
        <f t="shared" si="6"/>
        <v>NA</v>
      </c>
      <c r="Z40" s="345"/>
      <c r="AA40" s="349">
        <v>12000</v>
      </c>
      <c r="AB40" s="296">
        <f t="shared" si="7"/>
        <v>4</v>
      </c>
      <c r="AC40" s="297" t="str">
        <f t="shared" si="8"/>
        <v>De acuerdo con lo programado</v>
      </c>
      <c r="AD40" s="347"/>
      <c r="AE40" s="224">
        <v>25000</v>
      </c>
      <c r="AF40" s="225">
        <f t="shared" si="9"/>
        <v>0.5</v>
      </c>
      <c r="AG40" s="226" t="str">
        <f t="shared" si="10"/>
        <v>Atraso Leve</v>
      </c>
      <c r="AH40" s="226"/>
      <c r="AI40" s="299">
        <f t="shared" si="11"/>
        <v>49211</v>
      </c>
      <c r="AJ40" s="296">
        <f t="shared" si="3"/>
        <v>0.98421999999999998</v>
      </c>
      <c r="AK40" s="297" t="str">
        <f t="shared" si="12"/>
        <v>Cumplio</v>
      </c>
      <c r="AL40" s="297"/>
    </row>
    <row r="41" spans="1:38" ht="57.6" customHeight="1">
      <c r="A41" s="177">
        <v>4.4000000000000004</v>
      </c>
      <c r="B41" s="170">
        <v>12</v>
      </c>
      <c r="C41" s="170" t="s">
        <v>37</v>
      </c>
      <c r="D41" s="170" t="s">
        <v>48</v>
      </c>
      <c r="E41" s="170" t="s">
        <v>106</v>
      </c>
      <c r="F41" s="172" t="s">
        <v>1920</v>
      </c>
      <c r="G41" s="172" t="s">
        <v>1426</v>
      </c>
      <c r="H41" s="172" t="s">
        <v>1427</v>
      </c>
      <c r="I41" s="178"/>
      <c r="J41" s="178">
        <v>9000</v>
      </c>
      <c r="K41" s="174">
        <v>9000</v>
      </c>
      <c r="L41" s="178"/>
      <c r="M41" s="178"/>
      <c r="N41" s="174">
        <v>0</v>
      </c>
      <c r="O41" s="174">
        <f>N41+K41</f>
        <v>9000</v>
      </c>
      <c r="P41" s="179">
        <v>3000000</v>
      </c>
      <c r="Q41" s="172" t="s">
        <v>1921</v>
      </c>
      <c r="R41" s="183" t="s">
        <v>1913</v>
      </c>
      <c r="S41" s="343">
        <v>0</v>
      </c>
      <c r="T41" s="344" t="s">
        <v>1914</v>
      </c>
      <c r="U41" s="172" t="str">
        <f t="shared" si="4"/>
        <v>De acuerdo con lo programado</v>
      </c>
      <c r="V41" s="345"/>
      <c r="W41" s="343">
        <v>9000</v>
      </c>
      <c r="X41" s="344">
        <f t="shared" si="5"/>
        <v>1</v>
      </c>
      <c r="Y41" s="172" t="str">
        <f t="shared" si="6"/>
        <v>De acuerdo con lo programado</v>
      </c>
      <c r="Z41" s="345"/>
      <c r="AA41" s="349"/>
      <c r="AB41" s="296" t="str">
        <f t="shared" si="7"/>
        <v>No hay ejecución</v>
      </c>
      <c r="AC41" s="297" t="str">
        <f t="shared" si="8"/>
        <v>NA</v>
      </c>
      <c r="AD41" s="347"/>
      <c r="AE41" s="224"/>
      <c r="AF41" s="225" t="str">
        <f t="shared" si="9"/>
        <v>No hay ejecución</v>
      </c>
      <c r="AG41" s="226" t="str">
        <f t="shared" si="10"/>
        <v>NA</v>
      </c>
      <c r="AH41" s="226"/>
      <c r="AI41" s="299">
        <f t="shared" si="11"/>
        <v>9000</v>
      </c>
      <c r="AJ41" s="296">
        <f t="shared" si="3"/>
        <v>1</v>
      </c>
      <c r="AK41" s="297" t="str">
        <f t="shared" si="12"/>
        <v>Cumplio</v>
      </c>
      <c r="AL41" s="297"/>
    </row>
    <row r="42" spans="1:38" ht="57.6" customHeight="1">
      <c r="A42" s="177">
        <v>4.5</v>
      </c>
      <c r="B42" s="170">
        <v>12</v>
      </c>
      <c r="C42" s="170" t="s">
        <v>37</v>
      </c>
      <c r="D42" s="170" t="s">
        <v>48</v>
      </c>
      <c r="E42" s="170" t="s">
        <v>106</v>
      </c>
      <c r="F42" s="172" t="s">
        <v>1922</v>
      </c>
      <c r="G42" s="172" t="s">
        <v>1923</v>
      </c>
      <c r="H42" s="172" t="s">
        <v>1427</v>
      </c>
      <c r="I42" s="178"/>
      <c r="J42" s="178"/>
      <c r="K42" s="174">
        <v>0</v>
      </c>
      <c r="L42" s="178">
        <v>750</v>
      </c>
      <c r="M42" s="178">
        <v>750</v>
      </c>
      <c r="N42" s="174">
        <v>1500</v>
      </c>
      <c r="O42" s="175">
        <v>1500</v>
      </c>
      <c r="P42" s="179">
        <v>4000000</v>
      </c>
      <c r="Q42" s="172" t="s">
        <v>1924</v>
      </c>
      <c r="R42" s="183"/>
      <c r="S42" s="343">
        <v>0</v>
      </c>
      <c r="T42" s="344" t="s">
        <v>1914</v>
      </c>
      <c r="U42" s="172" t="str">
        <f t="shared" si="4"/>
        <v>De acuerdo con lo programado</v>
      </c>
      <c r="V42" s="345"/>
      <c r="W42" s="343"/>
      <c r="X42" s="344" t="str">
        <f t="shared" si="5"/>
        <v>No hay ejecución</v>
      </c>
      <c r="Y42" s="172" t="str">
        <f t="shared" si="6"/>
        <v>NA</v>
      </c>
      <c r="Z42" s="345"/>
      <c r="AA42" s="349">
        <v>690</v>
      </c>
      <c r="AB42" s="296">
        <f t="shared" si="7"/>
        <v>0.92</v>
      </c>
      <c r="AC42" s="297" t="str">
        <f t="shared" si="8"/>
        <v>De acuerdo con lo programado</v>
      </c>
      <c r="AD42" s="347"/>
      <c r="AE42" s="224">
        <v>750</v>
      </c>
      <c r="AF42" s="225">
        <f t="shared" si="9"/>
        <v>1</v>
      </c>
      <c r="AG42" s="226" t="str">
        <f t="shared" si="10"/>
        <v>De acuerdo con lo programado</v>
      </c>
      <c r="AH42" s="226"/>
      <c r="AI42" s="299">
        <f t="shared" si="11"/>
        <v>1440</v>
      </c>
      <c r="AJ42" s="296">
        <f t="shared" si="3"/>
        <v>0.96</v>
      </c>
      <c r="AK42" s="297" t="str">
        <f t="shared" si="12"/>
        <v>Cumplio</v>
      </c>
      <c r="AL42" s="297"/>
    </row>
    <row r="43" spans="1:38" ht="57.6" customHeight="1">
      <c r="A43" s="177">
        <v>4.5999999999999996</v>
      </c>
      <c r="B43" s="170">
        <v>12</v>
      </c>
      <c r="C43" s="170" t="s">
        <v>31</v>
      </c>
      <c r="D43" s="170" t="s">
        <v>48</v>
      </c>
      <c r="E43" s="170" t="s">
        <v>112</v>
      </c>
      <c r="F43" s="172" t="s">
        <v>1925</v>
      </c>
      <c r="G43" s="172" t="s">
        <v>1426</v>
      </c>
      <c r="H43" s="172" t="s">
        <v>1427</v>
      </c>
      <c r="I43" s="178"/>
      <c r="J43" s="178"/>
      <c r="K43" s="174">
        <v>0</v>
      </c>
      <c r="L43" s="178"/>
      <c r="M43" s="178">
        <v>8500</v>
      </c>
      <c r="N43" s="174">
        <v>8500</v>
      </c>
      <c r="O43" s="175">
        <v>8500</v>
      </c>
      <c r="P43" s="179">
        <v>5000000</v>
      </c>
      <c r="Q43" s="172" t="s">
        <v>1921</v>
      </c>
      <c r="R43" s="183" t="s">
        <v>1913</v>
      </c>
      <c r="S43" s="343">
        <v>0</v>
      </c>
      <c r="T43" s="344" t="s">
        <v>1914</v>
      </c>
      <c r="U43" s="172" t="str">
        <f t="shared" si="4"/>
        <v>De acuerdo con lo programado</v>
      </c>
      <c r="V43" s="345" t="s">
        <v>1926</v>
      </c>
      <c r="W43" s="343"/>
      <c r="X43" s="344" t="str">
        <f t="shared" si="5"/>
        <v>No hay ejecución</v>
      </c>
      <c r="Y43" s="172" t="str">
        <f t="shared" si="6"/>
        <v>NA</v>
      </c>
      <c r="Z43" s="345"/>
      <c r="AA43" s="349"/>
      <c r="AB43" s="296" t="str">
        <f t="shared" si="7"/>
        <v>No hay ejecución</v>
      </c>
      <c r="AC43" s="297" t="str">
        <f t="shared" si="8"/>
        <v>NA</v>
      </c>
      <c r="AD43" s="347"/>
      <c r="AE43" s="224">
        <v>8500</v>
      </c>
      <c r="AF43" s="225">
        <f t="shared" si="9"/>
        <v>1</v>
      </c>
      <c r="AG43" s="226" t="str">
        <f t="shared" si="10"/>
        <v>De acuerdo con lo programado</v>
      </c>
      <c r="AH43" s="226"/>
      <c r="AI43" s="299">
        <f t="shared" si="11"/>
        <v>8500</v>
      </c>
      <c r="AJ43" s="296">
        <f t="shared" si="3"/>
        <v>1</v>
      </c>
      <c r="AK43" s="297" t="str">
        <f t="shared" si="12"/>
        <v>Cumplio</v>
      </c>
      <c r="AL43" s="297"/>
    </row>
    <row r="44" spans="1:38" ht="57.6" customHeight="1">
      <c r="A44" s="177" t="s">
        <v>1927</v>
      </c>
      <c r="B44" s="170">
        <v>12</v>
      </c>
      <c r="C44" s="170" t="s">
        <v>39</v>
      </c>
      <c r="D44" s="170" t="s">
        <v>54</v>
      </c>
      <c r="E44" s="170">
        <v>1.04</v>
      </c>
      <c r="F44" s="172" t="s">
        <v>1812</v>
      </c>
      <c r="G44" s="172" t="s">
        <v>1813</v>
      </c>
      <c r="H44" s="172" t="s">
        <v>1427</v>
      </c>
      <c r="I44" s="178">
        <v>30</v>
      </c>
      <c r="J44" s="178">
        <v>30</v>
      </c>
      <c r="K44" s="174">
        <v>60</v>
      </c>
      <c r="L44" s="178">
        <v>30</v>
      </c>
      <c r="M44" s="178">
        <v>30</v>
      </c>
      <c r="N44" s="174">
        <v>60</v>
      </c>
      <c r="O44" s="175">
        <v>120</v>
      </c>
      <c r="P44" s="179">
        <v>2000000</v>
      </c>
      <c r="Q44" s="172" t="s">
        <v>1768</v>
      </c>
      <c r="R44" s="183" t="s">
        <v>1800</v>
      </c>
      <c r="S44" s="343">
        <v>30</v>
      </c>
      <c r="T44" s="344">
        <v>1</v>
      </c>
      <c r="U44" s="172" t="str">
        <f t="shared" si="4"/>
        <v>De acuerdo con lo programado</v>
      </c>
      <c r="V44" s="345" t="s">
        <v>665</v>
      </c>
      <c r="W44" s="343">
        <v>33</v>
      </c>
      <c r="X44" s="344">
        <f t="shared" si="5"/>
        <v>1.1000000000000001</v>
      </c>
      <c r="Y44" s="172" t="str">
        <f t="shared" si="6"/>
        <v>De acuerdo con lo programado</v>
      </c>
      <c r="Z44" s="345"/>
      <c r="AA44" s="349">
        <v>35</v>
      </c>
      <c r="AB44" s="296">
        <f t="shared" si="7"/>
        <v>1.1666666666666667</v>
      </c>
      <c r="AC44" s="297" t="str">
        <f t="shared" si="8"/>
        <v>De acuerdo con lo programado</v>
      </c>
      <c r="AD44" s="347"/>
      <c r="AE44" s="224">
        <v>22</v>
      </c>
      <c r="AF44" s="225">
        <f t="shared" si="9"/>
        <v>0.73333333333333328</v>
      </c>
      <c r="AG44" s="226" t="str">
        <f t="shared" si="10"/>
        <v>Atraso Leve</v>
      </c>
      <c r="AH44" s="226"/>
      <c r="AI44" s="299">
        <f t="shared" si="11"/>
        <v>120</v>
      </c>
      <c r="AJ44" s="296">
        <f t="shared" si="3"/>
        <v>1</v>
      </c>
      <c r="AK44" s="297" t="str">
        <f t="shared" si="12"/>
        <v>Cumplio</v>
      </c>
      <c r="AL44" s="297"/>
    </row>
    <row r="45" spans="1:38" ht="57.6" customHeight="1">
      <c r="A45" s="177" t="s">
        <v>1928</v>
      </c>
      <c r="B45" s="170">
        <v>12</v>
      </c>
      <c r="C45" s="170" t="s">
        <v>39</v>
      </c>
      <c r="D45" s="170" t="s">
        <v>54</v>
      </c>
      <c r="E45" s="170">
        <v>1.04</v>
      </c>
      <c r="F45" s="172" t="s">
        <v>1815</v>
      </c>
      <c r="G45" s="172" t="s">
        <v>896</v>
      </c>
      <c r="H45" s="172" t="s">
        <v>1427</v>
      </c>
      <c r="I45" s="178" t="s">
        <v>1759</v>
      </c>
      <c r="J45" s="178">
        <v>40</v>
      </c>
      <c r="K45" s="174">
        <v>40</v>
      </c>
      <c r="L45" s="178" t="s">
        <v>1759</v>
      </c>
      <c r="M45" s="178">
        <v>40</v>
      </c>
      <c r="N45" s="174">
        <v>40</v>
      </c>
      <c r="O45" s="175">
        <v>80</v>
      </c>
      <c r="P45" s="179">
        <v>1000000</v>
      </c>
      <c r="Q45" s="172" t="s">
        <v>1768</v>
      </c>
      <c r="R45" s="183" t="s">
        <v>1800</v>
      </c>
      <c r="S45" s="343">
        <v>7</v>
      </c>
      <c r="T45" s="344" t="s">
        <v>1914</v>
      </c>
      <c r="U45" s="172" t="str">
        <f t="shared" si="4"/>
        <v>De acuerdo con lo programado</v>
      </c>
      <c r="V45" s="345" t="s">
        <v>1929</v>
      </c>
      <c r="W45" s="343">
        <v>33</v>
      </c>
      <c r="X45" s="344">
        <f t="shared" si="5"/>
        <v>0.82499999999999996</v>
      </c>
      <c r="Y45" s="172" t="str">
        <f t="shared" si="6"/>
        <v>Atraso Leve</v>
      </c>
      <c r="Z45" s="345"/>
      <c r="AA45" s="349"/>
      <c r="AB45" s="296" t="str">
        <f t="shared" si="7"/>
        <v>No hay ejecución</v>
      </c>
      <c r="AC45" s="297" t="str">
        <f t="shared" si="8"/>
        <v>NA</v>
      </c>
      <c r="AD45" s="347"/>
      <c r="AE45" s="224">
        <v>40</v>
      </c>
      <c r="AF45" s="225">
        <f t="shared" si="9"/>
        <v>1</v>
      </c>
      <c r="AG45" s="226" t="str">
        <f t="shared" si="10"/>
        <v>De acuerdo con lo programado</v>
      </c>
      <c r="AH45" s="226"/>
      <c r="AI45" s="299">
        <f t="shared" si="11"/>
        <v>80</v>
      </c>
      <c r="AJ45" s="296">
        <f t="shared" si="3"/>
        <v>1</v>
      </c>
      <c r="AK45" s="297" t="str">
        <f t="shared" si="12"/>
        <v>Cumplio</v>
      </c>
      <c r="AL45" s="297"/>
    </row>
    <row r="46" spans="1:38" ht="57.6" customHeight="1">
      <c r="A46" s="177"/>
      <c r="B46" s="170"/>
      <c r="C46" s="170"/>
      <c r="D46" s="170"/>
      <c r="E46" s="170"/>
      <c r="F46" s="172"/>
      <c r="G46" s="172"/>
      <c r="H46" s="172"/>
      <c r="I46" s="178"/>
      <c r="J46" s="178"/>
      <c r="K46" s="174"/>
      <c r="L46" s="178"/>
      <c r="M46" s="178"/>
      <c r="N46" s="174"/>
      <c r="O46" s="175"/>
      <c r="P46" s="179"/>
      <c r="Q46" s="172"/>
      <c r="R46" s="183"/>
      <c r="S46" s="343"/>
      <c r="T46" s="344"/>
      <c r="U46" s="172"/>
      <c r="V46" s="345"/>
      <c r="W46" s="343"/>
      <c r="X46" s="344"/>
      <c r="Y46" s="172"/>
      <c r="Z46" s="345"/>
      <c r="AA46" s="349"/>
      <c r="AB46" s="344"/>
      <c r="AC46" s="172"/>
      <c r="AD46" s="345"/>
      <c r="AE46" s="189"/>
      <c r="AF46" s="189"/>
      <c r="AG46" s="201"/>
      <c r="AH46" s="189"/>
      <c r="AI46" s="467"/>
      <c r="AJ46" s="468"/>
      <c r="AK46" s="290"/>
      <c r="AL46" s="469"/>
    </row>
    <row r="47" spans="1:38" ht="57.6" customHeight="1">
      <c r="A47" s="316" t="s">
        <v>603</v>
      </c>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472"/>
      <c r="AB47" s="316"/>
      <c r="AC47" s="316"/>
      <c r="AD47" s="316"/>
      <c r="AE47" s="192"/>
      <c r="AF47" s="192"/>
      <c r="AG47" s="192"/>
      <c r="AH47" s="192"/>
      <c r="AI47" s="316"/>
      <c r="AJ47" s="316"/>
      <c r="AK47" s="316"/>
      <c r="AL47" s="316"/>
    </row>
    <row r="48" spans="1:38" s="204" customFormat="1" ht="57.6" customHeight="1">
      <c r="A48" s="180">
        <v>9</v>
      </c>
      <c r="B48" s="181">
        <v>12</v>
      </c>
      <c r="C48" s="181" t="s">
        <v>1876</v>
      </c>
      <c r="D48" s="181">
        <v>0</v>
      </c>
      <c r="E48" s="181" t="s">
        <v>114</v>
      </c>
      <c r="F48" s="171" t="s">
        <v>1930</v>
      </c>
      <c r="G48" s="182" t="s">
        <v>491</v>
      </c>
      <c r="H48" s="182" t="s">
        <v>492</v>
      </c>
      <c r="I48" s="178"/>
      <c r="J48" s="178"/>
      <c r="K48" s="174">
        <f>SUM(I48:J48)</f>
        <v>0</v>
      </c>
      <c r="L48" s="178"/>
      <c r="M48" s="178"/>
      <c r="N48" s="174">
        <f>SUM(L48:M48)</f>
        <v>0</v>
      </c>
      <c r="O48" s="174">
        <f>SUM(K48,N48)</f>
        <v>0</v>
      </c>
      <c r="P48" s="179"/>
      <c r="Q48" s="171" t="s">
        <v>1878</v>
      </c>
      <c r="R48" s="183"/>
      <c r="S48" s="343">
        <v>6</v>
      </c>
      <c r="T48" s="344" t="str">
        <f t="shared" ref="T48:T50" si="20">IF(S48="","No hay ejecución",IF(AND(I48=0),"No hay Programación", S48/I48))</f>
        <v>No hay Programación</v>
      </c>
      <c r="U48" s="172" t="str">
        <f>IF(T48="No hay ejecución","NA",IF(T48&gt;=90%,"De acuerdo con lo programado",IF(T48&gt;=51%,"Atraso Leve",IF(T48&lt;=50%,"En riesgo cumplimiento"))))</f>
        <v>De acuerdo con lo programado</v>
      </c>
      <c r="V48" s="183"/>
      <c r="W48" s="343"/>
      <c r="X48" s="344" t="str">
        <f>IF(W48="","No hay ejecución",IF(AND(J48=0),"No hay Programación", W48/J48))</f>
        <v>No hay ejecución</v>
      </c>
      <c r="Y48" s="172" t="str">
        <f t="shared" ref="Y48:Y50" si="21">IF(X48="No hay ejecución","NA",IF(X48&gt;=90%,"De acuerdo con lo programado",IF(X48&gt;=51%,"Atraso Leve",IF(X48&lt;=50%,"En riesgo en cumplimiento"))))</f>
        <v>NA</v>
      </c>
      <c r="Z48" s="183"/>
      <c r="AA48" s="349"/>
      <c r="AB48" s="296" t="str">
        <f t="shared" ref="AB48" si="22">IF(AA48="","No hay ejecución",IF(AND(L48=0),"No hay Programación", AA48/L48))</f>
        <v>No hay ejecución</v>
      </c>
      <c r="AC48" s="297" t="str">
        <f t="shared" ref="AC48" si="23">IF(AB48="No hay ejecución","NA",IF(AB48&gt;=90%,"De acuerdo con lo programado",IF(AB48&gt;=50%,"Atraso Leve",IF(AB48&lt;=49.9%,"En riesgo en cumplimiento"))))</f>
        <v>NA</v>
      </c>
      <c r="AD48" s="347"/>
      <c r="AE48" s="224"/>
      <c r="AF48" s="225" t="str">
        <f t="shared" ref="AF48" si="24">IF(AE48="","No hay ejecución",IF(AND(M48=0),"No hay Programación", AE48/M48))</f>
        <v>No hay ejecución</v>
      </c>
      <c r="AG48" s="226" t="str">
        <f t="shared" ref="AG48" si="25">IF(AF48="No hay ejecución","NA",IF(AF48&gt;=90%,"De acuerdo con lo programado",IF(AF48&gt;=50%,"Atraso Leve",IF(AF48&lt;=49.99%,"En riesgo en cumplimiento"))))</f>
        <v>NA</v>
      </c>
      <c r="AH48" s="226"/>
      <c r="AI48" s="299">
        <f t="shared" ref="AI48" si="26">S48+W48+AA48+AE48</f>
        <v>6</v>
      </c>
      <c r="AJ48" s="296" t="str">
        <f t="shared" ref="AJ48" si="27">IF(AI48="","No hay ejecución",IF(AND(O48=0),"No hay Programación", AI48/O48))</f>
        <v>No hay Programación</v>
      </c>
      <c r="AK48" s="297" t="str">
        <f t="shared" ref="AK48:AK50" si="28">IF(AJ48="No hay ejecución","NA",IF(AJ48&gt;=90%,"Cumplio",IF(AJ48&lt;=89.9%,"No Cumplio")))</f>
        <v>Cumplio</v>
      </c>
      <c r="AL48" s="297"/>
    </row>
    <row r="49" spans="1:38" s="204" customFormat="1" ht="57.6" customHeight="1">
      <c r="A49" s="177">
        <v>9.1</v>
      </c>
      <c r="B49" s="170">
        <v>12</v>
      </c>
      <c r="C49" s="170" t="s">
        <v>1876</v>
      </c>
      <c r="D49" s="170">
        <v>0</v>
      </c>
      <c r="E49" s="170" t="s">
        <v>114</v>
      </c>
      <c r="F49" s="172" t="s">
        <v>1931</v>
      </c>
      <c r="G49" s="172" t="s">
        <v>590</v>
      </c>
      <c r="H49" s="172" t="s">
        <v>913</v>
      </c>
      <c r="I49" s="178"/>
      <c r="J49" s="178"/>
      <c r="K49" s="174">
        <f>SUM(I49:J49)</f>
        <v>0</v>
      </c>
      <c r="L49" s="178"/>
      <c r="M49" s="178"/>
      <c r="N49" s="174">
        <f>SUM(L49:M49)</f>
        <v>0</v>
      </c>
      <c r="O49" s="175">
        <f>SUM(K49,N49)</f>
        <v>0</v>
      </c>
      <c r="P49" s="179"/>
      <c r="Q49" s="172" t="s">
        <v>1878</v>
      </c>
      <c r="R49" s="183"/>
      <c r="S49" s="343">
        <v>12</v>
      </c>
      <c r="T49" s="344" t="str">
        <f t="shared" si="20"/>
        <v>No hay Programación</v>
      </c>
      <c r="U49" s="172" t="str">
        <f t="shared" ref="U49:U50" si="29">IF(T49="No hay ejecución","NA",IF(T49&gt;=90%,"De acuerdo con lo programado",IF(T49&gt;=51%,"Atraso Leve",IF(T49&lt;=50%,"En riesgo cumplimiento"))))</f>
        <v>De acuerdo con lo programado</v>
      </c>
      <c r="V49" s="183"/>
      <c r="W49" s="343"/>
      <c r="X49" s="344" t="str">
        <f t="shared" ref="X49:X50" si="30">IF(W49="","No hay ejecución",IF(AND(J49=0),"No hay Programación", W49/J49))</f>
        <v>No hay ejecución</v>
      </c>
      <c r="Y49" s="172" t="str">
        <f t="shared" si="21"/>
        <v>NA</v>
      </c>
      <c r="Z49" s="183"/>
      <c r="AA49" s="349">
        <v>6</v>
      </c>
      <c r="AB49" s="296" t="str">
        <f t="shared" ref="AB49:AB50" si="31">IF(AA49="","No hay ejecución",IF(AND(L49=0),"No hay Programación", AA49/L49))</f>
        <v>No hay Programación</v>
      </c>
      <c r="AC49" s="297" t="str">
        <f t="shared" ref="AC49:AC50" si="32">IF(AB49="No hay ejecución","NA",IF(AB49&gt;=90%,"De acuerdo con lo programado",IF(AB49&gt;=50%,"Atraso Leve",IF(AB49&lt;=49.9%,"En riesgo en cumplimiento"))))</f>
        <v>De acuerdo con lo programado</v>
      </c>
      <c r="AD49" s="347"/>
      <c r="AE49" s="224"/>
      <c r="AF49" s="225" t="str">
        <f t="shared" ref="AF49:AF50" si="33">IF(AE49="","No hay ejecución",IF(AND(M49=0),"No hay Programación", AE49/M49))</f>
        <v>No hay ejecución</v>
      </c>
      <c r="AG49" s="226" t="str">
        <f t="shared" ref="AG49:AG50" si="34">IF(AF49="No hay ejecución","NA",IF(AF49&gt;=90%,"De acuerdo con lo programado",IF(AF49&gt;=50%,"Atraso Leve",IF(AF49&lt;=49.99%,"En riesgo en cumplimiento"))))</f>
        <v>NA</v>
      </c>
      <c r="AH49" s="226"/>
      <c r="AI49" s="299">
        <f t="shared" ref="AI49:AI50" si="35">S49+W49+AA49+AE49</f>
        <v>18</v>
      </c>
      <c r="AJ49" s="296" t="str">
        <f t="shared" ref="AJ49:AJ50" si="36">IF(AI49="","No hay ejecución",IF(AND(O49=0),"No hay Programación", AI49/O49))</f>
        <v>No hay Programación</v>
      </c>
      <c r="AK49" s="297" t="str">
        <f t="shared" si="28"/>
        <v>Cumplio</v>
      </c>
      <c r="AL49" s="297"/>
    </row>
    <row r="50" spans="1:38" s="204" customFormat="1" ht="144" customHeight="1">
      <c r="A50" s="177">
        <v>9.1999999999999993</v>
      </c>
      <c r="B50" s="170">
        <v>12</v>
      </c>
      <c r="C50" s="170" t="s">
        <v>1876</v>
      </c>
      <c r="D50" s="170">
        <v>0</v>
      </c>
      <c r="E50" s="170" t="s">
        <v>114</v>
      </c>
      <c r="F50" s="172" t="s">
        <v>1932</v>
      </c>
      <c r="G50" s="172" t="s">
        <v>590</v>
      </c>
      <c r="H50" s="172" t="s">
        <v>913</v>
      </c>
      <c r="I50" s="178"/>
      <c r="J50" s="178"/>
      <c r="K50" s="174">
        <f>SUM(I50:J50)</f>
        <v>0</v>
      </c>
      <c r="L50" s="178"/>
      <c r="M50" s="178"/>
      <c r="N50" s="174">
        <f>SUM(L50:M50)</f>
        <v>0</v>
      </c>
      <c r="O50" s="175">
        <f>SUM(K50,N50)</f>
        <v>0</v>
      </c>
      <c r="P50" s="179"/>
      <c r="Q50" s="172" t="s">
        <v>1878</v>
      </c>
      <c r="R50" s="183"/>
      <c r="S50" s="343">
        <v>12</v>
      </c>
      <c r="T50" s="344" t="str">
        <f t="shared" si="20"/>
        <v>No hay Programación</v>
      </c>
      <c r="U50" s="172" t="str">
        <f t="shared" si="29"/>
        <v>De acuerdo con lo programado</v>
      </c>
      <c r="V50" s="183"/>
      <c r="W50" s="343"/>
      <c r="X50" s="344" t="str">
        <f t="shared" si="30"/>
        <v>No hay ejecución</v>
      </c>
      <c r="Y50" s="172" t="str">
        <f t="shared" si="21"/>
        <v>NA</v>
      </c>
      <c r="Z50" s="183"/>
      <c r="AA50" s="349">
        <v>2</v>
      </c>
      <c r="AB50" s="296" t="str">
        <f t="shared" si="31"/>
        <v>No hay Programación</v>
      </c>
      <c r="AC50" s="297" t="str">
        <f t="shared" si="32"/>
        <v>De acuerdo con lo programado</v>
      </c>
      <c r="AD50" s="347"/>
      <c r="AE50" s="224"/>
      <c r="AF50" s="225" t="str">
        <f t="shared" si="33"/>
        <v>No hay ejecución</v>
      </c>
      <c r="AG50" s="226" t="str">
        <f t="shared" si="34"/>
        <v>NA</v>
      </c>
      <c r="AH50" s="226"/>
      <c r="AI50" s="299">
        <f t="shared" si="35"/>
        <v>14</v>
      </c>
      <c r="AJ50" s="296" t="str">
        <f t="shared" si="36"/>
        <v>No hay Programación</v>
      </c>
      <c r="AK50" s="297" t="str">
        <f t="shared" si="28"/>
        <v>Cumplio</v>
      </c>
      <c r="AL50" s="297"/>
    </row>
    <row r="51" spans="1:38" ht="57.6" customHeight="1">
      <c r="A51" s="177"/>
      <c r="B51" s="170"/>
      <c r="C51" s="170"/>
      <c r="D51" s="170"/>
      <c r="E51" s="170"/>
      <c r="F51" s="172"/>
      <c r="G51" s="172"/>
      <c r="H51" s="172"/>
      <c r="I51" s="178"/>
      <c r="J51" s="178"/>
      <c r="K51" s="174"/>
      <c r="L51" s="178"/>
      <c r="M51" s="178"/>
      <c r="N51" s="174"/>
      <c r="O51" s="175"/>
      <c r="P51" s="179"/>
      <c r="Q51" s="172"/>
      <c r="R51" s="183"/>
      <c r="S51" s="343"/>
      <c r="T51" s="344"/>
      <c r="U51" s="172"/>
      <c r="V51" s="345"/>
      <c r="W51" s="343"/>
      <c r="X51" s="344"/>
      <c r="Y51" s="172"/>
      <c r="Z51" s="345"/>
      <c r="AA51" s="349"/>
      <c r="AB51" s="344"/>
      <c r="AC51" s="172"/>
      <c r="AD51" s="345"/>
      <c r="AE51" s="189"/>
      <c r="AF51" s="189"/>
      <c r="AG51" s="189"/>
      <c r="AH51" s="189"/>
      <c r="AI51" s="469"/>
      <c r="AJ51" s="469"/>
      <c r="AK51" s="469"/>
      <c r="AL51" s="469"/>
    </row>
    <row r="52" spans="1:38" ht="57.6" customHeight="1">
      <c r="A52" s="177"/>
      <c r="B52" s="170"/>
      <c r="C52" s="170"/>
      <c r="D52" s="170"/>
      <c r="E52" s="170"/>
      <c r="F52" s="172"/>
      <c r="G52" s="172"/>
      <c r="H52" s="172"/>
      <c r="I52" s="178"/>
      <c r="J52" s="178"/>
      <c r="K52" s="174"/>
      <c r="L52" s="178"/>
      <c r="M52" s="178"/>
      <c r="N52" s="174"/>
      <c r="O52" s="175"/>
      <c r="P52" s="179"/>
      <c r="Q52" s="172"/>
      <c r="R52" s="183"/>
      <c r="S52" s="343"/>
      <c r="T52" s="344"/>
      <c r="U52" s="172"/>
      <c r="V52" s="345"/>
      <c r="W52" s="343"/>
      <c r="X52" s="344"/>
      <c r="Y52" s="172"/>
      <c r="Z52" s="345"/>
      <c r="AA52" s="349"/>
      <c r="AB52" s="344"/>
      <c r="AC52" s="172"/>
      <c r="AD52" s="345"/>
      <c r="AE52" s="189"/>
      <c r="AF52" s="189"/>
      <c r="AG52" s="189"/>
      <c r="AH52" s="189"/>
      <c r="AI52" s="469"/>
      <c r="AJ52" s="469"/>
      <c r="AK52" s="469"/>
      <c r="AL52" s="469"/>
    </row>
    <row r="53" spans="1:38" ht="57.6" customHeight="1">
      <c r="A53" s="177"/>
      <c r="B53" s="170"/>
      <c r="C53" s="170"/>
      <c r="D53" s="170"/>
      <c r="E53" s="170"/>
      <c r="F53" s="172"/>
      <c r="G53" s="172"/>
      <c r="H53" s="172"/>
      <c r="I53" s="178"/>
      <c r="J53" s="178"/>
      <c r="K53" s="174"/>
      <c r="L53" s="178"/>
      <c r="M53" s="178"/>
      <c r="N53" s="174"/>
      <c r="O53" s="175"/>
      <c r="P53" s="179"/>
      <c r="Q53" s="172"/>
      <c r="R53" s="183"/>
      <c r="S53" s="343"/>
      <c r="T53" s="344"/>
      <c r="U53" s="172"/>
      <c r="V53" s="345"/>
      <c r="W53" s="343"/>
      <c r="X53" s="344"/>
      <c r="Y53" s="172"/>
      <c r="Z53" s="345"/>
      <c r="AA53" s="349"/>
      <c r="AB53" s="344"/>
      <c r="AC53" s="172"/>
      <c r="AD53" s="345"/>
      <c r="AE53" s="189"/>
      <c r="AF53" s="189"/>
      <c r="AG53" s="189"/>
      <c r="AH53" s="189"/>
      <c r="AI53" s="469"/>
      <c r="AJ53" s="469"/>
      <c r="AK53" s="469"/>
      <c r="AL53" s="469"/>
    </row>
    <row r="54" spans="1:38" ht="57.6" customHeight="1" thickBot="1">
      <c r="A54" s="2"/>
      <c r="B54" s="2"/>
      <c r="C54" s="2"/>
      <c r="D54" s="2"/>
      <c r="E54" s="2"/>
      <c r="F54" s="136"/>
      <c r="G54" s="137"/>
      <c r="H54" s="137"/>
      <c r="I54" s="137"/>
      <c r="J54" s="137"/>
      <c r="K54" s="137"/>
      <c r="L54" s="137"/>
      <c r="M54" s="137"/>
      <c r="N54" s="137"/>
      <c r="O54" s="473" t="s">
        <v>1525</v>
      </c>
      <c r="P54" s="474">
        <f>+P13+P14+P15+P16+P17+P18+P20+P21+P22</f>
        <v>653677388.73179781</v>
      </c>
      <c r="Q54" s="137"/>
      <c r="R54" s="137"/>
      <c r="AD54" s="337"/>
    </row>
    <row r="55" spans="1:38" ht="20.399999999999999" thickTop="1" thickBot="1">
      <c r="A55" s="2"/>
      <c r="B55" s="2"/>
      <c r="C55" s="2"/>
      <c r="D55" s="2"/>
      <c r="E55" s="2"/>
      <c r="F55" s="136"/>
      <c r="G55" s="139"/>
      <c r="H55" s="139"/>
      <c r="I55" s="137"/>
      <c r="J55" s="137"/>
      <c r="K55" s="137"/>
      <c r="L55" s="137"/>
      <c r="M55" s="137"/>
      <c r="N55" s="137"/>
      <c r="O55" s="137" t="s">
        <v>1933</v>
      </c>
      <c r="P55" s="138">
        <v>653677388.73000002</v>
      </c>
      <c r="Q55" s="137"/>
      <c r="R55" s="137"/>
      <c r="AD55" s="338"/>
    </row>
    <row r="56" spans="1:38" ht="20.399999999999999" thickTop="1" thickBot="1">
      <c r="A56" s="820" t="s">
        <v>551</v>
      </c>
      <c r="B56" s="821"/>
      <c r="C56" s="821"/>
      <c r="D56" s="821"/>
      <c r="E56" s="821"/>
      <c r="F56" s="144" t="s">
        <v>1934</v>
      </c>
      <c r="G56" s="139"/>
      <c r="H56" s="139"/>
      <c r="I56" s="137"/>
      <c r="J56" s="137"/>
      <c r="K56" s="137"/>
      <c r="L56" s="137"/>
      <c r="M56" s="137"/>
      <c r="N56" s="137"/>
      <c r="O56" s="137" t="s">
        <v>1528</v>
      </c>
      <c r="P56" s="138">
        <f>P55-P54</f>
        <v>-1.797795295715332E-3</v>
      </c>
      <c r="Q56" s="137"/>
      <c r="R56" s="137"/>
    </row>
    <row r="57" spans="1:38" ht="10.8" thickTop="1" thickBot="1">
      <c r="A57" s="157"/>
      <c r="B57" s="157"/>
      <c r="C57" s="157"/>
      <c r="D57" s="157"/>
      <c r="E57" s="157"/>
      <c r="F57" s="145"/>
      <c r="G57" s="139"/>
      <c r="H57" s="139"/>
      <c r="I57" s="137"/>
      <c r="J57" s="137"/>
      <c r="K57" s="137"/>
      <c r="L57" s="137"/>
      <c r="M57" s="137"/>
      <c r="N57" s="137"/>
      <c r="O57" s="137"/>
      <c r="P57" s="138"/>
      <c r="Q57" s="137"/>
      <c r="R57" s="137"/>
    </row>
    <row r="58" spans="1:38" ht="10.8" thickTop="1" thickBot="1">
      <c r="A58" s="822" t="s">
        <v>553</v>
      </c>
      <c r="B58" s="823"/>
      <c r="C58" s="823"/>
      <c r="D58" s="823"/>
      <c r="E58" s="823"/>
      <c r="F58" s="144"/>
      <c r="G58" s="139"/>
      <c r="H58" s="139"/>
      <c r="I58" s="137"/>
      <c r="J58" s="137"/>
      <c r="K58" s="137"/>
      <c r="L58" s="137"/>
      <c r="M58" s="137"/>
      <c r="N58" s="137"/>
      <c r="O58" s="137"/>
      <c r="P58" s="138"/>
      <c r="Q58" s="137"/>
      <c r="R58" s="137"/>
    </row>
    <row r="59" spans="1:38" ht="10.8" thickTop="1" thickBot="1">
      <c r="A59" s="158"/>
      <c r="B59" s="158"/>
      <c r="C59" s="158"/>
      <c r="D59" s="158"/>
      <c r="E59" s="158"/>
      <c r="F59" s="139"/>
      <c r="G59" s="139"/>
      <c r="H59" s="139"/>
      <c r="I59" s="137"/>
      <c r="J59" s="137"/>
      <c r="K59" s="137"/>
      <c r="L59" s="137"/>
      <c r="M59" s="137"/>
      <c r="N59" s="137"/>
      <c r="O59" s="137"/>
      <c r="P59" s="138"/>
      <c r="Q59" s="137"/>
      <c r="R59" s="137"/>
    </row>
    <row r="60" spans="1:38" ht="10.8" thickTop="1" thickBot="1">
      <c r="A60" s="159" t="s">
        <v>554</v>
      </c>
      <c r="B60" s="2"/>
      <c r="C60" s="161"/>
      <c r="D60" s="2"/>
      <c r="E60" s="2"/>
      <c r="F60" s="136"/>
      <c r="G60" s="139"/>
      <c r="H60" s="139"/>
      <c r="I60" s="137"/>
      <c r="J60" s="137"/>
      <c r="K60" s="137"/>
      <c r="L60" s="137"/>
      <c r="M60" s="137"/>
      <c r="N60" s="137"/>
      <c r="O60" s="137"/>
      <c r="P60" s="138"/>
      <c r="Q60" s="137"/>
      <c r="R60" s="137"/>
    </row>
    <row r="61" spans="1:38" ht="10.8" thickTop="1" thickBot="1">
      <c r="A61" s="160">
        <v>1</v>
      </c>
      <c r="B61" s="2" t="s">
        <v>555</v>
      </c>
      <c r="C61" s="161"/>
      <c r="D61" s="2"/>
      <c r="E61" s="2"/>
      <c r="F61" s="136"/>
      <c r="G61" s="139"/>
      <c r="H61" s="139"/>
      <c r="I61" s="137"/>
      <c r="J61" s="137"/>
      <c r="K61" s="137"/>
      <c r="L61" s="137"/>
      <c r="M61" s="137"/>
      <c r="N61" s="137"/>
      <c r="O61" s="137"/>
      <c r="P61" s="138"/>
      <c r="Q61" s="137"/>
      <c r="R61" s="137"/>
    </row>
    <row r="62" spans="1:38" ht="10.8" thickTop="1" thickBot="1">
      <c r="A62" s="160">
        <v>2</v>
      </c>
      <c r="B62" s="2" t="s">
        <v>606</v>
      </c>
      <c r="C62" s="161"/>
      <c r="D62" s="2"/>
      <c r="E62" s="2"/>
      <c r="F62" s="136"/>
      <c r="G62" s="139"/>
      <c r="H62" s="139"/>
      <c r="I62" s="137"/>
      <c r="J62" s="137"/>
      <c r="K62" s="137"/>
      <c r="L62" s="137"/>
      <c r="M62" s="137"/>
      <c r="N62" s="137"/>
      <c r="O62" s="137"/>
      <c r="P62" s="138"/>
      <c r="Q62" s="137"/>
      <c r="R62" s="137"/>
    </row>
    <row r="63" spans="1:38" ht="10.8" thickTop="1" thickBot="1">
      <c r="A63" s="160">
        <v>3</v>
      </c>
      <c r="B63" s="2" t="s">
        <v>557</v>
      </c>
      <c r="C63" s="162"/>
      <c r="D63" s="2"/>
      <c r="E63" s="2"/>
      <c r="F63" s="136"/>
      <c r="G63" s="3"/>
      <c r="H63" s="3"/>
      <c r="I63" s="137"/>
      <c r="J63" s="137"/>
      <c r="K63" s="137"/>
      <c r="L63" s="137"/>
      <c r="M63" s="137"/>
      <c r="N63" s="137"/>
      <c r="O63" s="137"/>
      <c r="P63" s="138"/>
      <c r="Q63" s="137"/>
      <c r="R63" s="137"/>
    </row>
    <row r="64" spans="1:38" ht="10.8" thickTop="1" thickBot="1">
      <c r="A64" s="160">
        <v>4</v>
      </c>
      <c r="B64" s="2" t="s">
        <v>558</v>
      </c>
      <c r="C64" s="162"/>
      <c r="D64" s="2"/>
      <c r="E64" s="2"/>
      <c r="F64" s="136"/>
      <c r="G64" s="137"/>
      <c r="H64" s="137"/>
      <c r="I64" s="137"/>
      <c r="J64" s="137"/>
      <c r="K64" s="137"/>
      <c r="L64" s="137"/>
      <c r="M64" s="137"/>
      <c r="N64" s="137"/>
      <c r="O64" s="137"/>
      <c r="P64" s="138"/>
      <c r="Q64" s="137"/>
      <c r="R64" s="137"/>
    </row>
    <row r="65" spans="1:38" ht="10.8" thickTop="1" thickBot="1">
      <c r="A65" s="160">
        <v>5</v>
      </c>
      <c r="B65" s="2" t="s">
        <v>607</v>
      </c>
      <c r="C65" s="162"/>
      <c r="D65" s="2"/>
      <c r="E65" s="2"/>
      <c r="F65" s="136"/>
      <c r="G65" s="137"/>
      <c r="H65" s="137"/>
      <c r="I65" s="137"/>
      <c r="J65" s="137"/>
      <c r="K65" s="137"/>
      <c r="L65" s="137"/>
      <c r="M65" s="137"/>
      <c r="N65" s="137"/>
      <c r="O65" s="137"/>
      <c r="P65" s="138"/>
      <c r="Q65" s="137"/>
      <c r="R65" s="137"/>
    </row>
    <row r="66" spans="1:38" ht="10.199999999999999" thickTop="1">
      <c r="A66" s="160">
        <v>6</v>
      </c>
      <c r="B66" s="3" t="s">
        <v>560</v>
      </c>
      <c r="C66" s="162"/>
      <c r="D66" s="2"/>
      <c r="E66" s="2"/>
      <c r="F66" s="136"/>
      <c r="G66" s="139"/>
      <c r="H66" s="139"/>
      <c r="I66" s="139"/>
      <c r="J66" s="139"/>
      <c r="K66" s="139"/>
      <c r="L66" s="139"/>
      <c r="M66" s="139"/>
      <c r="N66" s="139"/>
      <c r="O66" s="139"/>
      <c r="P66" s="146"/>
      <c r="Q66" s="139"/>
      <c r="R66" s="139"/>
    </row>
    <row r="67" spans="1:38" ht="9.6">
      <c r="A67" s="160">
        <v>7</v>
      </c>
      <c r="B67" s="2" t="s">
        <v>561</v>
      </c>
      <c r="D67" s="2"/>
      <c r="E67" s="2"/>
      <c r="F67" s="136"/>
      <c r="G67" s="139"/>
      <c r="H67" s="139"/>
      <c r="I67" s="139"/>
      <c r="J67" s="139"/>
      <c r="K67" s="139"/>
      <c r="L67" s="139"/>
      <c r="M67" s="139"/>
      <c r="N67" s="139"/>
      <c r="O67" s="139"/>
      <c r="P67" s="146"/>
      <c r="Q67" s="139"/>
      <c r="R67" s="139"/>
    </row>
    <row r="68" spans="1:38" s="154" customFormat="1" ht="9.6">
      <c r="A68" s="160">
        <v>8</v>
      </c>
      <c r="B68" s="2" t="s">
        <v>562</v>
      </c>
      <c r="C68" s="2"/>
      <c r="D68" s="3"/>
      <c r="E68" s="3"/>
      <c r="F68" s="136"/>
      <c r="G68" s="139"/>
      <c r="H68" s="139"/>
      <c r="I68" s="139"/>
      <c r="J68" s="139"/>
      <c r="K68" s="139"/>
      <c r="L68" s="139"/>
      <c r="M68" s="139"/>
      <c r="N68" s="139"/>
      <c r="O68" s="139"/>
      <c r="P68" s="146"/>
      <c r="Q68" s="139"/>
      <c r="R68" s="139"/>
      <c r="S68" s="3"/>
      <c r="T68" s="3"/>
      <c r="U68" s="3"/>
      <c r="V68" s="3"/>
      <c r="W68" s="3"/>
      <c r="X68" s="3"/>
      <c r="Y68" s="3"/>
      <c r="Z68" s="3"/>
      <c r="AA68" s="470"/>
      <c r="AB68" s="3"/>
      <c r="AC68" s="3"/>
      <c r="AD68" s="3"/>
      <c r="AI68" s="3"/>
      <c r="AJ68" s="3"/>
      <c r="AK68" s="3"/>
      <c r="AL68" s="3"/>
    </row>
    <row r="69" spans="1:38" ht="9.6">
      <c r="A69" s="160">
        <v>9</v>
      </c>
      <c r="B69" s="2" t="s">
        <v>563</v>
      </c>
      <c r="C69" s="2"/>
      <c r="D69" s="2"/>
      <c r="E69" s="2"/>
      <c r="F69" s="136"/>
      <c r="G69" s="139"/>
      <c r="H69" s="139"/>
      <c r="I69" s="139"/>
      <c r="J69" s="139"/>
      <c r="K69" s="139"/>
      <c r="L69" s="139"/>
      <c r="M69" s="139"/>
      <c r="N69" s="139"/>
      <c r="O69" s="139"/>
      <c r="P69" s="146"/>
      <c r="Q69" s="139"/>
      <c r="R69" s="139"/>
    </row>
    <row r="70" spans="1:38" ht="9.6">
      <c r="A70" s="160">
        <v>10</v>
      </c>
      <c r="B70" s="2" t="s">
        <v>564</v>
      </c>
      <c r="C70" s="2"/>
      <c r="D70" s="2"/>
      <c r="E70" s="2"/>
      <c r="F70" s="136"/>
      <c r="G70" s="139"/>
      <c r="H70" s="139"/>
      <c r="I70" s="139"/>
      <c r="J70" s="139"/>
      <c r="K70" s="139"/>
      <c r="L70" s="139"/>
      <c r="M70" s="139"/>
      <c r="N70" s="139"/>
      <c r="O70" s="139"/>
      <c r="P70" s="146"/>
      <c r="Q70" s="139"/>
      <c r="R70" s="139"/>
    </row>
    <row r="71" spans="1:38" ht="9.6">
      <c r="A71" s="160">
        <v>11</v>
      </c>
      <c r="B71" s="2" t="s">
        <v>565</v>
      </c>
      <c r="C71" s="2"/>
      <c r="D71" s="2"/>
      <c r="E71" s="2"/>
      <c r="F71" s="136"/>
      <c r="G71" s="139"/>
      <c r="H71" s="139"/>
      <c r="I71" s="139"/>
      <c r="J71" s="139"/>
      <c r="K71" s="139"/>
      <c r="L71" s="139"/>
      <c r="M71" s="139"/>
      <c r="N71" s="139"/>
      <c r="O71" s="139"/>
      <c r="P71" s="146"/>
      <c r="Q71" s="139"/>
      <c r="R71" s="139"/>
    </row>
    <row r="72" spans="1:38" ht="9.6">
      <c r="A72" s="160">
        <v>12</v>
      </c>
      <c r="B72" s="2" t="s">
        <v>566</v>
      </c>
      <c r="C72" s="2"/>
      <c r="D72" s="2"/>
      <c r="E72" s="2"/>
      <c r="F72" s="136"/>
      <c r="G72" s="139"/>
      <c r="H72" s="139"/>
      <c r="I72" s="139"/>
      <c r="J72" s="139"/>
      <c r="K72" s="139"/>
      <c r="L72" s="139"/>
      <c r="M72" s="139"/>
      <c r="N72" s="139"/>
      <c r="O72" s="139"/>
      <c r="P72" s="146"/>
      <c r="Q72" s="139"/>
      <c r="R72" s="139"/>
    </row>
    <row r="73" spans="1:38" ht="9.6">
      <c r="A73" s="160">
        <v>13</v>
      </c>
      <c r="B73" s="2" t="s">
        <v>567</v>
      </c>
      <c r="C73" s="2"/>
      <c r="D73" s="2"/>
      <c r="E73" s="2"/>
      <c r="F73" s="136"/>
      <c r="G73" s="139"/>
      <c r="H73" s="139"/>
      <c r="I73" s="139"/>
      <c r="J73" s="139"/>
      <c r="K73" s="139"/>
      <c r="L73" s="139"/>
      <c r="M73" s="139"/>
      <c r="N73" s="139"/>
      <c r="O73" s="139"/>
      <c r="P73" s="146"/>
      <c r="Q73" s="139"/>
      <c r="R73" s="139"/>
    </row>
    <row r="74" spans="1:38" ht="10.199999999999999" thickBot="1">
      <c r="A74" s="3"/>
      <c r="C74" s="3"/>
      <c r="D74" s="3"/>
      <c r="E74" s="3"/>
      <c r="F74" s="147"/>
      <c r="G74" s="148"/>
      <c r="H74" s="148"/>
      <c r="I74" s="148"/>
      <c r="J74" s="148"/>
      <c r="K74" s="148"/>
      <c r="L74" s="148"/>
      <c r="M74" s="148"/>
      <c r="N74" s="148"/>
      <c r="O74" s="148"/>
      <c r="P74" s="149"/>
      <c r="Q74" s="148"/>
      <c r="R74" s="148"/>
    </row>
    <row r="75" spans="1:38" ht="10.199999999999999" thickTop="1"/>
    <row r="76" spans="1:38" ht="9.6">
      <c r="A76" s="3"/>
      <c r="C76" s="3"/>
      <c r="D76" s="3"/>
      <c r="E76" s="3"/>
      <c r="F76" s="147"/>
      <c r="G76" s="3"/>
      <c r="H76" s="3"/>
      <c r="I76" s="3"/>
      <c r="J76" s="3"/>
      <c r="K76" s="3"/>
      <c r="L76" s="3"/>
      <c r="M76" s="3"/>
      <c r="N76" s="3"/>
      <c r="O76" s="3"/>
      <c r="P76" s="150"/>
      <c r="Q76" s="3"/>
      <c r="R76" s="3"/>
    </row>
    <row r="77" spans="1:38" s="154" customFormat="1" ht="9.6">
      <c r="A77" s="3"/>
      <c r="B77" s="3"/>
      <c r="C77" s="3"/>
      <c r="D77" s="3"/>
      <c r="E77" s="3"/>
      <c r="F77" s="147"/>
      <c r="G77" s="3"/>
      <c r="H77" s="3"/>
      <c r="I77" s="3"/>
      <c r="J77" s="3"/>
      <c r="K77" s="3"/>
      <c r="L77" s="3"/>
      <c r="M77" s="3"/>
      <c r="N77" s="3"/>
      <c r="O77" s="3"/>
      <c r="P77" s="150"/>
      <c r="Q77" s="3"/>
      <c r="R77" s="3"/>
      <c r="S77" s="3"/>
      <c r="T77" s="3"/>
      <c r="U77" s="3"/>
      <c r="V77" s="3"/>
      <c r="W77" s="3"/>
      <c r="X77" s="3"/>
      <c r="Y77" s="3"/>
      <c r="Z77" s="3"/>
      <c r="AA77" s="470"/>
      <c r="AB77" s="3"/>
      <c r="AC77" s="3"/>
      <c r="AD77" s="3"/>
      <c r="AI77" s="3"/>
      <c r="AJ77" s="3"/>
      <c r="AK77" s="3"/>
      <c r="AL77" s="3"/>
    </row>
    <row r="78" spans="1:38" s="154" customFormat="1" ht="9.6">
      <c r="A78" s="3"/>
      <c r="B78" s="3"/>
      <c r="C78" s="3"/>
      <c r="D78" s="3"/>
      <c r="E78" s="3"/>
      <c r="F78" s="147"/>
      <c r="G78" s="3"/>
      <c r="H78" s="3"/>
      <c r="I78" s="3"/>
      <c r="J78" s="3"/>
      <c r="K78" s="3"/>
      <c r="L78" s="3"/>
      <c r="M78" s="3"/>
      <c r="N78" s="3"/>
      <c r="O78" s="3"/>
      <c r="P78" s="150"/>
      <c r="Q78" s="3"/>
      <c r="R78" s="3"/>
      <c r="S78" s="3"/>
      <c r="T78" s="3"/>
      <c r="U78" s="3"/>
      <c r="V78" s="3"/>
      <c r="W78" s="3"/>
      <c r="X78" s="3"/>
      <c r="Y78" s="3"/>
      <c r="Z78" s="3"/>
      <c r="AA78" s="470"/>
      <c r="AB78" s="3"/>
      <c r="AC78" s="3"/>
      <c r="AD78" s="3"/>
      <c r="AI78" s="3"/>
      <c r="AJ78" s="3"/>
      <c r="AK78" s="3"/>
      <c r="AL78" s="3"/>
    </row>
    <row r="79" spans="1:38" s="154" customFormat="1" ht="9.6">
      <c r="A79" s="3"/>
      <c r="B79" s="3"/>
      <c r="C79" s="3"/>
      <c r="D79" s="3"/>
      <c r="E79" s="3"/>
      <c r="F79" s="147"/>
      <c r="G79" s="3"/>
      <c r="H79" s="3"/>
      <c r="I79" s="3"/>
      <c r="J79" s="3"/>
      <c r="K79" s="3"/>
      <c r="L79" s="3"/>
      <c r="M79" s="3"/>
      <c r="N79" s="3"/>
      <c r="O79" s="3"/>
      <c r="P79" s="150"/>
      <c r="Q79" s="3"/>
      <c r="R79" s="3"/>
      <c r="S79" s="3"/>
      <c r="T79" s="3"/>
      <c r="U79" s="3"/>
      <c r="V79" s="3"/>
      <c r="W79" s="3"/>
      <c r="X79" s="3"/>
      <c r="Y79" s="3"/>
      <c r="Z79" s="3"/>
      <c r="AA79" s="470"/>
      <c r="AB79" s="3"/>
      <c r="AC79" s="3"/>
      <c r="AD79" s="3"/>
      <c r="AI79" s="3"/>
      <c r="AJ79" s="3"/>
      <c r="AK79" s="3"/>
      <c r="AL79" s="3"/>
    </row>
    <row r="80" spans="1:38" s="154" customFormat="1" ht="9.6">
      <c r="A80" s="1"/>
      <c r="B80" s="1"/>
      <c r="C80" s="1"/>
      <c r="D80" s="1"/>
      <c r="E80" s="1"/>
      <c r="F80" s="140"/>
      <c r="G80" s="1"/>
      <c r="H80" s="1"/>
      <c r="I80" s="1"/>
      <c r="J80" s="1"/>
      <c r="K80" s="1"/>
      <c r="L80" s="1"/>
      <c r="M80" s="1"/>
      <c r="N80" s="1"/>
      <c r="O80" s="1"/>
      <c r="P80" s="142"/>
      <c r="Q80" s="1"/>
      <c r="R80" s="1"/>
      <c r="S80" s="3"/>
      <c r="T80" s="3"/>
      <c r="U80" s="3"/>
      <c r="V80" s="3"/>
      <c r="W80" s="3"/>
      <c r="X80" s="3"/>
      <c r="Y80" s="3"/>
      <c r="Z80" s="3"/>
      <c r="AA80" s="470"/>
      <c r="AB80" s="3"/>
      <c r="AC80" s="3"/>
      <c r="AD80" s="3"/>
      <c r="AI80" s="3"/>
      <c r="AJ80" s="3"/>
      <c r="AK80" s="3"/>
      <c r="AL80" s="3"/>
    </row>
    <row r="81" spans="1:38" s="154" customFormat="1" ht="9.6">
      <c r="A81" s="1"/>
      <c r="B81" s="1"/>
      <c r="C81" s="1"/>
      <c r="D81" s="1"/>
      <c r="E81" s="1"/>
      <c r="F81" s="140"/>
      <c r="G81" s="1"/>
      <c r="H81" s="1"/>
      <c r="I81" s="1"/>
      <c r="J81" s="1"/>
      <c r="K81" s="1"/>
      <c r="L81" s="1"/>
      <c r="M81" s="1"/>
      <c r="N81" s="1"/>
      <c r="O81" s="1"/>
      <c r="P81" s="142"/>
      <c r="Q81" s="1"/>
      <c r="R81" s="1"/>
      <c r="S81" s="3"/>
      <c r="T81" s="3"/>
      <c r="U81" s="3"/>
      <c r="V81" s="3"/>
      <c r="W81" s="3"/>
      <c r="X81" s="3"/>
      <c r="Y81" s="3"/>
      <c r="Z81" s="3"/>
      <c r="AA81" s="470"/>
      <c r="AB81" s="3"/>
      <c r="AC81" s="3"/>
      <c r="AD81" s="3"/>
      <c r="AI81" s="3"/>
      <c r="AJ81" s="3"/>
      <c r="AK81" s="3"/>
      <c r="AL81" s="3"/>
    </row>
    <row r="82" spans="1:38" s="154" customFormat="1" ht="9.6">
      <c r="A82" s="1"/>
      <c r="B82" s="1"/>
      <c r="C82" s="1"/>
      <c r="D82" s="1"/>
      <c r="E82" s="1"/>
      <c r="F82" s="140"/>
      <c r="G82" s="1"/>
      <c r="H82" s="1"/>
      <c r="I82" s="1"/>
      <c r="J82" s="1"/>
      <c r="K82" s="1"/>
      <c r="L82" s="1"/>
      <c r="M82" s="1"/>
      <c r="N82" s="1"/>
      <c r="O82" s="1"/>
      <c r="P82" s="142"/>
      <c r="Q82" s="1"/>
      <c r="R82" s="1"/>
      <c r="S82" s="3"/>
      <c r="T82" s="3"/>
      <c r="U82" s="3"/>
      <c r="V82" s="3"/>
      <c r="W82" s="3"/>
      <c r="X82" s="3"/>
      <c r="Y82" s="3"/>
      <c r="Z82" s="3"/>
      <c r="AA82" s="470"/>
      <c r="AB82" s="3"/>
      <c r="AC82" s="3"/>
      <c r="AD82" s="3"/>
      <c r="AI82" s="3"/>
      <c r="AJ82" s="3"/>
      <c r="AK82" s="3"/>
      <c r="AL82" s="3"/>
    </row>
    <row r="83" spans="1:38" s="154" customFormat="1" ht="9.6">
      <c r="A83" s="1"/>
      <c r="B83" s="1"/>
      <c r="C83" s="1"/>
      <c r="D83" s="1"/>
      <c r="E83" s="1"/>
      <c r="F83" s="140"/>
      <c r="G83" s="1"/>
      <c r="H83" s="1"/>
      <c r="I83" s="1"/>
      <c r="J83" s="1"/>
      <c r="K83" s="1"/>
      <c r="L83" s="1"/>
      <c r="M83" s="1"/>
      <c r="N83" s="1"/>
      <c r="O83" s="1"/>
      <c r="P83" s="142"/>
      <c r="Q83" s="1"/>
      <c r="R83" s="1"/>
      <c r="S83" s="3"/>
      <c r="T83" s="3"/>
      <c r="U83" s="3"/>
      <c r="V83" s="3"/>
      <c r="W83" s="3"/>
      <c r="X83" s="3"/>
      <c r="Y83" s="3"/>
      <c r="Z83" s="3"/>
      <c r="AA83" s="470"/>
      <c r="AB83" s="3"/>
      <c r="AC83" s="3"/>
      <c r="AD83" s="3"/>
      <c r="AI83" s="3"/>
      <c r="AJ83" s="3"/>
      <c r="AK83" s="3"/>
      <c r="AL83" s="3"/>
    </row>
    <row r="84" spans="1:38" s="154" customFormat="1" ht="9.6">
      <c r="A84" s="1"/>
      <c r="B84" s="1"/>
      <c r="C84" s="1"/>
      <c r="D84" s="1"/>
      <c r="E84" s="1"/>
      <c r="F84" s="140"/>
      <c r="G84" s="1"/>
      <c r="H84" s="1"/>
      <c r="I84" s="1"/>
      <c r="J84" s="1"/>
      <c r="K84" s="1"/>
      <c r="L84" s="1"/>
      <c r="M84" s="1"/>
      <c r="N84" s="1"/>
      <c r="O84" s="1"/>
      <c r="P84" s="142"/>
      <c r="Q84" s="1"/>
      <c r="R84" s="1"/>
      <c r="S84" s="3"/>
      <c r="T84" s="3"/>
      <c r="U84" s="3"/>
      <c r="V84" s="3"/>
      <c r="W84" s="3"/>
      <c r="X84" s="3"/>
      <c r="Y84" s="3"/>
      <c r="Z84" s="3"/>
      <c r="AA84" s="470"/>
      <c r="AB84" s="3"/>
      <c r="AC84" s="3"/>
      <c r="AD84" s="3"/>
      <c r="AI84" s="3"/>
      <c r="AJ84" s="3"/>
      <c r="AK84" s="3"/>
      <c r="AL84" s="3"/>
    </row>
    <row r="85" spans="1:38" s="154" customFormat="1" ht="9.6">
      <c r="A85" s="1"/>
      <c r="B85" s="1"/>
      <c r="C85" s="1"/>
      <c r="D85" s="1"/>
      <c r="E85" s="1"/>
      <c r="F85" s="140"/>
      <c r="G85" s="1"/>
      <c r="H85" s="1"/>
      <c r="I85" s="1"/>
      <c r="J85" s="1"/>
      <c r="K85" s="1"/>
      <c r="L85" s="1"/>
      <c r="M85" s="1"/>
      <c r="N85" s="1"/>
      <c r="O85" s="1"/>
      <c r="P85" s="142"/>
      <c r="Q85" s="1"/>
      <c r="R85" s="1"/>
      <c r="S85" s="3"/>
      <c r="T85" s="3"/>
      <c r="U85" s="3"/>
      <c r="V85" s="3"/>
      <c r="W85" s="3"/>
      <c r="X85" s="3"/>
      <c r="Y85" s="3"/>
      <c r="Z85" s="3"/>
      <c r="AA85" s="470"/>
      <c r="AB85" s="3"/>
      <c r="AC85" s="3"/>
      <c r="AD85" s="3"/>
      <c r="AI85" s="3"/>
      <c r="AJ85" s="3"/>
      <c r="AK85" s="3"/>
      <c r="AL85" s="3"/>
    </row>
    <row r="86" spans="1:38" s="154" customFormat="1" ht="9.6">
      <c r="A86" s="1"/>
      <c r="B86" s="1"/>
      <c r="C86" s="1"/>
      <c r="D86" s="1"/>
      <c r="E86" s="1"/>
      <c r="F86" s="140"/>
      <c r="G86" s="1"/>
      <c r="H86" s="1"/>
      <c r="I86" s="1"/>
      <c r="J86" s="1"/>
      <c r="K86" s="1"/>
      <c r="L86" s="1"/>
      <c r="M86" s="1"/>
      <c r="N86" s="1"/>
      <c r="O86" s="1"/>
      <c r="P86" s="142"/>
      <c r="Q86" s="1"/>
      <c r="R86" s="1"/>
      <c r="S86" s="3"/>
      <c r="T86" s="3"/>
      <c r="U86" s="3"/>
      <c r="V86" s="3"/>
      <c r="W86" s="3"/>
      <c r="X86" s="3"/>
      <c r="Y86" s="3"/>
      <c r="Z86" s="3"/>
      <c r="AA86" s="470"/>
      <c r="AB86" s="3"/>
      <c r="AC86" s="3"/>
      <c r="AD86" s="3"/>
      <c r="AI86" s="3"/>
      <c r="AJ86" s="3"/>
      <c r="AK86" s="3"/>
      <c r="AL86" s="3"/>
    </row>
    <row r="87" spans="1:38" s="154" customFormat="1" ht="9.6">
      <c r="A87" s="1"/>
      <c r="B87" s="1"/>
      <c r="C87" s="1"/>
      <c r="D87" s="1"/>
      <c r="E87" s="1"/>
      <c r="F87" s="140"/>
      <c r="G87" s="1"/>
      <c r="H87" s="1"/>
      <c r="I87" s="1"/>
      <c r="J87" s="1"/>
      <c r="K87" s="1"/>
      <c r="L87" s="1"/>
      <c r="M87" s="1"/>
      <c r="N87" s="1"/>
      <c r="O87" s="1"/>
      <c r="P87" s="142"/>
      <c r="Q87" s="1"/>
      <c r="R87" s="1"/>
      <c r="S87" s="3"/>
      <c r="T87" s="3"/>
      <c r="U87" s="3"/>
      <c r="V87" s="3"/>
      <c r="W87" s="3"/>
      <c r="X87" s="3"/>
      <c r="Y87" s="3"/>
      <c r="Z87" s="3"/>
      <c r="AA87" s="470"/>
      <c r="AB87" s="3"/>
      <c r="AC87" s="3"/>
      <c r="AD87" s="3"/>
      <c r="AI87" s="3"/>
      <c r="AJ87" s="3"/>
      <c r="AK87" s="3"/>
      <c r="AL87" s="3"/>
    </row>
    <row r="88" spans="1:38" s="154" customFormat="1" ht="9.6">
      <c r="A88" s="1"/>
      <c r="B88" s="1"/>
      <c r="C88" s="1"/>
      <c r="D88" s="1"/>
      <c r="E88" s="1"/>
      <c r="F88" s="140"/>
      <c r="G88" s="1"/>
      <c r="H88" s="1"/>
      <c r="I88" s="1"/>
      <c r="J88" s="1"/>
      <c r="K88" s="1"/>
      <c r="L88" s="1"/>
      <c r="M88" s="1"/>
      <c r="N88" s="1"/>
      <c r="O88" s="1"/>
      <c r="P88" s="142"/>
      <c r="Q88" s="1"/>
      <c r="R88" s="1"/>
      <c r="S88" s="3"/>
      <c r="T88" s="3"/>
      <c r="U88" s="3"/>
      <c r="V88" s="3"/>
      <c r="W88" s="3"/>
      <c r="X88" s="3"/>
      <c r="Y88" s="3"/>
      <c r="Z88" s="3"/>
      <c r="AA88" s="470"/>
      <c r="AB88" s="3"/>
      <c r="AC88" s="3"/>
      <c r="AD88" s="3"/>
      <c r="AI88" s="3"/>
      <c r="AJ88" s="3"/>
      <c r="AK88" s="3"/>
      <c r="AL88" s="3"/>
    </row>
    <row r="89" spans="1:38" s="154" customFormat="1" ht="9.6">
      <c r="A89" s="1"/>
      <c r="B89" s="1"/>
      <c r="C89" s="1"/>
      <c r="D89" s="1"/>
      <c r="E89" s="1"/>
      <c r="F89" s="140"/>
      <c r="G89" s="1"/>
      <c r="H89" s="1"/>
      <c r="I89" s="1"/>
      <c r="J89" s="1"/>
      <c r="K89" s="1"/>
      <c r="L89" s="1"/>
      <c r="M89" s="1"/>
      <c r="N89" s="1"/>
      <c r="O89" s="1"/>
      <c r="P89" s="142"/>
      <c r="Q89" s="1"/>
      <c r="R89" s="1"/>
      <c r="S89" s="3"/>
      <c r="T89" s="3"/>
      <c r="U89" s="3"/>
      <c r="V89" s="3"/>
      <c r="W89" s="3"/>
      <c r="X89" s="3"/>
      <c r="Y89" s="3"/>
      <c r="Z89" s="3"/>
      <c r="AA89" s="470"/>
      <c r="AB89" s="3"/>
      <c r="AC89" s="3"/>
      <c r="AD89" s="3"/>
      <c r="AI89" s="3"/>
      <c r="AJ89" s="3"/>
      <c r="AK89" s="3"/>
      <c r="AL89" s="3"/>
    </row>
  </sheetData>
  <autoFilter ref="A12:AL45" xr:uid="{57ABC5FC-C241-48DE-BB01-5D9666A17014}">
    <filterColumn colId="36">
      <filters>
        <filter val="Cumplio"/>
      </filters>
    </filterColumn>
  </autoFilter>
  <mergeCells count="47">
    <mergeCell ref="A1:E1"/>
    <mergeCell ref="G1:Q3"/>
    <mergeCell ref="A2:E2"/>
    <mergeCell ref="A6:E6"/>
    <mergeCell ref="A7:E7"/>
    <mergeCell ref="A4:E4"/>
    <mergeCell ref="A5:E5"/>
    <mergeCell ref="AL11:AL12"/>
    <mergeCell ref="A56:E56"/>
    <mergeCell ref="AB11:AB12"/>
    <mergeCell ref="AC11:AC12"/>
    <mergeCell ref="AD11:AD12"/>
    <mergeCell ref="AE11:AE12"/>
    <mergeCell ref="AF11:AF12"/>
    <mergeCell ref="AG11:AG12"/>
    <mergeCell ref="V11:V12"/>
    <mergeCell ref="W11:W12"/>
    <mergeCell ref="X11:X12"/>
    <mergeCell ref="Y11:Y12"/>
    <mergeCell ref="Z11:Z12"/>
    <mergeCell ref="AA11:AA12"/>
    <mergeCell ref="A9:A12"/>
    <mergeCell ref="B9:E9"/>
    <mergeCell ref="A58:E58"/>
    <mergeCell ref="AH11:AH12"/>
    <mergeCell ref="AI11:AI12"/>
    <mergeCell ref="Q10:Q12"/>
    <mergeCell ref="R10:R12"/>
    <mergeCell ref="AI9:AL10"/>
    <mergeCell ref="B10:B12"/>
    <mergeCell ref="C10:C12"/>
    <mergeCell ref="S10:V10"/>
    <mergeCell ref="W10:Z10"/>
    <mergeCell ref="AA10:AD10"/>
    <mergeCell ref="AE10:AH10"/>
    <mergeCell ref="G11:G12"/>
    <mergeCell ref="H11:H12"/>
    <mergeCell ref="I11:N11"/>
    <mergeCell ref="S11:S12"/>
    <mergeCell ref="AJ11:AJ12"/>
    <mergeCell ref="AK11:AK12"/>
    <mergeCell ref="F10:F12"/>
    <mergeCell ref="D10:D12"/>
    <mergeCell ref="E10:E12"/>
    <mergeCell ref="T11:T12"/>
    <mergeCell ref="U11:U12"/>
    <mergeCell ref="P10:P12"/>
  </mergeCells>
  <dataValidations count="1">
    <dataValidation type="list" allowBlank="1" showInputMessage="1" showErrorMessage="1" sqref="H49:H53 B13:E13 B15:E15 G19:H19 B48:E53 B21:E46 H23:H46" xr:uid="{D0D88170-A3C0-469B-B1FF-7CB5E6B01EFB}"/>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61604-757B-4382-81CF-AAE1AF7BD520}">
  <sheetPr>
    <tabColor rgb="FF00B050"/>
  </sheetPr>
  <dimension ref="A1:AN95"/>
  <sheetViews>
    <sheetView showGridLines="0" topLeftCell="W49" zoomScale="85" zoomScaleNormal="85" workbookViewId="0">
      <selection activeCell="AG15" sqref="AG15:AG50"/>
    </sheetView>
  </sheetViews>
  <sheetFormatPr baseColWidth="10" defaultColWidth="11.44140625" defaultRowHeight="9.6"/>
  <cols>
    <col min="1" max="1" width="6.21875" style="1" customWidth="1"/>
    <col min="2" max="5" width="6.77734375" style="1" customWidth="1"/>
    <col min="6" max="6" width="29.44140625" style="140" customWidth="1"/>
    <col min="7" max="7" width="26.77734375" style="1" customWidth="1"/>
    <col min="8" max="8" width="16" style="1" customWidth="1"/>
    <col min="9" max="9" width="9.44140625" style="284" customWidth="1"/>
    <col min="10" max="10" width="8.21875" style="429" customWidth="1"/>
    <col min="11" max="11" width="14.21875" style="429" customWidth="1"/>
    <col min="12" max="12" width="8.5546875" style="284" customWidth="1"/>
    <col min="13" max="13" width="8" style="284" customWidth="1"/>
    <col min="14" max="14" width="13.44140625" style="284" customWidth="1"/>
    <col min="15" max="15" width="15.44140625" style="284" customWidth="1"/>
    <col min="16" max="16" width="13" style="142" customWidth="1"/>
    <col min="17" max="17" width="18.21875" style="1" customWidth="1"/>
    <col min="18" max="18" width="26.21875" style="1" customWidth="1"/>
    <col min="19" max="19" width="11.44140625" style="1" customWidth="1"/>
    <col min="20" max="21" width="13.21875" style="1" customWidth="1"/>
    <col min="22" max="22" width="13.77734375" style="1" customWidth="1"/>
    <col min="23" max="24" width="11.44140625" style="1" customWidth="1"/>
    <col min="25" max="25" width="19.21875" style="1" customWidth="1"/>
    <col min="26" max="29" width="11.44140625" style="1" customWidth="1"/>
    <col min="30" max="30" width="16.77734375" style="1" customWidth="1"/>
    <col min="31" max="33" width="11.44140625" style="151" customWidth="1"/>
    <col min="34" max="34" width="16.109375" style="151" customWidth="1"/>
    <col min="35" max="35" width="11.44140625" style="1" customWidth="1"/>
    <col min="36" max="36" width="11.44140625" style="475" customWidth="1"/>
    <col min="37" max="38" width="11.44140625" style="1" customWidth="1"/>
    <col min="39" max="46" width="11.44140625" style="151" customWidth="1"/>
    <col min="47" max="16384" width="11.44140625" style="151"/>
  </cols>
  <sheetData>
    <row r="1" spans="1:38" ht="15.6">
      <c r="A1" s="884" t="s">
        <v>441</v>
      </c>
      <c r="B1" s="884"/>
      <c r="C1" s="884"/>
      <c r="D1" s="884"/>
      <c r="E1" s="884"/>
      <c r="F1" s="484"/>
      <c r="G1" s="885"/>
      <c r="H1" s="885"/>
      <c r="I1" s="885"/>
      <c r="J1" s="885"/>
      <c r="K1" s="885"/>
      <c r="L1" s="885"/>
      <c r="M1" s="885"/>
      <c r="N1" s="885"/>
      <c r="O1" s="885"/>
      <c r="P1" s="885"/>
      <c r="Q1" s="885"/>
      <c r="R1" s="485"/>
      <c r="S1" s="485"/>
      <c r="T1" s="485"/>
      <c r="U1" s="485"/>
      <c r="V1" s="485"/>
    </row>
    <row r="2" spans="1:38" ht="12">
      <c r="A2" s="886" t="s">
        <v>442</v>
      </c>
      <c r="B2" s="886"/>
      <c r="C2" s="886"/>
      <c r="D2" s="886"/>
      <c r="E2" s="886"/>
      <c r="F2" s="486"/>
      <c r="G2" s="885"/>
      <c r="H2" s="885"/>
      <c r="I2" s="885"/>
      <c r="J2" s="885"/>
      <c r="K2" s="885"/>
      <c r="L2" s="885"/>
      <c r="M2" s="885"/>
      <c r="N2" s="885"/>
      <c r="O2" s="885"/>
      <c r="P2" s="885"/>
      <c r="Q2" s="885"/>
      <c r="R2" s="485"/>
      <c r="S2" s="485"/>
      <c r="T2" s="485"/>
      <c r="U2" s="485"/>
      <c r="V2" s="485"/>
    </row>
    <row r="3" spans="1:38">
      <c r="A3" s="485"/>
      <c r="B3" s="485"/>
      <c r="C3" s="485"/>
      <c r="D3" s="485"/>
      <c r="E3" s="485"/>
      <c r="F3" s="487"/>
      <c r="G3" s="885"/>
      <c r="H3" s="885"/>
      <c r="I3" s="885"/>
      <c r="J3" s="885"/>
      <c r="K3" s="885"/>
      <c r="L3" s="885"/>
      <c r="M3" s="885"/>
      <c r="N3" s="885"/>
      <c r="O3" s="885"/>
      <c r="P3" s="885"/>
      <c r="Q3" s="885"/>
      <c r="R3" s="485"/>
      <c r="S3" s="485"/>
      <c r="T3" s="485"/>
      <c r="U3" s="485"/>
      <c r="V3" s="485"/>
    </row>
    <row r="4" spans="1:38">
      <c r="A4" s="485"/>
      <c r="B4" s="485"/>
      <c r="C4" s="485"/>
      <c r="D4" s="485"/>
      <c r="E4" s="485"/>
      <c r="F4" s="487"/>
      <c r="G4" s="485"/>
      <c r="H4" s="485"/>
      <c r="I4" s="488"/>
      <c r="J4" s="489"/>
      <c r="K4" s="489"/>
      <c r="L4" s="488"/>
      <c r="M4" s="488"/>
      <c r="N4" s="488"/>
      <c r="O4" s="488"/>
      <c r="P4" s="485"/>
      <c r="Q4" s="485"/>
      <c r="R4" s="485"/>
      <c r="S4" s="485"/>
      <c r="T4" s="485"/>
      <c r="U4" s="485"/>
      <c r="V4" s="485"/>
    </row>
    <row r="5" spans="1:38">
      <c r="A5" s="485"/>
      <c r="B5" s="485"/>
      <c r="C5" s="485"/>
      <c r="D5" s="485"/>
      <c r="E5" s="485"/>
      <c r="F5" s="487"/>
      <c r="G5" s="485"/>
      <c r="H5" s="485"/>
      <c r="I5" s="488"/>
      <c r="J5" s="489"/>
      <c r="K5" s="489"/>
      <c r="L5" s="488"/>
      <c r="M5" s="488"/>
      <c r="N5" s="488"/>
      <c r="O5" s="488"/>
      <c r="P5" s="485"/>
      <c r="Q5" s="485"/>
      <c r="R5" s="485"/>
      <c r="S5" s="485"/>
      <c r="T5" s="485"/>
      <c r="U5" s="485"/>
      <c r="V5" s="485"/>
    </row>
    <row r="6" spans="1:38" ht="10.199999999999999">
      <c r="A6" s="490" t="s">
        <v>443</v>
      </c>
      <c r="B6" s="491" t="s">
        <v>665</v>
      </c>
      <c r="C6" s="491" t="s">
        <v>665</v>
      </c>
      <c r="D6" s="491" t="s">
        <v>665</v>
      </c>
      <c r="E6" s="491" t="s">
        <v>665</v>
      </c>
      <c r="F6" s="492">
        <v>2024</v>
      </c>
      <c r="G6" s="485"/>
      <c r="H6" s="485"/>
      <c r="I6" s="488"/>
      <c r="J6" s="489"/>
      <c r="K6" s="489"/>
      <c r="L6" s="488"/>
      <c r="M6" s="488"/>
      <c r="N6" s="488"/>
      <c r="O6" s="488"/>
      <c r="P6" s="485"/>
      <c r="Q6" s="485"/>
      <c r="R6" s="485"/>
      <c r="S6" s="485"/>
      <c r="T6" s="485"/>
      <c r="U6" s="485"/>
      <c r="V6" s="485"/>
      <c r="AD6" s="3"/>
    </row>
    <row r="7" spans="1:38" ht="10.199999999999999">
      <c r="A7" s="493" t="s">
        <v>444</v>
      </c>
      <c r="B7" s="494" t="s">
        <v>665</v>
      </c>
      <c r="C7" s="494" t="s">
        <v>665</v>
      </c>
      <c r="D7" s="494" t="s">
        <v>665</v>
      </c>
      <c r="E7" s="494" t="s">
        <v>665</v>
      </c>
      <c r="F7" s="492">
        <v>172</v>
      </c>
      <c r="G7" s="485"/>
      <c r="H7" s="485"/>
      <c r="I7" s="488"/>
      <c r="J7" s="489"/>
      <c r="K7" s="489"/>
      <c r="L7" s="488"/>
      <c r="M7" s="488"/>
      <c r="N7" s="488"/>
      <c r="O7" s="488"/>
      <c r="P7" s="485"/>
      <c r="Q7" s="485"/>
      <c r="R7" s="485"/>
      <c r="S7" s="485"/>
      <c r="T7" s="485"/>
      <c r="U7" s="485"/>
      <c r="V7" s="485"/>
    </row>
    <row r="8" spans="1:38" ht="10.199999999999999">
      <c r="A8" s="493" t="s">
        <v>445</v>
      </c>
      <c r="B8" s="494" t="s">
        <v>665</v>
      </c>
      <c r="C8" s="494" t="s">
        <v>665</v>
      </c>
      <c r="D8" s="494" t="s">
        <v>665</v>
      </c>
      <c r="E8" s="494" t="s">
        <v>665</v>
      </c>
      <c r="F8" s="492" t="s">
        <v>928</v>
      </c>
      <c r="G8" s="485"/>
      <c r="H8" s="485"/>
      <c r="I8" s="488"/>
      <c r="J8" s="489"/>
      <c r="K8" s="489"/>
      <c r="L8" s="488"/>
      <c r="M8" s="488"/>
      <c r="N8" s="488"/>
      <c r="O8" s="488"/>
      <c r="P8" s="485"/>
      <c r="Q8" s="485"/>
      <c r="R8" s="485"/>
      <c r="S8" s="485"/>
      <c r="T8" s="485"/>
      <c r="U8" s="485"/>
      <c r="V8" s="485"/>
    </row>
    <row r="9" spans="1:38" ht="10.199999999999999">
      <c r="A9" s="493" t="s">
        <v>447</v>
      </c>
      <c r="B9" s="494" t="s">
        <v>665</v>
      </c>
      <c r="C9" s="494" t="s">
        <v>665</v>
      </c>
      <c r="D9" s="494" t="s">
        <v>665</v>
      </c>
      <c r="E9" s="494" t="s">
        <v>665</v>
      </c>
      <c r="F9" s="492" t="s">
        <v>1741</v>
      </c>
      <c r="G9" s="485"/>
      <c r="H9" s="485"/>
      <c r="I9" s="488"/>
      <c r="J9" s="489"/>
      <c r="K9" s="489"/>
      <c r="L9" s="488"/>
      <c r="M9" s="488"/>
      <c r="N9" s="488"/>
      <c r="O9" s="488"/>
      <c r="P9" s="485"/>
      <c r="Q9" s="485"/>
      <c r="R9" s="485"/>
      <c r="S9" s="485"/>
      <c r="T9" s="485"/>
      <c r="U9" s="485"/>
      <c r="V9" s="485"/>
    </row>
    <row r="10" spans="1:38">
      <c r="A10" s="485"/>
      <c r="B10" s="485"/>
      <c r="C10" s="485"/>
      <c r="D10" s="485"/>
      <c r="E10" s="485"/>
      <c r="F10" s="487"/>
      <c r="G10" s="485"/>
      <c r="H10" s="485"/>
      <c r="I10" s="488"/>
      <c r="J10" s="489"/>
      <c r="K10" s="489"/>
      <c r="L10" s="488"/>
      <c r="M10" s="488"/>
      <c r="N10" s="488"/>
      <c r="O10" s="488"/>
      <c r="P10" s="485"/>
      <c r="Q10" s="485"/>
      <c r="R10" s="485"/>
      <c r="S10" s="485"/>
      <c r="T10" s="485"/>
      <c r="U10" s="485"/>
      <c r="V10" s="485"/>
    </row>
    <row r="11" spans="1:38">
      <c r="A11" s="889" t="s">
        <v>44</v>
      </c>
      <c r="B11" s="887" t="s">
        <v>1742</v>
      </c>
      <c r="C11" s="887"/>
      <c r="D11" s="887"/>
      <c r="E11" s="888"/>
      <c r="F11" s="877" t="s">
        <v>449</v>
      </c>
      <c r="G11" s="878"/>
      <c r="H11" s="878"/>
      <c r="I11" s="878"/>
      <c r="J11" s="878"/>
      <c r="K11" s="878"/>
      <c r="L11" s="878"/>
      <c r="M11" s="878"/>
      <c r="N11" s="878"/>
      <c r="O11" s="878"/>
      <c r="P11" s="878"/>
      <c r="Q11" s="878"/>
      <c r="R11" s="879"/>
      <c r="S11" s="286" t="s">
        <v>450</v>
      </c>
      <c r="T11" s="286"/>
      <c r="U11" s="286"/>
      <c r="V11" s="286"/>
      <c r="W11" s="286"/>
      <c r="X11" s="286"/>
      <c r="Y11" s="286"/>
      <c r="Z11" s="286"/>
      <c r="AA11" s="286"/>
      <c r="AB11" s="286"/>
      <c r="AC11" s="286"/>
      <c r="AD11" s="286"/>
      <c r="AE11" s="167"/>
      <c r="AF11" s="167"/>
      <c r="AG11" s="167"/>
      <c r="AH11" s="167"/>
      <c r="AI11" s="814" t="s">
        <v>451</v>
      </c>
      <c r="AJ11" s="875"/>
      <c r="AK11" s="814"/>
      <c r="AL11" s="814"/>
    </row>
    <row r="12" spans="1:38">
      <c r="A12" s="890"/>
      <c r="B12" s="892" t="s">
        <v>1743</v>
      </c>
      <c r="C12" s="892" t="s">
        <v>1744</v>
      </c>
      <c r="D12" s="892" t="s">
        <v>1745</v>
      </c>
      <c r="E12" s="892" t="s">
        <v>1746</v>
      </c>
      <c r="F12" s="816" t="s">
        <v>456</v>
      </c>
      <c r="G12" s="287" t="s">
        <v>457</v>
      </c>
      <c r="H12" s="287"/>
      <c r="I12" s="287"/>
      <c r="J12" s="430"/>
      <c r="K12" s="430"/>
      <c r="L12" s="287"/>
      <c r="M12" s="287"/>
      <c r="N12" s="287"/>
      <c r="O12" s="287"/>
      <c r="P12" s="817" t="s">
        <v>575</v>
      </c>
      <c r="Q12" s="816" t="s">
        <v>576</v>
      </c>
      <c r="R12" s="816" t="s">
        <v>577</v>
      </c>
      <c r="S12" s="814" t="s">
        <v>461</v>
      </c>
      <c r="T12" s="814"/>
      <c r="U12" s="814"/>
      <c r="V12" s="814"/>
      <c r="W12" s="814" t="s">
        <v>462</v>
      </c>
      <c r="X12" s="814"/>
      <c r="Y12" s="814"/>
      <c r="Z12" s="814"/>
      <c r="AA12" s="814" t="s">
        <v>463</v>
      </c>
      <c r="AB12" s="814"/>
      <c r="AC12" s="814"/>
      <c r="AD12" s="814"/>
      <c r="AE12" s="824" t="s">
        <v>464</v>
      </c>
      <c r="AF12" s="824"/>
      <c r="AG12" s="824"/>
      <c r="AH12" s="824"/>
      <c r="AI12" s="814"/>
      <c r="AJ12" s="875"/>
      <c r="AK12" s="814"/>
      <c r="AL12" s="814"/>
    </row>
    <row r="13" spans="1:38">
      <c r="A13" s="890"/>
      <c r="B13" s="892"/>
      <c r="C13" s="892"/>
      <c r="D13" s="892"/>
      <c r="E13" s="892"/>
      <c r="F13" s="816"/>
      <c r="G13" s="816" t="s">
        <v>578</v>
      </c>
      <c r="H13" s="816" t="s">
        <v>579</v>
      </c>
      <c r="I13" s="816" t="s">
        <v>580</v>
      </c>
      <c r="J13" s="816"/>
      <c r="K13" s="816"/>
      <c r="L13" s="816"/>
      <c r="M13" s="816"/>
      <c r="N13" s="816"/>
      <c r="O13" s="168" t="s">
        <v>468</v>
      </c>
      <c r="P13" s="817"/>
      <c r="Q13" s="816"/>
      <c r="R13" s="816"/>
      <c r="S13" s="814" t="s">
        <v>469</v>
      </c>
      <c r="T13" s="814" t="s">
        <v>470</v>
      </c>
      <c r="U13" s="814" t="s">
        <v>471</v>
      </c>
      <c r="V13" s="814" t="s">
        <v>472</v>
      </c>
      <c r="W13" s="814" t="s">
        <v>469</v>
      </c>
      <c r="X13" s="814" t="s">
        <v>470</v>
      </c>
      <c r="Y13" s="814" t="s">
        <v>471</v>
      </c>
      <c r="Z13" s="814" t="s">
        <v>472</v>
      </c>
      <c r="AA13" s="814" t="s">
        <v>469</v>
      </c>
      <c r="AB13" s="814" t="s">
        <v>470</v>
      </c>
      <c r="AC13" s="814" t="s">
        <v>471</v>
      </c>
      <c r="AD13" s="814" t="s">
        <v>472</v>
      </c>
      <c r="AE13" s="824" t="s">
        <v>469</v>
      </c>
      <c r="AF13" s="824" t="s">
        <v>470</v>
      </c>
      <c r="AG13" s="824" t="s">
        <v>471</v>
      </c>
      <c r="AH13" s="824" t="s">
        <v>472</v>
      </c>
      <c r="AI13" s="814" t="s">
        <v>473</v>
      </c>
      <c r="AJ13" s="875" t="s">
        <v>474</v>
      </c>
      <c r="AK13" s="814" t="s">
        <v>475</v>
      </c>
      <c r="AL13" s="814" t="s">
        <v>472</v>
      </c>
    </row>
    <row r="14" spans="1:38" ht="33.75" customHeight="1">
      <c r="A14" s="891"/>
      <c r="B14" s="893"/>
      <c r="C14" s="893"/>
      <c r="D14" s="893"/>
      <c r="E14" s="893"/>
      <c r="F14" s="816"/>
      <c r="G14" s="816"/>
      <c r="H14" s="816"/>
      <c r="I14" s="168">
        <v>1</v>
      </c>
      <c r="J14" s="168">
        <v>2</v>
      </c>
      <c r="K14" s="168" t="s">
        <v>476</v>
      </c>
      <c r="L14" s="168">
        <v>3</v>
      </c>
      <c r="M14" s="168">
        <v>4</v>
      </c>
      <c r="N14" s="168" t="s">
        <v>477</v>
      </c>
      <c r="O14" s="168" t="s">
        <v>478</v>
      </c>
      <c r="P14" s="817"/>
      <c r="Q14" s="816"/>
      <c r="R14" s="816"/>
      <c r="S14" s="815"/>
      <c r="T14" s="815"/>
      <c r="U14" s="815"/>
      <c r="V14" s="815"/>
      <c r="W14" s="815"/>
      <c r="X14" s="815"/>
      <c r="Y14" s="815"/>
      <c r="Z14" s="815"/>
      <c r="AA14" s="815"/>
      <c r="AB14" s="815"/>
      <c r="AC14" s="815"/>
      <c r="AD14" s="815"/>
      <c r="AE14" s="825"/>
      <c r="AF14" s="825"/>
      <c r="AG14" s="825"/>
      <c r="AH14" s="825"/>
      <c r="AI14" s="815"/>
      <c r="AJ14" s="876"/>
      <c r="AK14" s="815"/>
      <c r="AL14" s="815"/>
    </row>
    <row r="15" spans="1:38" s="204" customFormat="1" ht="28.8">
      <c r="A15" s="503" t="s">
        <v>1749</v>
      </c>
      <c r="B15" s="504">
        <v>13</v>
      </c>
      <c r="C15" s="504" t="s">
        <v>39</v>
      </c>
      <c r="D15" s="504" t="s">
        <v>48</v>
      </c>
      <c r="E15" s="504">
        <v>1.05</v>
      </c>
      <c r="F15" s="502" t="s">
        <v>1750</v>
      </c>
      <c r="G15" s="502" t="s">
        <v>182</v>
      </c>
      <c r="H15" s="502" t="s">
        <v>856</v>
      </c>
      <c r="I15" s="498">
        <v>0</v>
      </c>
      <c r="J15" s="499">
        <v>0</v>
      </c>
      <c r="K15" s="500">
        <v>0</v>
      </c>
      <c r="L15" s="498" t="s">
        <v>665</v>
      </c>
      <c r="M15" s="498">
        <v>1</v>
      </c>
      <c r="N15" s="501">
        <v>1</v>
      </c>
      <c r="O15" s="501">
        <v>1</v>
      </c>
      <c r="P15" s="502" t="s">
        <v>665</v>
      </c>
      <c r="Q15" s="502" t="s">
        <v>1748</v>
      </c>
      <c r="R15" s="502" t="s">
        <v>1751</v>
      </c>
      <c r="S15" s="350"/>
      <c r="T15" s="344" t="str">
        <f t="shared" ref="T15:T50" si="0">IF(S15="","No hay ejecución",IF(AND(I15=0),"No hay Programación", S15/I15))</f>
        <v>No hay ejecución</v>
      </c>
      <c r="U15" s="172" t="str">
        <f t="shared" ref="U15:U50" si="1">IF(T15="No hay ejecución","NA",IF(T15&gt;=90%,"De acuerdo con lo programado",IF(T15&gt;=51%,"Atraso Leve",IF(T15&lt;=50%,"En riesgo cumplimiento"))))</f>
        <v>NA</v>
      </c>
      <c r="V15" s="183"/>
      <c r="W15" s="343">
        <v>0</v>
      </c>
      <c r="X15" s="344" t="str">
        <f t="shared" ref="X15:X50" si="2">IF(W15="","No hay ejecución",IF(AND(J15=0),"No hay Programación", W15/J15))</f>
        <v>No hay Programación</v>
      </c>
      <c r="Y15" s="172" t="str">
        <f t="shared" ref="Y15" si="3">IF(X15="No hay ejecución","NA",IF(X15&gt;=90%,"De acuerdo con lo programado",IF(X15&gt;=51%,"Atraso Leve",IF(X15&lt;=50%,"En riesgo en cumplimiento"))))</f>
        <v>De acuerdo con lo programado</v>
      </c>
      <c r="Z15" s="183"/>
      <c r="AA15" s="325"/>
      <c r="AB15" s="296" t="str">
        <f t="shared" ref="AB15:AB50" si="4">IF(AA15="","No hay ejecución",IF(AND(L15=0),"No hay Programación", AA15/L15))</f>
        <v>No hay ejecución</v>
      </c>
      <c r="AC15" s="297" t="str">
        <f t="shared" ref="AC15:AC50" si="5">IF(AB15="No hay ejecución","NA",IF(AB15&gt;=90%,"De acuerdo con lo programado",IF(AB15&gt;=50%,"Atraso Leve",IF(AB15&lt;=49.9%,"En riesgo en cumplimiento"))))</f>
        <v>NA</v>
      </c>
      <c r="AD15" s="294"/>
      <c r="AE15" s="224">
        <v>1</v>
      </c>
      <c r="AF15" s="225">
        <f t="shared" ref="AF15:AF50" si="6">IF(AE15="","No hay ejecución",IF(AND(M15=0),"No hay Programación", AE15/M15))</f>
        <v>1</v>
      </c>
      <c r="AG15" s="226" t="str">
        <f t="shared" ref="AG15:AG50" si="7">IF(AF15="No hay ejecución","NA",IF(AF15&gt;=90%,"De acuerdo con lo programado",IF(AF15&gt;=50%,"Atraso Leve",IF(AF15&lt;=49.99%,"En riesgo en cumplimiento"))))</f>
        <v>De acuerdo con lo programado</v>
      </c>
      <c r="AH15" s="226"/>
      <c r="AI15" s="299">
        <f t="shared" ref="AI15:AI50" si="8">S15+W15+AA15+AE15</f>
        <v>1</v>
      </c>
      <c r="AJ15" s="296">
        <f t="shared" ref="AJ15:AJ50" si="9">IF(AI15="","No hay ejecución",IF(AND(O15=0),"No hay Programación", AI15/O15))</f>
        <v>1</v>
      </c>
      <c r="AK15" s="297" t="str">
        <f t="shared" ref="AK15:AK50" si="10">IF(AJ15="No hay ejecución","NA",IF(AJ15&gt;=90%,"Cumplio",IF(AJ15&lt;=89.9%,"No Cumplio")))</f>
        <v>Cumplio</v>
      </c>
      <c r="AL15" s="297"/>
    </row>
    <row r="16" spans="1:38" s="204" customFormat="1" ht="19.2">
      <c r="A16" s="503" t="s">
        <v>866</v>
      </c>
      <c r="B16" s="504">
        <v>12</v>
      </c>
      <c r="C16" s="504" t="s">
        <v>39</v>
      </c>
      <c r="D16" s="504" t="s">
        <v>48</v>
      </c>
      <c r="E16" s="504">
        <v>1.01</v>
      </c>
      <c r="F16" s="502" t="s">
        <v>1752</v>
      </c>
      <c r="G16" s="502" t="s">
        <v>862</v>
      </c>
      <c r="H16" s="502" t="s">
        <v>1017</v>
      </c>
      <c r="I16" s="498">
        <v>0</v>
      </c>
      <c r="J16" s="499">
        <v>0</v>
      </c>
      <c r="K16" s="500">
        <v>0</v>
      </c>
      <c r="L16" s="498">
        <v>1</v>
      </c>
      <c r="M16" s="498" t="s">
        <v>665</v>
      </c>
      <c r="N16" s="501">
        <v>1</v>
      </c>
      <c r="O16" s="501">
        <v>1</v>
      </c>
      <c r="P16" s="497" t="s">
        <v>1747</v>
      </c>
      <c r="Q16" s="502" t="s">
        <v>1753</v>
      </c>
      <c r="R16" s="502" t="s">
        <v>1754</v>
      </c>
      <c r="S16" s="350"/>
      <c r="T16" s="344" t="str">
        <f t="shared" si="0"/>
        <v>No hay ejecución</v>
      </c>
      <c r="U16" s="172" t="str">
        <f t="shared" si="1"/>
        <v>NA</v>
      </c>
      <c r="V16" s="183"/>
      <c r="W16" s="343"/>
      <c r="X16" s="344" t="str">
        <f t="shared" si="2"/>
        <v>No hay ejecución</v>
      </c>
      <c r="Y16" s="172" t="str">
        <f t="shared" ref="Y16:Y50" si="11">IF(X16="No hay ejecución","NA",IF(X16&gt;=90%,"De acuerdo con lo programado",IF(X16&gt;=51%,"Atraso Leve",IF(X16&lt;50%,"En riesgo en cumplimiento"))))</f>
        <v>NA</v>
      </c>
      <c r="Z16" s="183"/>
      <c r="AA16" s="325">
        <v>1</v>
      </c>
      <c r="AB16" s="296">
        <f t="shared" si="4"/>
        <v>1</v>
      </c>
      <c r="AC16" s="297" t="str">
        <f t="shared" si="5"/>
        <v>De acuerdo con lo programado</v>
      </c>
      <c r="AD16" s="294"/>
      <c r="AE16" s="224"/>
      <c r="AF16" s="225" t="str">
        <f t="shared" si="6"/>
        <v>No hay ejecución</v>
      </c>
      <c r="AG16" s="226" t="str">
        <f t="shared" si="7"/>
        <v>NA</v>
      </c>
      <c r="AH16" s="226"/>
      <c r="AI16" s="299">
        <f t="shared" si="8"/>
        <v>1</v>
      </c>
      <c r="AJ16" s="296">
        <f t="shared" si="9"/>
        <v>1</v>
      </c>
      <c r="AK16" s="297" t="str">
        <f t="shared" si="10"/>
        <v>Cumplio</v>
      </c>
      <c r="AL16" s="297"/>
    </row>
    <row r="17" spans="1:39" s="204" customFormat="1" ht="28.8">
      <c r="A17" s="503" t="s">
        <v>868</v>
      </c>
      <c r="B17" s="504">
        <v>13</v>
      </c>
      <c r="C17" s="504" t="s">
        <v>39</v>
      </c>
      <c r="D17" s="504" t="s">
        <v>48</v>
      </c>
      <c r="E17" s="504">
        <v>1.01</v>
      </c>
      <c r="F17" s="502" t="s">
        <v>1755</v>
      </c>
      <c r="G17" s="502" t="s">
        <v>862</v>
      </c>
      <c r="H17" s="502" t="s">
        <v>1017</v>
      </c>
      <c r="I17" s="498">
        <v>1</v>
      </c>
      <c r="J17" s="499">
        <v>0</v>
      </c>
      <c r="K17" s="500">
        <v>1</v>
      </c>
      <c r="L17" s="498">
        <v>0</v>
      </c>
      <c r="M17" s="498">
        <v>0</v>
      </c>
      <c r="N17" s="501">
        <v>0</v>
      </c>
      <c r="O17" s="501">
        <v>1</v>
      </c>
      <c r="P17" s="497" t="s">
        <v>1747</v>
      </c>
      <c r="Q17" s="502" t="s">
        <v>1756</v>
      </c>
      <c r="R17" s="502" t="s">
        <v>665</v>
      </c>
      <c r="S17" s="350">
        <v>1</v>
      </c>
      <c r="T17" s="344">
        <f t="shared" si="0"/>
        <v>1</v>
      </c>
      <c r="U17" s="172" t="str">
        <f t="shared" si="1"/>
        <v>De acuerdo con lo programado</v>
      </c>
      <c r="V17" s="183"/>
      <c r="W17" s="343"/>
      <c r="X17" s="344" t="str">
        <f t="shared" si="2"/>
        <v>No hay ejecución</v>
      </c>
      <c r="Y17" s="172" t="str">
        <f t="shared" si="11"/>
        <v>NA</v>
      </c>
      <c r="Z17" s="183"/>
      <c r="AA17" s="325"/>
      <c r="AB17" s="296" t="str">
        <f t="shared" si="4"/>
        <v>No hay ejecución</v>
      </c>
      <c r="AC17" s="297" t="str">
        <f t="shared" si="5"/>
        <v>NA</v>
      </c>
      <c r="AD17" s="294"/>
      <c r="AE17" s="224"/>
      <c r="AF17" s="225" t="str">
        <f t="shared" si="6"/>
        <v>No hay ejecución</v>
      </c>
      <c r="AG17" s="226" t="str">
        <f t="shared" si="7"/>
        <v>NA</v>
      </c>
      <c r="AH17" s="226"/>
      <c r="AI17" s="299">
        <f t="shared" si="8"/>
        <v>1</v>
      </c>
      <c r="AJ17" s="296">
        <f t="shared" si="9"/>
        <v>1</v>
      </c>
      <c r="AK17" s="297" t="str">
        <f t="shared" si="10"/>
        <v>Cumplio</v>
      </c>
      <c r="AL17" s="297"/>
    </row>
    <row r="18" spans="1:39" s="204" customFormat="1" ht="28.8">
      <c r="A18" s="503" t="s">
        <v>1059</v>
      </c>
      <c r="B18" s="504">
        <v>13</v>
      </c>
      <c r="C18" s="504" t="s">
        <v>39</v>
      </c>
      <c r="D18" s="504" t="s">
        <v>48</v>
      </c>
      <c r="E18" s="504">
        <v>1.01</v>
      </c>
      <c r="F18" s="502" t="s">
        <v>1757</v>
      </c>
      <c r="G18" s="502" t="s">
        <v>862</v>
      </c>
      <c r="H18" s="502" t="s">
        <v>1017</v>
      </c>
      <c r="I18" s="498">
        <v>0</v>
      </c>
      <c r="J18" s="499">
        <v>0</v>
      </c>
      <c r="K18" s="500">
        <v>0</v>
      </c>
      <c r="L18" s="498">
        <v>0</v>
      </c>
      <c r="M18" s="498">
        <v>1</v>
      </c>
      <c r="N18" s="501">
        <v>1</v>
      </c>
      <c r="O18" s="501">
        <v>1</v>
      </c>
      <c r="P18" s="497" t="s">
        <v>1747</v>
      </c>
      <c r="Q18" s="502" t="s">
        <v>1748</v>
      </c>
      <c r="R18" s="502" t="s">
        <v>1754</v>
      </c>
      <c r="S18" s="350"/>
      <c r="T18" s="344" t="str">
        <f t="shared" si="0"/>
        <v>No hay ejecución</v>
      </c>
      <c r="U18" s="172" t="str">
        <f t="shared" si="1"/>
        <v>NA</v>
      </c>
      <c r="V18" s="183"/>
      <c r="W18" s="343"/>
      <c r="X18" s="344" t="str">
        <f t="shared" si="2"/>
        <v>No hay ejecución</v>
      </c>
      <c r="Y18" s="172" t="str">
        <f t="shared" si="11"/>
        <v>NA</v>
      </c>
      <c r="Z18" s="183"/>
      <c r="AA18" s="325"/>
      <c r="AB18" s="296" t="str">
        <f t="shared" si="4"/>
        <v>No hay ejecución</v>
      </c>
      <c r="AC18" s="297" t="str">
        <f t="shared" si="5"/>
        <v>NA</v>
      </c>
      <c r="AD18" s="294"/>
      <c r="AE18" s="224">
        <v>1</v>
      </c>
      <c r="AF18" s="225">
        <f t="shared" si="6"/>
        <v>1</v>
      </c>
      <c r="AG18" s="226" t="str">
        <f t="shared" si="7"/>
        <v>De acuerdo con lo programado</v>
      </c>
      <c r="AH18" s="226"/>
      <c r="AI18" s="299">
        <f t="shared" si="8"/>
        <v>1</v>
      </c>
      <c r="AJ18" s="296">
        <f t="shared" si="9"/>
        <v>1</v>
      </c>
      <c r="AK18" s="297" t="str">
        <f t="shared" si="10"/>
        <v>Cumplio</v>
      </c>
      <c r="AL18" s="297"/>
    </row>
    <row r="19" spans="1:39" s="204" customFormat="1" ht="38.4">
      <c r="A19" s="503" t="s">
        <v>871</v>
      </c>
      <c r="B19" s="504">
        <v>12</v>
      </c>
      <c r="C19" s="504" t="s">
        <v>35</v>
      </c>
      <c r="D19" s="504" t="s">
        <v>48</v>
      </c>
      <c r="E19" s="504">
        <v>1.01</v>
      </c>
      <c r="F19" s="505" t="s">
        <v>1760</v>
      </c>
      <c r="G19" s="502" t="s">
        <v>862</v>
      </c>
      <c r="H19" s="502" t="s">
        <v>1017</v>
      </c>
      <c r="I19" s="498">
        <v>0</v>
      </c>
      <c r="J19" s="499">
        <v>0</v>
      </c>
      <c r="K19" s="500">
        <v>0</v>
      </c>
      <c r="L19" s="498">
        <v>1</v>
      </c>
      <c r="M19" s="498">
        <v>0</v>
      </c>
      <c r="N19" s="501">
        <v>1</v>
      </c>
      <c r="O19" s="501">
        <v>1</v>
      </c>
      <c r="P19" s="497" t="s">
        <v>1747</v>
      </c>
      <c r="Q19" s="502" t="s">
        <v>1753</v>
      </c>
      <c r="R19" s="502" t="s">
        <v>1754</v>
      </c>
      <c r="S19" s="350"/>
      <c r="T19" s="344" t="str">
        <f t="shared" si="0"/>
        <v>No hay ejecución</v>
      </c>
      <c r="U19" s="172" t="str">
        <f t="shared" si="1"/>
        <v>NA</v>
      </c>
      <c r="V19" s="183"/>
      <c r="W19" s="343"/>
      <c r="X19" s="344" t="str">
        <f t="shared" si="2"/>
        <v>No hay ejecución</v>
      </c>
      <c r="Y19" s="172" t="str">
        <f t="shared" si="11"/>
        <v>NA</v>
      </c>
      <c r="Z19" s="183"/>
      <c r="AA19" s="325">
        <v>1</v>
      </c>
      <c r="AB19" s="296">
        <f t="shared" si="4"/>
        <v>1</v>
      </c>
      <c r="AC19" s="297" t="str">
        <f t="shared" si="5"/>
        <v>De acuerdo con lo programado</v>
      </c>
      <c r="AD19" s="294"/>
      <c r="AE19" s="224"/>
      <c r="AF19" s="225" t="str">
        <f t="shared" si="6"/>
        <v>No hay ejecución</v>
      </c>
      <c r="AG19" s="226" t="str">
        <f t="shared" si="7"/>
        <v>NA</v>
      </c>
      <c r="AH19" s="226"/>
      <c r="AI19" s="299">
        <f t="shared" si="8"/>
        <v>1</v>
      </c>
      <c r="AJ19" s="296">
        <f t="shared" si="9"/>
        <v>1</v>
      </c>
      <c r="AK19" s="297" t="str">
        <f t="shared" si="10"/>
        <v>Cumplio</v>
      </c>
      <c r="AL19" s="297"/>
    </row>
    <row r="20" spans="1:39" s="204" customFormat="1" ht="28.8">
      <c r="A20" s="503" t="s">
        <v>872</v>
      </c>
      <c r="B20" s="504">
        <v>13</v>
      </c>
      <c r="C20" s="504" t="s">
        <v>39</v>
      </c>
      <c r="D20" s="504" t="s">
        <v>48</v>
      </c>
      <c r="E20" s="504">
        <v>1.01</v>
      </c>
      <c r="F20" s="502" t="s">
        <v>1761</v>
      </c>
      <c r="G20" s="502" t="s">
        <v>862</v>
      </c>
      <c r="H20" s="502" t="s">
        <v>1017</v>
      </c>
      <c r="I20" s="498">
        <v>1</v>
      </c>
      <c r="J20" s="499">
        <v>0</v>
      </c>
      <c r="K20" s="500">
        <v>1</v>
      </c>
      <c r="L20" s="498">
        <v>0</v>
      </c>
      <c r="M20" s="498">
        <v>0</v>
      </c>
      <c r="N20" s="501">
        <v>0</v>
      </c>
      <c r="O20" s="501">
        <v>1</v>
      </c>
      <c r="P20" s="497" t="s">
        <v>1747</v>
      </c>
      <c r="Q20" s="502" t="s">
        <v>1756</v>
      </c>
      <c r="R20" s="502" t="s">
        <v>1762</v>
      </c>
      <c r="S20" s="350">
        <v>1</v>
      </c>
      <c r="T20" s="344">
        <f t="shared" si="0"/>
        <v>1</v>
      </c>
      <c r="U20" s="172" t="str">
        <f t="shared" si="1"/>
        <v>De acuerdo con lo programado</v>
      </c>
      <c r="V20" s="183"/>
      <c r="W20" s="343"/>
      <c r="X20" s="344" t="str">
        <f t="shared" si="2"/>
        <v>No hay ejecución</v>
      </c>
      <c r="Y20" s="172" t="str">
        <f t="shared" si="11"/>
        <v>NA</v>
      </c>
      <c r="Z20" s="183"/>
      <c r="AA20" s="325"/>
      <c r="AB20" s="296" t="str">
        <f t="shared" si="4"/>
        <v>No hay ejecución</v>
      </c>
      <c r="AC20" s="297" t="str">
        <f t="shared" si="5"/>
        <v>NA</v>
      </c>
      <c r="AD20" s="294"/>
      <c r="AE20" s="224"/>
      <c r="AF20" s="225" t="str">
        <f t="shared" si="6"/>
        <v>No hay ejecución</v>
      </c>
      <c r="AG20" s="226" t="str">
        <f t="shared" si="7"/>
        <v>NA</v>
      </c>
      <c r="AH20" s="226"/>
      <c r="AI20" s="299">
        <f t="shared" si="8"/>
        <v>1</v>
      </c>
      <c r="AJ20" s="296">
        <f t="shared" si="9"/>
        <v>1</v>
      </c>
      <c r="AK20" s="297" t="str">
        <f t="shared" si="10"/>
        <v>Cumplio</v>
      </c>
      <c r="AL20" s="297"/>
    </row>
    <row r="21" spans="1:39" s="239" customFormat="1" ht="31.95" customHeight="1">
      <c r="A21" s="700" t="s">
        <v>1763</v>
      </c>
      <c r="B21" s="701">
        <v>12</v>
      </c>
      <c r="C21" s="701" t="s">
        <v>39</v>
      </c>
      <c r="D21" s="701" t="s">
        <v>48</v>
      </c>
      <c r="E21" s="701">
        <v>1.01</v>
      </c>
      <c r="F21" s="507" t="s">
        <v>1089</v>
      </c>
      <c r="G21" s="507" t="s">
        <v>862</v>
      </c>
      <c r="H21" s="507" t="s">
        <v>863</v>
      </c>
      <c r="I21" s="704">
        <v>0</v>
      </c>
      <c r="J21" s="702">
        <v>0</v>
      </c>
      <c r="K21" s="702">
        <v>0</v>
      </c>
      <c r="L21" s="704">
        <v>0</v>
      </c>
      <c r="M21" s="704">
        <v>1</v>
      </c>
      <c r="N21" s="704">
        <v>1</v>
      </c>
      <c r="O21" s="704">
        <v>1</v>
      </c>
      <c r="P21" s="507" t="s">
        <v>1747</v>
      </c>
      <c r="Q21" s="507" t="s">
        <v>1748</v>
      </c>
      <c r="R21" s="510" t="s">
        <v>665</v>
      </c>
      <c r="S21" s="350"/>
      <c r="T21" s="346" t="str">
        <f t="shared" si="0"/>
        <v>No hay ejecución</v>
      </c>
      <c r="U21" s="291" t="str">
        <f t="shared" si="1"/>
        <v>NA</v>
      </c>
      <c r="V21" s="294"/>
      <c r="W21" s="350"/>
      <c r="X21" s="346" t="str">
        <f t="shared" si="2"/>
        <v>No hay ejecución</v>
      </c>
      <c r="Y21" s="291" t="str">
        <f t="shared" si="11"/>
        <v>NA</v>
      </c>
      <c r="Z21" s="294"/>
      <c r="AA21" s="325"/>
      <c r="AB21" s="296" t="str">
        <f t="shared" si="4"/>
        <v>No hay ejecución</v>
      </c>
      <c r="AC21" s="297" t="str">
        <f t="shared" si="5"/>
        <v>NA</v>
      </c>
      <c r="AD21" s="294"/>
      <c r="AE21" s="224"/>
      <c r="AF21" s="225" t="str">
        <f t="shared" si="6"/>
        <v>No hay ejecución</v>
      </c>
      <c r="AG21" s="226" t="str">
        <f t="shared" si="7"/>
        <v>NA</v>
      </c>
      <c r="AH21" s="226"/>
      <c r="AI21" s="299">
        <f t="shared" si="8"/>
        <v>0</v>
      </c>
      <c r="AJ21" s="296">
        <f t="shared" si="9"/>
        <v>0</v>
      </c>
      <c r="AK21" s="297" t="str">
        <f t="shared" si="10"/>
        <v>No Cumplio</v>
      </c>
      <c r="AL21" s="297"/>
    </row>
    <row r="22" spans="1:39" s="204" customFormat="1" ht="19.2">
      <c r="A22" s="503" t="s">
        <v>877</v>
      </c>
      <c r="B22" s="504">
        <v>12</v>
      </c>
      <c r="C22" s="504" t="s">
        <v>39</v>
      </c>
      <c r="D22" s="504" t="s">
        <v>48</v>
      </c>
      <c r="E22" s="504">
        <v>1.01</v>
      </c>
      <c r="F22" s="502" t="s">
        <v>1764</v>
      </c>
      <c r="G22" s="502" t="s">
        <v>862</v>
      </c>
      <c r="H22" s="502" t="s">
        <v>856</v>
      </c>
      <c r="I22" s="498" t="s">
        <v>665</v>
      </c>
      <c r="J22" s="499" t="s">
        <v>665</v>
      </c>
      <c r="K22" s="500" t="s">
        <v>1765</v>
      </c>
      <c r="L22" s="498" t="s">
        <v>665</v>
      </c>
      <c r="M22" s="498">
        <v>1</v>
      </c>
      <c r="N22" s="501">
        <v>1</v>
      </c>
      <c r="O22" s="501">
        <v>1</v>
      </c>
      <c r="P22" s="497" t="s">
        <v>665</v>
      </c>
      <c r="Q22" s="502" t="s">
        <v>1748</v>
      </c>
      <c r="R22" s="502" t="s">
        <v>1754</v>
      </c>
      <c r="S22" s="350"/>
      <c r="T22" s="344" t="str">
        <f t="shared" si="0"/>
        <v>No hay ejecución</v>
      </c>
      <c r="U22" s="172" t="str">
        <f t="shared" si="1"/>
        <v>NA</v>
      </c>
      <c r="V22" s="183"/>
      <c r="W22" s="343"/>
      <c r="X22" s="344" t="str">
        <f t="shared" si="2"/>
        <v>No hay ejecución</v>
      </c>
      <c r="Y22" s="172" t="str">
        <f t="shared" si="11"/>
        <v>NA</v>
      </c>
      <c r="Z22" s="183"/>
      <c r="AA22" s="325"/>
      <c r="AB22" s="296" t="str">
        <f t="shared" si="4"/>
        <v>No hay ejecución</v>
      </c>
      <c r="AC22" s="297" t="str">
        <f t="shared" si="5"/>
        <v>NA</v>
      </c>
      <c r="AD22" s="294"/>
      <c r="AE22" s="224">
        <v>1</v>
      </c>
      <c r="AF22" s="225">
        <f t="shared" si="6"/>
        <v>1</v>
      </c>
      <c r="AG22" s="226" t="str">
        <f t="shared" si="7"/>
        <v>De acuerdo con lo programado</v>
      </c>
      <c r="AH22" s="226"/>
      <c r="AI22" s="299">
        <f t="shared" si="8"/>
        <v>1</v>
      </c>
      <c r="AJ22" s="296">
        <f t="shared" si="9"/>
        <v>1</v>
      </c>
      <c r="AK22" s="297" t="str">
        <f t="shared" si="10"/>
        <v>Cumplio</v>
      </c>
      <c r="AL22" s="297"/>
    </row>
    <row r="23" spans="1:39" s="204" customFormat="1" ht="31.8">
      <c r="A23" s="503" t="s">
        <v>879</v>
      </c>
      <c r="B23" s="504">
        <v>13</v>
      </c>
      <c r="C23" s="504" t="s">
        <v>39</v>
      </c>
      <c r="D23" s="504" t="s">
        <v>48</v>
      </c>
      <c r="E23" s="504">
        <v>1.01</v>
      </c>
      <c r="F23" s="506" t="s">
        <v>1766</v>
      </c>
      <c r="G23" s="502" t="s">
        <v>862</v>
      </c>
      <c r="H23" s="502" t="s">
        <v>1017</v>
      </c>
      <c r="I23" s="498"/>
      <c r="J23" s="499">
        <v>1</v>
      </c>
      <c r="K23" s="500">
        <v>1</v>
      </c>
      <c r="L23" s="498" t="s">
        <v>665</v>
      </c>
      <c r="M23" s="498" t="s">
        <v>665</v>
      </c>
      <c r="N23" s="501" t="s">
        <v>1767</v>
      </c>
      <c r="O23" s="501">
        <v>1</v>
      </c>
      <c r="P23" s="497" t="s">
        <v>665</v>
      </c>
      <c r="Q23" s="502" t="s">
        <v>1768</v>
      </c>
      <c r="R23" s="502" t="s">
        <v>1754</v>
      </c>
      <c r="S23" s="350"/>
      <c r="T23" s="344" t="str">
        <f t="shared" si="0"/>
        <v>No hay ejecución</v>
      </c>
      <c r="U23" s="172" t="str">
        <f t="shared" si="1"/>
        <v>NA</v>
      </c>
      <c r="V23" s="183"/>
      <c r="W23" s="343">
        <v>1</v>
      </c>
      <c r="X23" s="344">
        <f t="shared" si="2"/>
        <v>1</v>
      </c>
      <c r="Y23" s="172" t="str">
        <f t="shared" si="11"/>
        <v>De acuerdo con lo programado</v>
      </c>
      <c r="Z23" s="183"/>
      <c r="AA23" s="325"/>
      <c r="AB23" s="296" t="str">
        <f t="shared" si="4"/>
        <v>No hay ejecución</v>
      </c>
      <c r="AC23" s="297" t="str">
        <f t="shared" si="5"/>
        <v>NA</v>
      </c>
      <c r="AD23" s="294"/>
      <c r="AE23" s="224"/>
      <c r="AF23" s="225" t="str">
        <f t="shared" si="6"/>
        <v>No hay ejecución</v>
      </c>
      <c r="AG23" s="226" t="str">
        <f t="shared" si="7"/>
        <v>NA</v>
      </c>
      <c r="AH23" s="226"/>
      <c r="AI23" s="299">
        <f t="shared" si="8"/>
        <v>1</v>
      </c>
      <c r="AJ23" s="296">
        <f t="shared" si="9"/>
        <v>1</v>
      </c>
      <c r="AK23" s="297" t="str">
        <f t="shared" si="10"/>
        <v>Cumplio</v>
      </c>
      <c r="AL23" s="297"/>
    </row>
    <row r="24" spans="1:39" s="204" customFormat="1" ht="67.2">
      <c r="A24" s="503" t="s">
        <v>880</v>
      </c>
      <c r="B24" s="504">
        <v>13</v>
      </c>
      <c r="C24" s="504" t="s">
        <v>39</v>
      </c>
      <c r="D24" s="504" t="s">
        <v>48</v>
      </c>
      <c r="E24" s="504">
        <v>1.01</v>
      </c>
      <c r="F24" s="505" t="s">
        <v>1769</v>
      </c>
      <c r="G24" s="502" t="s">
        <v>862</v>
      </c>
      <c r="H24" s="502" t="s">
        <v>1017</v>
      </c>
      <c r="I24" s="498" t="s">
        <v>665</v>
      </c>
      <c r="J24" s="499">
        <v>1</v>
      </c>
      <c r="K24" s="500">
        <v>1</v>
      </c>
      <c r="L24" s="498" t="s">
        <v>665</v>
      </c>
      <c r="M24" s="498">
        <v>1</v>
      </c>
      <c r="N24" s="501">
        <v>1</v>
      </c>
      <c r="O24" s="501">
        <v>2</v>
      </c>
      <c r="P24" s="502" t="s">
        <v>665</v>
      </c>
      <c r="Q24" s="502" t="s">
        <v>1753</v>
      </c>
      <c r="R24" s="502" t="s">
        <v>1754</v>
      </c>
      <c r="S24" s="350"/>
      <c r="T24" s="344" t="str">
        <f t="shared" si="0"/>
        <v>No hay ejecución</v>
      </c>
      <c r="U24" s="172" t="str">
        <f t="shared" si="1"/>
        <v>NA</v>
      </c>
      <c r="V24" s="183"/>
      <c r="W24" s="343">
        <v>0</v>
      </c>
      <c r="X24" s="344">
        <f t="shared" si="2"/>
        <v>0</v>
      </c>
      <c r="Y24" s="172" t="str">
        <f>IF(X24="No hay ejecución","NA",IF(X24&gt;=90%,"De acuerdo con lo programado",IF(X24&gt;=51%,"Atraso Leve",IF(X24&lt;=50%,"En riesgo en cumplimiento"))))</f>
        <v>En riesgo en cumplimiento</v>
      </c>
      <c r="Z24" s="183" t="s">
        <v>1770</v>
      </c>
      <c r="AA24" s="325"/>
      <c r="AB24" s="296" t="str">
        <f t="shared" si="4"/>
        <v>No hay ejecución</v>
      </c>
      <c r="AC24" s="297" t="str">
        <f t="shared" si="5"/>
        <v>NA</v>
      </c>
      <c r="AD24" s="294"/>
      <c r="AE24" s="224">
        <v>1</v>
      </c>
      <c r="AF24" s="225">
        <f t="shared" si="6"/>
        <v>1</v>
      </c>
      <c r="AG24" s="226" t="str">
        <f t="shared" si="7"/>
        <v>De acuerdo con lo programado</v>
      </c>
      <c r="AH24" s="226" t="s">
        <v>1771</v>
      </c>
      <c r="AI24" s="299">
        <v>2</v>
      </c>
      <c r="AJ24" s="575">
        <f t="shared" si="9"/>
        <v>1</v>
      </c>
      <c r="AK24" s="576" t="str">
        <f t="shared" si="10"/>
        <v>Cumplio</v>
      </c>
      <c r="AL24" s="297"/>
    </row>
    <row r="25" spans="1:39" s="204" customFormat="1" ht="28.8">
      <c r="A25" s="503" t="s">
        <v>881</v>
      </c>
      <c r="B25" s="504">
        <v>13</v>
      </c>
      <c r="C25" s="504" t="s">
        <v>39</v>
      </c>
      <c r="D25" s="504" t="s">
        <v>48</v>
      </c>
      <c r="E25" s="504">
        <v>1.01</v>
      </c>
      <c r="F25" s="505" t="s">
        <v>1772</v>
      </c>
      <c r="G25" s="502" t="s">
        <v>862</v>
      </c>
      <c r="H25" s="502" t="s">
        <v>1017</v>
      </c>
      <c r="I25" s="498">
        <v>0</v>
      </c>
      <c r="J25" s="499">
        <v>0</v>
      </c>
      <c r="K25" s="500">
        <v>0</v>
      </c>
      <c r="L25" s="498">
        <v>1</v>
      </c>
      <c r="M25" s="498">
        <v>0</v>
      </c>
      <c r="N25" s="501">
        <v>1</v>
      </c>
      <c r="O25" s="501">
        <v>1</v>
      </c>
      <c r="P25" s="497" t="s">
        <v>665</v>
      </c>
      <c r="Q25" s="502" t="s">
        <v>1753</v>
      </c>
      <c r="R25" s="502" t="s">
        <v>1754</v>
      </c>
      <c r="S25" s="350"/>
      <c r="T25" s="344" t="str">
        <f t="shared" si="0"/>
        <v>No hay ejecución</v>
      </c>
      <c r="U25" s="172" t="str">
        <f t="shared" si="1"/>
        <v>NA</v>
      </c>
      <c r="V25" s="183"/>
      <c r="W25" s="343"/>
      <c r="X25" s="344" t="str">
        <f t="shared" si="2"/>
        <v>No hay ejecución</v>
      </c>
      <c r="Y25" s="172" t="str">
        <f t="shared" si="11"/>
        <v>NA</v>
      </c>
      <c r="Z25" s="183"/>
      <c r="AA25" s="325">
        <v>1</v>
      </c>
      <c r="AB25" s="296">
        <f t="shared" si="4"/>
        <v>1</v>
      </c>
      <c r="AC25" s="297" t="str">
        <f t="shared" si="5"/>
        <v>De acuerdo con lo programado</v>
      </c>
      <c r="AD25" s="294"/>
      <c r="AE25" s="224"/>
      <c r="AF25" s="225" t="str">
        <f t="shared" si="6"/>
        <v>No hay ejecución</v>
      </c>
      <c r="AG25" s="226" t="str">
        <f t="shared" si="7"/>
        <v>NA</v>
      </c>
      <c r="AH25" s="226"/>
      <c r="AI25" s="299">
        <f t="shared" si="8"/>
        <v>1</v>
      </c>
      <c r="AJ25" s="296">
        <f t="shared" si="9"/>
        <v>1</v>
      </c>
      <c r="AK25" s="297" t="str">
        <f t="shared" si="10"/>
        <v>Cumplio</v>
      </c>
      <c r="AL25" s="297"/>
    </row>
    <row r="26" spans="1:39" s="204" customFormat="1" ht="48">
      <c r="A26" s="503" t="s">
        <v>1773</v>
      </c>
      <c r="B26" s="504">
        <v>13</v>
      </c>
      <c r="C26" s="504" t="s">
        <v>39</v>
      </c>
      <c r="D26" s="504" t="s">
        <v>48</v>
      </c>
      <c r="E26" s="504">
        <v>1.01</v>
      </c>
      <c r="F26" s="502" t="s">
        <v>1774</v>
      </c>
      <c r="G26" s="502" t="s">
        <v>862</v>
      </c>
      <c r="H26" s="502" t="s">
        <v>1017</v>
      </c>
      <c r="I26" s="498" t="s">
        <v>665</v>
      </c>
      <c r="J26" s="499" t="s">
        <v>665</v>
      </c>
      <c r="K26" s="500" t="s">
        <v>1765</v>
      </c>
      <c r="L26" s="498" t="s">
        <v>665</v>
      </c>
      <c r="M26" s="498">
        <v>1</v>
      </c>
      <c r="N26" s="501">
        <v>1</v>
      </c>
      <c r="O26" s="501">
        <v>1</v>
      </c>
      <c r="P26" s="502" t="s">
        <v>665</v>
      </c>
      <c r="Q26" s="502" t="s">
        <v>1756</v>
      </c>
      <c r="R26" s="502" t="s">
        <v>1775</v>
      </c>
      <c r="S26" s="350"/>
      <c r="T26" s="344" t="str">
        <f t="shared" si="0"/>
        <v>No hay ejecución</v>
      </c>
      <c r="U26" s="172" t="str">
        <f t="shared" si="1"/>
        <v>NA</v>
      </c>
      <c r="V26" s="183"/>
      <c r="W26" s="343"/>
      <c r="X26" s="344" t="str">
        <f t="shared" si="2"/>
        <v>No hay ejecución</v>
      </c>
      <c r="Y26" s="172" t="str">
        <f t="shared" si="11"/>
        <v>NA</v>
      </c>
      <c r="Z26" s="183"/>
      <c r="AA26" s="325"/>
      <c r="AB26" s="296" t="str">
        <f t="shared" si="4"/>
        <v>No hay ejecución</v>
      </c>
      <c r="AC26" s="297" t="str">
        <f t="shared" si="5"/>
        <v>NA</v>
      </c>
      <c r="AD26" s="294"/>
      <c r="AE26" s="224">
        <v>1</v>
      </c>
      <c r="AF26" s="225">
        <f t="shared" si="6"/>
        <v>1</v>
      </c>
      <c r="AG26" s="226" t="str">
        <f t="shared" si="7"/>
        <v>De acuerdo con lo programado</v>
      </c>
      <c r="AH26" s="226" t="s">
        <v>1776</v>
      </c>
      <c r="AI26" s="299">
        <f t="shared" si="8"/>
        <v>1</v>
      </c>
      <c r="AJ26" s="296">
        <f t="shared" si="9"/>
        <v>1</v>
      </c>
      <c r="AK26" s="297" t="str">
        <f t="shared" si="10"/>
        <v>Cumplio</v>
      </c>
      <c r="AL26" s="297"/>
    </row>
    <row r="27" spans="1:39" s="204" customFormat="1" ht="19.2">
      <c r="A27" s="503" t="s">
        <v>1777</v>
      </c>
      <c r="B27" s="504">
        <v>13</v>
      </c>
      <c r="C27" s="504" t="s">
        <v>39</v>
      </c>
      <c r="D27" s="504" t="s">
        <v>48</v>
      </c>
      <c r="E27" s="504">
        <v>1.01</v>
      </c>
      <c r="F27" s="502" t="s">
        <v>1778</v>
      </c>
      <c r="G27" s="502" t="s">
        <v>862</v>
      </c>
      <c r="H27" s="502" t="s">
        <v>1017</v>
      </c>
      <c r="I27" s="498" t="s">
        <v>665</v>
      </c>
      <c r="J27" s="499" t="s">
        <v>665</v>
      </c>
      <c r="K27" s="500" t="s">
        <v>1765</v>
      </c>
      <c r="L27" s="498" t="s">
        <v>665</v>
      </c>
      <c r="M27" s="498">
        <v>1</v>
      </c>
      <c r="N27" s="501">
        <v>1</v>
      </c>
      <c r="O27" s="501">
        <v>1</v>
      </c>
      <c r="P27" s="502" t="s">
        <v>665</v>
      </c>
      <c r="Q27" s="502" t="s">
        <v>1748</v>
      </c>
      <c r="R27" s="502" t="s">
        <v>1754</v>
      </c>
      <c r="S27" s="350"/>
      <c r="T27" s="344" t="str">
        <f t="shared" si="0"/>
        <v>No hay ejecución</v>
      </c>
      <c r="U27" s="172" t="str">
        <f t="shared" si="1"/>
        <v>NA</v>
      </c>
      <c r="V27" s="183"/>
      <c r="W27" s="343"/>
      <c r="X27" s="344" t="str">
        <f t="shared" si="2"/>
        <v>No hay ejecución</v>
      </c>
      <c r="Y27" s="172" t="str">
        <f t="shared" si="11"/>
        <v>NA</v>
      </c>
      <c r="Z27" s="183"/>
      <c r="AA27" s="325"/>
      <c r="AB27" s="296" t="str">
        <f t="shared" si="4"/>
        <v>No hay ejecución</v>
      </c>
      <c r="AC27" s="297" t="str">
        <f t="shared" si="5"/>
        <v>NA</v>
      </c>
      <c r="AD27" s="294"/>
      <c r="AE27" s="224">
        <v>1</v>
      </c>
      <c r="AF27" s="225">
        <f t="shared" si="6"/>
        <v>1</v>
      </c>
      <c r="AG27" s="226" t="str">
        <f t="shared" si="7"/>
        <v>De acuerdo con lo programado</v>
      </c>
      <c r="AH27" s="226"/>
      <c r="AI27" s="299">
        <f t="shared" si="8"/>
        <v>1</v>
      </c>
      <c r="AJ27" s="296">
        <f t="shared" si="9"/>
        <v>1</v>
      </c>
      <c r="AK27" s="297" t="str">
        <f t="shared" si="10"/>
        <v>Cumplio</v>
      </c>
      <c r="AL27" s="297"/>
    </row>
    <row r="28" spans="1:39" s="204" customFormat="1" ht="48">
      <c r="A28" s="495">
        <v>3</v>
      </c>
      <c r="B28" s="496">
        <v>12</v>
      </c>
      <c r="C28" s="496" t="s">
        <v>39</v>
      </c>
      <c r="D28" s="496" t="s">
        <v>54</v>
      </c>
      <c r="E28" s="496">
        <v>1.04</v>
      </c>
      <c r="F28" s="497" t="s">
        <v>1603</v>
      </c>
      <c r="G28" s="497" t="s">
        <v>940</v>
      </c>
      <c r="H28" s="497" t="s">
        <v>492</v>
      </c>
      <c r="I28" s="498">
        <v>3</v>
      </c>
      <c r="J28" s="499" t="s">
        <v>1758</v>
      </c>
      <c r="K28" s="500">
        <v>3</v>
      </c>
      <c r="L28" s="498" t="s">
        <v>1759</v>
      </c>
      <c r="M28" s="498" t="s">
        <v>1759</v>
      </c>
      <c r="N28" s="501" t="s">
        <v>1767</v>
      </c>
      <c r="O28" s="501">
        <v>3</v>
      </c>
      <c r="P28" s="497" t="s">
        <v>1747</v>
      </c>
      <c r="Q28" s="497" t="s">
        <v>1779</v>
      </c>
      <c r="R28" s="502" t="s">
        <v>665</v>
      </c>
      <c r="S28" s="350">
        <v>3</v>
      </c>
      <c r="T28" s="344">
        <f t="shared" si="0"/>
        <v>1</v>
      </c>
      <c r="U28" s="172" t="str">
        <f t="shared" si="1"/>
        <v>De acuerdo con lo programado</v>
      </c>
      <c r="V28" s="183"/>
      <c r="W28" s="343"/>
      <c r="X28" s="344" t="str">
        <f t="shared" si="2"/>
        <v>No hay ejecución</v>
      </c>
      <c r="Y28" s="172" t="str">
        <f t="shared" si="11"/>
        <v>NA</v>
      </c>
      <c r="Z28" s="183"/>
      <c r="AA28" s="325"/>
      <c r="AB28" s="296" t="str">
        <f t="shared" si="4"/>
        <v>No hay ejecución</v>
      </c>
      <c r="AC28" s="297" t="str">
        <f t="shared" si="5"/>
        <v>NA</v>
      </c>
      <c r="AD28" s="294"/>
      <c r="AE28" s="224"/>
      <c r="AF28" s="225" t="str">
        <f t="shared" si="6"/>
        <v>No hay ejecución</v>
      </c>
      <c r="AG28" s="226" t="str">
        <f t="shared" si="7"/>
        <v>NA</v>
      </c>
      <c r="AH28" s="226"/>
      <c r="AI28" s="299">
        <f t="shared" si="8"/>
        <v>3</v>
      </c>
      <c r="AJ28" s="296">
        <f t="shared" si="9"/>
        <v>1</v>
      </c>
      <c r="AK28" s="297" t="str">
        <f t="shared" si="10"/>
        <v>Cumplio</v>
      </c>
      <c r="AL28" s="297"/>
    </row>
    <row r="29" spans="1:39" s="204" customFormat="1" ht="19.2">
      <c r="A29" s="503" t="s">
        <v>1780</v>
      </c>
      <c r="B29" s="504">
        <v>12</v>
      </c>
      <c r="C29" s="504" t="s">
        <v>39</v>
      </c>
      <c r="D29" s="504" t="s">
        <v>54</v>
      </c>
      <c r="E29" s="504">
        <v>1.04</v>
      </c>
      <c r="F29" s="502" t="s">
        <v>1781</v>
      </c>
      <c r="G29" s="502" t="s">
        <v>1420</v>
      </c>
      <c r="H29" s="502" t="s">
        <v>1421</v>
      </c>
      <c r="I29" s="498">
        <v>1</v>
      </c>
      <c r="J29" s="499" t="s">
        <v>665</v>
      </c>
      <c r="K29" s="500">
        <v>1</v>
      </c>
      <c r="L29" s="498" t="s">
        <v>665</v>
      </c>
      <c r="M29" s="498" t="s">
        <v>665</v>
      </c>
      <c r="N29" s="501" t="s">
        <v>1767</v>
      </c>
      <c r="O29" s="501">
        <v>1</v>
      </c>
      <c r="P29" s="502" t="s">
        <v>665</v>
      </c>
      <c r="Q29" s="502" t="s">
        <v>1756</v>
      </c>
      <c r="R29" s="502" t="s">
        <v>1782</v>
      </c>
      <c r="S29" s="350">
        <v>1</v>
      </c>
      <c r="T29" s="344">
        <f t="shared" si="0"/>
        <v>1</v>
      </c>
      <c r="U29" s="172" t="str">
        <f t="shared" si="1"/>
        <v>De acuerdo con lo programado</v>
      </c>
      <c r="V29" s="183"/>
      <c r="W29" s="343"/>
      <c r="X29" s="344" t="str">
        <f t="shared" si="2"/>
        <v>No hay ejecución</v>
      </c>
      <c r="Y29" s="172" t="str">
        <f t="shared" si="11"/>
        <v>NA</v>
      </c>
      <c r="Z29" s="183"/>
      <c r="AA29" s="325"/>
      <c r="AB29" s="296" t="str">
        <f t="shared" si="4"/>
        <v>No hay ejecución</v>
      </c>
      <c r="AC29" s="297" t="str">
        <f t="shared" si="5"/>
        <v>NA</v>
      </c>
      <c r="AD29" s="294"/>
      <c r="AE29" s="224"/>
      <c r="AF29" s="225" t="str">
        <f t="shared" si="6"/>
        <v>No hay ejecución</v>
      </c>
      <c r="AG29" s="226" t="str">
        <f t="shared" si="7"/>
        <v>NA</v>
      </c>
      <c r="AH29" s="226"/>
      <c r="AI29" s="299">
        <f t="shared" si="8"/>
        <v>1</v>
      </c>
      <c r="AJ29" s="296">
        <f t="shared" si="9"/>
        <v>1</v>
      </c>
      <c r="AK29" s="297" t="str">
        <f t="shared" si="10"/>
        <v>Cumplio</v>
      </c>
      <c r="AL29" s="297"/>
    </row>
    <row r="30" spans="1:39" s="204" customFormat="1" ht="28.8">
      <c r="A30" s="503" t="s">
        <v>1783</v>
      </c>
      <c r="B30" s="504">
        <v>12</v>
      </c>
      <c r="C30" s="504" t="s">
        <v>39</v>
      </c>
      <c r="D30" s="504" t="s">
        <v>54</v>
      </c>
      <c r="E30" s="504">
        <v>1.04</v>
      </c>
      <c r="F30" s="502" t="s">
        <v>1784</v>
      </c>
      <c r="G30" s="502" t="s">
        <v>1420</v>
      </c>
      <c r="H30" s="502" t="s">
        <v>1421</v>
      </c>
      <c r="I30" s="498">
        <v>1</v>
      </c>
      <c r="J30" s="499" t="s">
        <v>665</v>
      </c>
      <c r="K30" s="500">
        <v>1</v>
      </c>
      <c r="L30" s="498" t="s">
        <v>665</v>
      </c>
      <c r="M30" s="498" t="s">
        <v>665</v>
      </c>
      <c r="N30" s="501" t="s">
        <v>1767</v>
      </c>
      <c r="O30" s="501">
        <v>1</v>
      </c>
      <c r="P30" s="502" t="s">
        <v>665</v>
      </c>
      <c r="Q30" s="502" t="s">
        <v>1768</v>
      </c>
      <c r="R30" s="502" t="s">
        <v>1782</v>
      </c>
      <c r="S30" s="350">
        <v>1</v>
      </c>
      <c r="T30" s="344">
        <f t="shared" si="0"/>
        <v>1</v>
      </c>
      <c r="U30" s="172" t="str">
        <f t="shared" si="1"/>
        <v>De acuerdo con lo programado</v>
      </c>
      <c r="V30" s="183"/>
      <c r="W30" s="343"/>
      <c r="X30" s="344" t="str">
        <f t="shared" si="2"/>
        <v>No hay ejecución</v>
      </c>
      <c r="Y30" s="172" t="str">
        <f t="shared" si="11"/>
        <v>NA</v>
      </c>
      <c r="Z30" s="183"/>
      <c r="AA30" s="325"/>
      <c r="AB30" s="296" t="str">
        <f t="shared" si="4"/>
        <v>No hay ejecución</v>
      </c>
      <c r="AC30" s="297" t="str">
        <f t="shared" si="5"/>
        <v>NA</v>
      </c>
      <c r="AD30" s="294"/>
      <c r="AE30" s="224"/>
      <c r="AF30" s="225" t="str">
        <f t="shared" si="6"/>
        <v>No hay ejecución</v>
      </c>
      <c r="AG30" s="226" t="str">
        <f t="shared" si="7"/>
        <v>NA</v>
      </c>
      <c r="AH30" s="226"/>
      <c r="AI30" s="299">
        <f t="shared" si="8"/>
        <v>1</v>
      </c>
      <c r="AJ30" s="296">
        <f t="shared" si="9"/>
        <v>1</v>
      </c>
      <c r="AK30" s="297" t="str">
        <f t="shared" si="10"/>
        <v>Cumplio</v>
      </c>
      <c r="AL30" s="297"/>
    </row>
    <row r="31" spans="1:39" s="204" customFormat="1" ht="19.2">
      <c r="A31" s="503" t="s">
        <v>1785</v>
      </c>
      <c r="B31" s="504">
        <v>12</v>
      </c>
      <c r="C31" s="504" t="s">
        <v>39</v>
      </c>
      <c r="D31" s="504" t="s">
        <v>54</v>
      </c>
      <c r="E31" s="504">
        <v>1.04</v>
      </c>
      <c r="F31" s="502" t="s">
        <v>1725</v>
      </c>
      <c r="G31" s="502" t="s">
        <v>1420</v>
      </c>
      <c r="H31" s="502" t="s">
        <v>1421</v>
      </c>
      <c r="I31" s="498">
        <v>1</v>
      </c>
      <c r="J31" s="499" t="s">
        <v>665</v>
      </c>
      <c r="K31" s="500">
        <v>1</v>
      </c>
      <c r="L31" s="498" t="s">
        <v>665</v>
      </c>
      <c r="M31" s="498" t="s">
        <v>665</v>
      </c>
      <c r="N31" s="500" t="s">
        <v>1767</v>
      </c>
      <c r="O31" s="500">
        <v>1</v>
      </c>
      <c r="P31" s="502" t="s">
        <v>665</v>
      </c>
      <c r="Q31" s="502" t="s">
        <v>1753</v>
      </c>
      <c r="R31" s="502" t="s">
        <v>1782</v>
      </c>
      <c r="S31" s="350">
        <v>1</v>
      </c>
      <c r="T31" s="344">
        <f t="shared" si="0"/>
        <v>1</v>
      </c>
      <c r="U31" s="172" t="str">
        <f t="shared" si="1"/>
        <v>De acuerdo con lo programado</v>
      </c>
      <c r="V31" s="183"/>
      <c r="W31" s="343"/>
      <c r="X31" s="344" t="str">
        <f t="shared" si="2"/>
        <v>No hay ejecución</v>
      </c>
      <c r="Y31" s="172" t="str">
        <f t="shared" si="11"/>
        <v>NA</v>
      </c>
      <c r="Z31" s="183"/>
      <c r="AA31" s="325"/>
      <c r="AB31" s="296" t="str">
        <f t="shared" si="4"/>
        <v>No hay ejecución</v>
      </c>
      <c r="AC31" s="297" t="str">
        <f t="shared" si="5"/>
        <v>NA</v>
      </c>
      <c r="AD31" s="294"/>
      <c r="AE31" s="224"/>
      <c r="AF31" s="225" t="str">
        <f t="shared" si="6"/>
        <v>No hay ejecución</v>
      </c>
      <c r="AG31" s="226" t="str">
        <f t="shared" si="7"/>
        <v>NA</v>
      </c>
      <c r="AH31" s="226"/>
      <c r="AI31" s="299">
        <f t="shared" si="8"/>
        <v>1</v>
      </c>
      <c r="AJ31" s="296">
        <f t="shared" si="9"/>
        <v>1</v>
      </c>
      <c r="AK31" s="297" t="str">
        <f t="shared" si="10"/>
        <v>Cumplio</v>
      </c>
      <c r="AL31" s="297"/>
    </row>
    <row r="32" spans="1:39" s="239" customFormat="1" ht="38.4">
      <c r="A32" s="700">
        <v>4</v>
      </c>
      <c r="B32" s="701">
        <v>12</v>
      </c>
      <c r="C32" s="701" t="s">
        <v>39</v>
      </c>
      <c r="D32" s="701" t="s">
        <v>54</v>
      </c>
      <c r="E32" s="701">
        <v>1.04</v>
      </c>
      <c r="F32" s="507" t="s">
        <v>1605</v>
      </c>
      <c r="G32" s="507" t="s">
        <v>894</v>
      </c>
      <c r="H32" s="507" t="s">
        <v>492</v>
      </c>
      <c r="I32" s="508">
        <v>2036</v>
      </c>
      <c r="J32" s="509" t="s">
        <v>1786</v>
      </c>
      <c r="K32" s="702" t="s">
        <v>1787</v>
      </c>
      <c r="L32" s="508" t="s">
        <v>1788</v>
      </c>
      <c r="M32" s="508" t="s">
        <v>1789</v>
      </c>
      <c r="N32" s="702" t="s">
        <v>1790</v>
      </c>
      <c r="O32" s="702">
        <v>8304</v>
      </c>
      <c r="P32" s="507"/>
      <c r="Q32" s="507" t="s">
        <v>1791</v>
      </c>
      <c r="R32" s="510" t="s">
        <v>665</v>
      </c>
      <c r="S32" s="348">
        <v>993</v>
      </c>
      <c r="T32" s="346">
        <f t="shared" si="0"/>
        <v>0.48772102161100195</v>
      </c>
      <c r="U32" s="291" t="str">
        <f t="shared" si="1"/>
        <v>En riesgo cumplimiento</v>
      </c>
      <c r="V32" s="294"/>
      <c r="W32" s="350">
        <v>11444</v>
      </c>
      <c r="X32" s="346">
        <v>5.4</v>
      </c>
      <c r="Y32" s="291" t="str">
        <f t="shared" ref="Y32" si="12">IF(X32="No hay ejecución","NA",IF(X32&gt;=90%,"De acuerdo con lo programado",IF(X32&gt;=51%,"Atraso Leve",IF(X32&lt;50%,"En riesgo en cumplimiento"))))</f>
        <v>De acuerdo con lo programado</v>
      </c>
      <c r="Z32" s="294"/>
      <c r="AA32" s="325"/>
      <c r="AB32" s="296" t="str">
        <f t="shared" si="4"/>
        <v>No hay ejecución</v>
      </c>
      <c r="AC32" s="297" t="str">
        <f t="shared" si="5"/>
        <v>NA</v>
      </c>
      <c r="AD32" s="294"/>
      <c r="AE32" s="224"/>
      <c r="AF32" s="225" t="str">
        <f t="shared" si="6"/>
        <v>No hay ejecución</v>
      </c>
      <c r="AG32" s="226" t="str">
        <f t="shared" si="7"/>
        <v>NA</v>
      </c>
      <c r="AH32" s="226"/>
      <c r="AI32" s="299">
        <f t="shared" si="8"/>
        <v>12437</v>
      </c>
      <c r="AJ32" s="296">
        <f t="shared" si="9"/>
        <v>1.4977119460500963</v>
      </c>
      <c r="AK32" s="297" t="str">
        <f t="shared" si="10"/>
        <v>Cumplio</v>
      </c>
      <c r="AL32" s="297"/>
      <c r="AM32" s="703"/>
    </row>
    <row r="33" spans="1:39" s="204" customFormat="1" ht="48">
      <c r="A33" s="503" t="s">
        <v>1792</v>
      </c>
      <c r="B33" s="504">
        <v>12</v>
      </c>
      <c r="C33" s="504" t="s">
        <v>39</v>
      </c>
      <c r="D33" s="504" t="s">
        <v>54</v>
      </c>
      <c r="E33" s="504">
        <v>1.04</v>
      </c>
      <c r="F33" s="502" t="s">
        <v>1793</v>
      </c>
      <c r="G33" s="502" t="s">
        <v>1426</v>
      </c>
      <c r="H33" s="502" t="s">
        <v>1427</v>
      </c>
      <c r="I33" s="498">
        <v>2000</v>
      </c>
      <c r="J33" s="499" t="s">
        <v>1794</v>
      </c>
      <c r="K33" s="500">
        <v>4000</v>
      </c>
      <c r="L33" s="498">
        <v>2000</v>
      </c>
      <c r="M33" s="498">
        <v>2000</v>
      </c>
      <c r="N33" s="500">
        <v>4000</v>
      </c>
      <c r="O33" s="500">
        <v>8000</v>
      </c>
      <c r="P33" s="502" t="s">
        <v>665</v>
      </c>
      <c r="Q33" s="502" t="s">
        <v>1756</v>
      </c>
      <c r="R33" s="502" t="s">
        <v>1782</v>
      </c>
      <c r="S33" s="348">
        <v>944</v>
      </c>
      <c r="T33" s="344">
        <f t="shared" si="0"/>
        <v>0.47199999999999998</v>
      </c>
      <c r="U33" s="172" t="str">
        <f t="shared" si="1"/>
        <v>En riesgo cumplimiento</v>
      </c>
      <c r="V33" s="183"/>
      <c r="W33" s="343">
        <v>11300</v>
      </c>
      <c r="X33" s="344">
        <v>5.65</v>
      </c>
      <c r="Y33" s="172" t="str">
        <f t="shared" ref="Y33" si="13">IF(X33="No hay ejecución","NA",IF(X33&gt;=90%,"De acuerdo con lo programado",IF(X33&gt;=51%,"Atraso Leve",IF(X33&lt;=50%,"En riesgo en cumplimiento"))))</f>
        <v>De acuerdo con lo programado</v>
      </c>
      <c r="Z33" s="183" t="s">
        <v>1795</v>
      </c>
      <c r="AA33" s="325">
        <v>10590</v>
      </c>
      <c r="AB33" s="296">
        <f t="shared" si="4"/>
        <v>5.2949999999999999</v>
      </c>
      <c r="AC33" s="297" t="str">
        <f t="shared" si="5"/>
        <v>De acuerdo con lo programado</v>
      </c>
      <c r="AD33" s="294" t="s">
        <v>1796</v>
      </c>
      <c r="AE33" s="224">
        <v>23279</v>
      </c>
      <c r="AF33" s="225">
        <f t="shared" si="6"/>
        <v>11.6395</v>
      </c>
      <c r="AG33" s="226" t="str">
        <f t="shared" si="7"/>
        <v>De acuerdo con lo programado</v>
      </c>
      <c r="AH33" s="226" t="s">
        <v>1797</v>
      </c>
      <c r="AI33" s="299">
        <f t="shared" si="8"/>
        <v>46113</v>
      </c>
      <c r="AJ33" s="296">
        <f t="shared" si="9"/>
        <v>5.7641249999999999</v>
      </c>
      <c r="AK33" s="297" t="str">
        <f t="shared" si="10"/>
        <v>Cumplio</v>
      </c>
      <c r="AL33" s="297"/>
      <c r="AM33" s="197"/>
    </row>
    <row r="34" spans="1:39" s="204" customFormat="1" ht="19.2">
      <c r="A34" s="503" t="s">
        <v>1798</v>
      </c>
      <c r="B34" s="504">
        <v>12</v>
      </c>
      <c r="C34" s="504" t="s">
        <v>39</v>
      </c>
      <c r="D34" s="504" t="s">
        <v>54</v>
      </c>
      <c r="E34" s="504">
        <v>1.04</v>
      </c>
      <c r="F34" s="502" t="s">
        <v>1799</v>
      </c>
      <c r="G34" s="502" t="s">
        <v>896</v>
      </c>
      <c r="H34" s="502" t="s">
        <v>1427</v>
      </c>
      <c r="I34" s="498" t="s">
        <v>665</v>
      </c>
      <c r="J34" s="499">
        <v>25</v>
      </c>
      <c r="K34" s="500">
        <v>25</v>
      </c>
      <c r="L34" s="498" t="s">
        <v>665</v>
      </c>
      <c r="M34" s="498">
        <v>25</v>
      </c>
      <c r="N34" s="501">
        <v>25</v>
      </c>
      <c r="O34" s="501">
        <v>50</v>
      </c>
      <c r="P34" s="502" t="s">
        <v>665</v>
      </c>
      <c r="Q34" s="502" t="s">
        <v>1753</v>
      </c>
      <c r="R34" s="502" t="s">
        <v>1800</v>
      </c>
      <c r="S34" s="350"/>
      <c r="T34" s="344" t="str">
        <f t="shared" si="0"/>
        <v>No hay ejecución</v>
      </c>
      <c r="U34" s="172" t="str">
        <f t="shared" si="1"/>
        <v>NA</v>
      </c>
      <c r="V34" s="183"/>
      <c r="W34" s="343">
        <v>30</v>
      </c>
      <c r="X34" s="344">
        <f t="shared" si="2"/>
        <v>1.2</v>
      </c>
      <c r="Y34" s="172" t="str">
        <f t="shared" si="11"/>
        <v>De acuerdo con lo programado</v>
      </c>
      <c r="Z34" s="183" t="s">
        <v>1801</v>
      </c>
      <c r="AA34" s="325"/>
      <c r="AB34" s="296" t="str">
        <f t="shared" si="4"/>
        <v>No hay ejecución</v>
      </c>
      <c r="AC34" s="297" t="str">
        <f t="shared" si="5"/>
        <v>NA</v>
      </c>
      <c r="AD34" s="294"/>
      <c r="AE34" s="224">
        <v>20</v>
      </c>
      <c r="AF34" s="225">
        <f t="shared" si="6"/>
        <v>0.8</v>
      </c>
      <c r="AG34" s="226" t="str">
        <f t="shared" si="7"/>
        <v>Atraso Leve</v>
      </c>
      <c r="AH34" s="226"/>
      <c r="AI34" s="299">
        <f t="shared" si="8"/>
        <v>50</v>
      </c>
      <c r="AJ34" s="296">
        <f t="shared" si="9"/>
        <v>1</v>
      </c>
      <c r="AK34" s="297" t="str">
        <f t="shared" si="10"/>
        <v>Cumplio</v>
      </c>
      <c r="AL34" s="297"/>
    </row>
    <row r="35" spans="1:39" s="204" customFormat="1" ht="57.6">
      <c r="A35" s="503" t="s">
        <v>1802</v>
      </c>
      <c r="B35" s="504">
        <v>12</v>
      </c>
      <c r="C35" s="504" t="s">
        <v>39</v>
      </c>
      <c r="D35" s="504" t="s">
        <v>54</v>
      </c>
      <c r="E35" s="504">
        <v>1.04</v>
      </c>
      <c r="F35" s="502" t="s">
        <v>1803</v>
      </c>
      <c r="G35" s="502" t="s">
        <v>896</v>
      </c>
      <c r="H35" s="502" t="s">
        <v>1427</v>
      </c>
      <c r="I35" s="498">
        <v>6</v>
      </c>
      <c r="J35" s="499">
        <v>6</v>
      </c>
      <c r="K35" s="500">
        <v>12</v>
      </c>
      <c r="L35" s="498">
        <v>6</v>
      </c>
      <c r="M35" s="498">
        <v>6</v>
      </c>
      <c r="N35" s="501">
        <v>12</v>
      </c>
      <c r="O35" s="501">
        <v>24</v>
      </c>
      <c r="P35" s="497" t="s">
        <v>1747</v>
      </c>
      <c r="Q35" s="502" t="s">
        <v>1753</v>
      </c>
      <c r="R35" s="502" t="s">
        <v>1800</v>
      </c>
      <c r="S35" s="350">
        <v>12</v>
      </c>
      <c r="T35" s="344">
        <f t="shared" si="0"/>
        <v>2</v>
      </c>
      <c r="U35" s="172" t="str">
        <f t="shared" si="1"/>
        <v>De acuerdo con lo programado</v>
      </c>
      <c r="V35" s="183"/>
      <c r="W35" s="343">
        <v>21</v>
      </c>
      <c r="X35" s="344">
        <f t="shared" si="2"/>
        <v>3.5</v>
      </c>
      <c r="Y35" s="172" t="str">
        <f t="shared" si="11"/>
        <v>De acuerdo con lo programado</v>
      </c>
      <c r="Z35" s="183" t="s">
        <v>1804</v>
      </c>
      <c r="AA35" s="325">
        <v>13</v>
      </c>
      <c r="AB35" s="296">
        <f t="shared" si="4"/>
        <v>2.1666666666666665</v>
      </c>
      <c r="AC35" s="297" t="str">
        <f t="shared" si="5"/>
        <v>De acuerdo con lo programado</v>
      </c>
      <c r="AD35" s="294" t="s">
        <v>1805</v>
      </c>
      <c r="AE35" s="224">
        <v>6</v>
      </c>
      <c r="AF35" s="225">
        <f t="shared" si="6"/>
        <v>1</v>
      </c>
      <c r="AG35" s="226" t="str">
        <f t="shared" si="7"/>
        <v>De acuerdo con lo programado</v>
      </c>
      <c r="AH35" s="226" t="s">
        <v>1806</v>
      </c>
      <c r="AI35" s="299">
        <f t="shared" si="8"/>
        <v>52</v>
      </c>
      <c r="AJ35" s="296">
        <f t="shared" si="9"/>
        <v>2.1666666666666665</v>
      </c>
      <c r="AK35" s="297" t="str">
        <f t="shared" si="10"/>
        <v>Cumplio</v>
      </c>
      <c r="AL35" s="297"/>
    </row>
    <row r="36" spans="1:39" s="204" customFormat="1" ht="28.8">
      <c r="A36" s="503" t="s">
        <v>1807</v>
      </c>
      <c r="B36" s="504">
        <v>12</v>
      </c>
      <c r="C36" s="504" t="s">
        <v>39</v>
      </c>
      <c r="D36" s="504" t="s">
        <v>54</v>
      </c>
      <c r="E36" s="504">
        <v>1.04</v>
      </c>
      <c r="F36" s="502" t="s">
        <v>1808</v>
      </c>
      <c r="G36" s="502" t="s">
        <v>896</v>
      </c>
      <c r="H36" s="502" t="s">
        <v>498</v>
      </c>
      <c r="I36" s="498" t="s">
        <v>665</v>
      </c>
      <c r="J36" s="499">
        <v>15</v>
      </c>
      <c r="K36" s="500">
        <v>15</v>
      </c>
      <c r="L36" s="498" t="s">
        <v>665</v>
      </c>
      <c r="M36" s="498">
        <v>15</v>
      </c>
      <c r="N36" s="501">
        <v>15</v>
      </c>
      <c r="O36" s="501">
        <v>30</v>
      </c>
      <c r="P36" s="497" t="s">
        <v>1747</v>
      </c>
      <c r="Q36" s="502" t="s">
        <v>1753</v>
      </c>
      <c r="R36" s="502" t="s">
        <v>1809</v>
      </c>
      <c r="S36" s="350"/>
      <c r="T36" s="344" t="str">
        <f t="shared" si="0"/>
        <v>No hay ejecución</v>
      </c>
      <c r="U36" s="172" t="str">
        <f t="shared" si="1"/>
        <v>NA</v>
      </c>
      <c r="V36" s="183"/>
      <c r="W36" s="343">
        <v>20</v>
      </c>
      <c r="X36" s="344">
        <f t="shared" si="2"/>
        <v>1.3333333333333333</v>
      </c>
      <c r="Y36" s="172" t="str">
        <f t="shared" si="11"/>
        <v>De acuerdo con lo programado</v>
      </c>
      <c r="Z36" s="183" t="s">
        <v>1810</v>
      </c>
      <c r="AA36" s="325"/>
      <c r="AB36" s="296" t="str">
        <f t="shared" si="4"/>
        <v>No hay ejecución</v>
      </c>
      <c r="AC36" s="297" t="str">
        <f t="shared" si="5"/>
        <v>NA</v>
      </c>
      <c r="AD36" s="294"/>
      <c r="AE36" s="224">
        <v>15</v>
      </c>
      <c r="AF36" s="225">
        <f t="shared" si="6"/>
        <v>1</v>
      </c>
      <c r="AG36" s="226" t="str">
        <f t="shared" si="7"/>
        <v>De acuerdo con lo programado</v>
      </c>
      <c r="AH36" s="226"/>
      <c r="AI36" s="299">
        <f t="shared" si="8"/>
        <v>35</v>
      </c>
      <c r="AJ36" s="296">
        <f t="shared" si="9"/>
        <v>1.1666666666666667</v>
      </c>
      <c r="AK36" s="297" t="str">
        <f t="shared" si="10"/>
        <v>Cumplio</v>
      </c>
      <c r="AL36" s="297"/>
    </row>
    <row r="37" spans="1:39" s="204" customFormat="1" ht="19.2">
      <c r="A37" s="503" t="s">
        <v>1811</v>
      </c>
      <c r="B37" s="504">
        <v>12</v>
      </c>
      <c r="C37" s="504" t="s">
        <v>39</v>
      </c>
      <c r="D37" s="504" t="s">
        <v>54</v>
      </c>
      <c r="E37" s="504">
        <v>1.04</v>
      </c>
      <c r="F37" s="502" t="s">
        <v>1812</v>
      </c>
      <c r="G37" s="502" t="s">
        <v>1813</v>
      </c>
      <c r="H37" s="502" t="s">
        <v>1427</v>
      </c>
      <c r="I37" s="498">
        <v>30</v>
      </c>
      <c r="J37" s="499">
        <v>30</v>
      </c>
      <c r="K37" s="500">
        <v>60</v>
      </c>
      <c r="L37" s="498">
        <v>30</v>
      </c>
      <c r="M37" s="498">
        <v>30</v>
      </c>
      <c r="N37" s="501">
        <v>60</v>
      </c>
      <c r="O37" s="501">
        <v>120</v>
      </c>
      <c r="P37" s="502" t="s">
        <v>665</v>
      </c>
      <c r="Q37" s="502" t="s">
        <v>1768</v>
      </c>
      <c r="R37" s="502" t="s">
        <v>1800</v>
      </c>
      <c r="S37" s="350">
        <v>30</v>
      </c>
      <c r="T37" s="344">
        <f t="shared" si="0"/>
        <v>1</v>
      </c>
      <c r="U37" s="172" t="str">
        <f t="shared" si="1"/>
        <v>De acuerdo con lo programado</v>
      </c>
      <c r="V37" s="183"/>
      <c r="W37" s="343">
        <v>36</v>
      </c>
      <c r="X37" s="344">
        <f t="shared" si="2"/>
        <v>1.2</v>
      </c>
      <c r="Y37" s="172" t="str">
        <f t="shared" si="11"/>
        <v>De acuerdo con lo programado</v>
      </c>
      <c r="Z37" s="183" t="s">
        <v>1795</v>
      </c>
      <c r="AA37" s="325">
        <v>30</v>
      </c>
      <c r="AB37" s="296">
        <f t="shared" si="4"/>
        <v>1</v>
      </c>
      <c r="AC37" s="297" t="str">
        <f t="shared" si="5"/>
        <v>De acuerdo con lo programado</v>
      </c>
      <c r="AD37" s="294"/>
      <c r="AE37" s="224">
        <v>30</v>
      </c>
      <c r="AF37" s="225">
        <f t="shared" si="6"/>
        <v>1</v>
      </c>
      <c r="AG37" s="226" t="str">
        <f t="shared" si="7"/>
        <v>De acuerdo con lo programado</v>
      </c>
      <c r="AH37" s="226"/>
      <c r="AI37" s="299">
        <f t="shared" si="8"/>
        <v>126</v>
      </c>
      <c r="AJ37" s="296">
        <f t="shared" si="9"/>
        <v>1.05</v>
      </c>
      <c r="AK37" s="297" t="str">
        <f t="shared" si="10"/>
        <v>Cumplio</v>
      </c>
      <c r="AL37" s="297"/>
    </row>
    <row r="38" spans="1:39" s="204" customFormat="1" ht="19.2">
      <c r="A38" s="503" t="s">
        <v>1814</v>
      </c>
      <c r="B38" s="504">
        <v>12</v>
      </c>
      <c r="C38" s="504" t="s">
        <v>39</v>
      </c>
      <c r="D38" s="504" t="s">
        <v>54</v>
      </c>
      <c r="E38" s="504">
        <v>1.04</v>
      </c>
      <c r="F38" s="502" t="s">
        <v>1815</v>
      </c>
      <c r="G38" s="502" t="s">
        <v>896</v>
      </c>
      <c r="H38" s="502" t="s">
        <v>1427</v>
      </c>
      <c r="I38" s="498">
        <v>0</v>
      </c>
      <c r="J38" s="499">
        <v>40</v>
      </c>
      <c r="K38" s="500">
        <v>40</v>
      </c>
      <c r="L38" s="498">
        <v>0</v>
      </c>
      <c r="M38" s="498">
        <v>40</v>
      </c>
      <c r="N38" s="501">
        <v>40</v>
      </c>
      <c r="O38" s="501">
        <v>80</v>
      </c>
      <c r="P38" s="502" t="s">
        <v>665</v>
      </c>
      <c r="Q38" s="502" t="s">
        <v>1768</v>
      </c>
      <c r="R38" s="502" t="s">
        <v>1800</v>
      </c>
      <c r="S38" s="350">
        <v>7</v>
      </c>
      <c r="T38" s="344" t="str">
        <f t="shared" si="0"/>
        <v>No hay Programación</v>
      </c>
      <c r="U38" s="172" t="str">
        <f t="shared" si="1"/>
        <v>De acuerdo con lo programado</v>
      </c>
      <c r="V38" s="183"/>
      <c r="W38" s="343">
        <v>33</v>
      </c>
      <c r="X38" s="344">
        <f t="shared" si="2"/>
        <v>0.82499999999999996</v>
      </c>
      <c r="Y38" s="172" t="str">
        <f t="shared" si="11"/>
        <v>Atraso Leve</v>
      </c>
      <c r="Z38" s="183"/>
      <c r="AA38" s="325"/>
      <c r="AB38" s="296" t="str">
        <f t="shared" si="4"/>
        <v>No hay ejecución</v>
      </c>
      <c r="AC38" s="297" t="str">
        <f t="shared" si="5"/>
        <v>NA</v>
      </c>
      <c r="AD38" s="294"/>
      <c r="AE38" s="224">
        <v>40</v>
      </c>
      <c r="AF38" s="225">
        <f t="shared" si="6"/>
        <v>1</v>
      </c>
      <c r="AG38" s="226" t="str">
        <f t="shared" si="7"/>
        <v>De acuerdo con lo programado</v>
      </c>
      <c r="AH38" s="226"/>
      <c r="AI38" s="299">
        <f t="shared" si="8"/>
        <v>80</v>
      </c>
      <c r="AJ38" s="296">
        <f t="shared" si="9"/>
        <v>1</v>
      </c>
      <c r="AK38" s="297" t="str">
        <f t="shared" si="10"/>
        <v>Cumplio</v>
      </c>
      <c r="AL38" s="297"/>
    </row>
    <row r="39" spans="1:39" s="204" customFormat="1" ht="19.2">
      <c r="A39" s="503" t="s">
        <v>1816</v>
      </c>
      <c r="B39" s="504">
        <v>13</v>
      </c>
      <c r="C39" s="504" t="s">
        <v>39</v>
      </c>
      <c r="D39" s="504" t="s">
        <v>71</v>
      </c>
      <c r="E39" s="504">
        <v>1.04</v>
      </c>
      <c r="F39" s="502" t="s">
        <v>1817</v>
      </c>
      <c r="G39" s="502" t="s">
        <v>906</v>
      </c>
      <c r="H39" s="502" t="s">
        <v>1095</v>
      </c>
      <c r="I39" s="498" t="s">
        <v>665</v>
      </c>
      <c r="J39" s="499" t="s">
        <v>665</v>
      </c>
      <c r="K39" s="500">
        <v>0</v>
      </c>
      <c r="L39" s="498" t="s">
        <v>665</v>
      </c>
      <c r="M39" s="498">
        <v>2</v>
      </c>
      <c r="N39" s="501">
        <v>2</v>
      </c>
      <c r="O39" s="501">
        <v>2</v>
      </c>
      <c r="P39" s="502" t="s">
        <v>665</v>
      </c>
      <c r="Q39" s="502" t="s">
        <v>1756</v>
      </c>
      <c r="R39" s="502" t="s">
        <v>665</v>
      </c>
      <c r="S39" s="343"/>
      <c r="T39" s="344" t="str">
        <f t="shared" si="0"/>
        <v>No hay ejecución</v>
      </c>
      <c r="U39" s="172" t="str">
        <f t="shared" si="1"/>
        <v>NA</v>
      </c>
      <c r="V39" s="183"/>
      <c r="W39" s="343"/>
      <c r="X39" s="344" t="str">
        <f t="shared" si="2"/>
        <v>No hay ejecución</v>
      </c>
      <c r="Y39" s="172" t="str">
        <f t="shared" si="11"/>
        <v>NA</v>
      </c>
      <c r="Z39" s="183"/>
      <c r="AA39" s="325"/>
      <c r="AB39" s="296" t="str">
        <f t="shared" si="4"/>
        <v>No hay ejecución</v>
      </c>
      <c r="AC39" s="297" t="str">
        <f t="shared" si="5"/>
        <v>NA</v>
      </c>
      <c r="AD39" s="294"/>
      <c r="AE39" s="224">
        <v>2</v>
      </c>
      <c r="AF39" s="225">
        <f t="shared" si="6"/>
        <v>1</v>
      </c>
      <c r="AG39" s="226" t="str">
        <f t="shared" si="7"/>
        <v>De acuerdo con lo programado</v>
      </c>
      <c r="AH39" s="226" t="s">
        <v>1818</v>
      </c>
      <c r="AI39" s="299">
        <f t="shared" si="8"/>
        <v>2</v>
      </c>
      <c r="AJ39" s="296">
        <f t="shared" si="9"/>
        <v>1</v>
      </c>
      <c r="AK39" s="297" t="str">
        <f t="shared" si="10"/>
        <v>Cumplio</v>
      </c>
      <c r="AL39" s="297"/>
    </row>
    <row r="40" spans="1:39" s="239" customFormat="1" ht="19.2">
      <c r="A40" s="511" t="s">
        <v>1819</v>
      </c>
      <c r="B40" s="512">
        <v>13</v>
      </c>
      <c r="C40" s="512" t="s">
        <v>39</v>
      </c>
      <c r="D40" s="512" t="s">
        <v>71</v>
      </c>
      <c r="E40" s="512">
        <v>1.04</v>
      </c>
      <c r="F40" s="510" t="s">
        <v>1817</v>
      </c>
      <c r="G40" s="510" t="s">
        <v>1032</v>
      </c>
      <c r="H40" s="510" t="s">
        <v>1095</v>
      </c>
      <c r="I40" s="508" t="s">
        <v>665</v>
      </c>
      <c r="J40" s="509">
        <v>1</v>
      </c>
      <c r="K40" s="500">
        <v>1</v>
      </c>
      <c r="L40" s="508" t="s">
        <v>665</v>
      </c>
      <c r="M40" s="508">
        <v>1</v>
      </c>
      <c r="N40" s="501">
        <v>1</v>
      </c>
      <c r="O40" s="501">
        <v>2</v>
      </c>
      <c r="P40" s="510" t="s">
        <v>665</v>
      </c>
      <c r="Q40" s="510" t="s">
        <v>1748</v>
      </c>
      <c r="R40" s="510" t="s">
        <v>665</v>
      </c>
      <c r="S40" s="350"/>
      <c r="T40" s="346" t="str">
        <f t="shared" si="0"/>
        <v>No hay ejecución</v>
      </c>
      <c r="U40" s="172" t="str">
        <f t="shared" si="1"/>
        <v>NA</v>
      </c>
      <c r="V40" s="294"/>
      <c r="W40" s="350">
        <v>1</v>
      </c>
      <c r="X40" s="346">
        <f t="shared" si="2"/>
        <v>1</v>
      </c>
      <c r="Y40" s="291" t="str">
        <f t="shared" si="11"/>
        <v>De acuerdo con lo programado</v>
      </c>
      <c r="Z40" s="294"/>
      <c r="AA40" s="325"/>
      <c r="AB40" s="296" t="str">
        <f t="shared" si="4"/>
        <v>No hay ejecución</v>
      </c>
      <c r="AC40" s="297" t="str">
        <f t="shared" si="5"/>
        <v>NA</v>
      </c>
      <c r="AD40" s="294"/>
      <c r="AE40" s="224">
        <v>1</v>
      </c>
      <c r="AF40" s="225">
        <f t="shared" si="6"/>
        <v>1</v>
      </c>
      <c r="AG40" s="226" t="str">
        <f t="shared" si="7"/>
        <v>De acuerdo con lo programado</v>
      </c>
      <c r="AH40" s="226" t="s">
        <v>1820</v>
      </c>
      <c r="AI40" s="299">
        <f t="shared" si="8"/>
        <v>2</v>
      </c>
      <c r="AJ40" s="296">
        <f t="shared" si="9"/>
        <v>1</v>
      </c>
      <c r="AK40" s="297" t="str">
        <f t="shared" si="10"/>
        <v>Cumplio</v>
      </c>
      <c r="AL40" s="297"/>
    </row>
    <row r="41" spans="1:39" s="239" customFormat="1" ht="38.4">
      <c r="A41" s="511" t="s">
        <v>1821</v>
      </c>
      <c r="B41" s="512">
        <v>13</v>
      </c>
      <c r="C41" s="512" t="s">
        <v>39</v>
      </c>
      <c r="D41" s="512" t="s">
        <v>71</v>
      </c>
      <c r="E41" s="512">
        <v>1.04</v>
      </c>
      <c r="F41" s="513" t="s">
        <v>1760</v>
      </c>
      <c r="G41" s="510" t="s">
        <v>1032</v>
      </c>
      <c r="H41" s="510" t="s">
        <v>1095</v>
      </c>
      <c r="I41" s="508" t="s">
        <v>665</v>
      </c>
      <c r="J41" s="509" t="s">
        <v>665</v>
      </c>
      <c r="K41" s="500" t="s">
        <v>665</v>
      </c>
      <c r="L41" s="508" t="s">
        <v>665</v>
      </c>
      <c r="M41" s="508">
        <v>1</v>
      </c>
      <c r="N41" s="501">
        <v>1</v>
      </c>
      <c r="O41" s="501">
        <v>1</v>
      </c>
      <c r="P41" s="510" t="s">
        <v>665</v>
      </c>
      <c r="Q41" s="510" t="s">
        <v>1753</v>
      </c>
      <c r="R41" s="510" t="s">
        <v>665</v>
      </c>
      <c r="S41" s="350"/>
      <c r="T41" s="346" t="str">
        <f t="shared" si="0"/>
        <v>No hay ejecución</v>
      </c>
      <c r="U41" s="172" t="str">
        <f t="shared" si="1"/>
        <v>NA</v>
      </c>
      <c r="V41" s="294"/>
      <c r="W41" s="350"/>
      <c r="X41" s="346" t="str">
        <f t="shared" si="2"/>
        <v>No hay ejecución</v>
      </c>
      <c r="Y41" s="291" t="str">
        <f t="shared" si="11"/>
        <v>NA</v>
      </c>
      <c r="Z41" s="294"/>
      <c r="AA41" s="325"/>
      <c r="AB41" s="296" t="str">
        <f t="shared" si="4"/>
        <v>No hay ejecución</v>
      </c>
      <c r="AC41" s="297" t="str">
        <f t="shared" si="5"/>
        <v>NA</v>
      </c>
      <c r="AD41" s="294"/>
      <c r="AE41" s="224">
        <v>0</v>
      </c>
      <c r="AF41" s="577">
        <f t="shared" si="6"/>
        <v>0</v>
      </c>
      <c r="AG41" s="578" t="str">
        <f t="shared" si="7"/>
        <v>En riesgo en cumplimiento</v>
      </c>
      <c r="AH41" s="578" t="s">
        <v>1822</v>
      </c>
      <c r="AI41" s="299">
        <f t="shared" si="8"/>
        <v>0</v>
      </c>
      <c r="AJ41" s="296">
        <f t="shared" si="9"/>
        <v>0</v>
      </c>
      <c r="AK41" s="297" t="str">
        <f t="shared" si="10"/>
        <v>No Cumplio</v>
      </c>
      <c r="AL41" s="297"/>
    </row>
    <row r="42" spans="1:39" s="239" customFormat="1" ht="30.6">
      <c r="A42" s="511" t="s">
        <v>1823</v>
      </c>
      <c r="B42" s="512">
        <v>13</v>
      </c>
      <c r="C42" s="512" t="s">
        <v>39</v>
      </c>
      <c r="D42" s="512" t="s">
        <v>71</v>
      </c>
      <c r="E42" s="512">
        <v>1.04</v>
      </c>
      <c r="F42" s="514" t="s">
        <v>1824</v>
      </c>
      <c r="G42" s="510" t="s">
        <v>1032</v>
      </c>
      <c r="H42" s="510" t="s">
        <v>1095</v>
      </c>
      <c r="I42" s="508" t="s">
        <v>665</v>
      </c>
      <c r="J42" s="509" t="s">
        <v>665</v>
      </c>
      <c r="K42" s="500" t="s">
        <v>665</v>
      </c>
      <c r="L42" s="508" t="s">
        <v>665</v>
      </c>
      <c r="M42" s="508">
        <v>1</v>
      </c>
      <c r="N42" s="501">
        <v>1</v>
      </c>
      <c r="O42" s="501">
        <v>1</v>
      </c>
      <c r="P42" s="510" t="s">
        <v>665</v>
      </c>
      <c r="Q42" s="510" t="s">
        <v>1768</v>
      </c>
      <c r="R42" s="510" t="s">
        <v>665</v>
      </c>
      <c r="S42" s="350"/>
      <c r="T42" s="346" t="str">
        <f t="shared" si="0"/>
        <v>No hay ejecución</v>
      </c>
      <c r="U42" s="172" t="str">
        <f t="shared" si="1"/>
        <v>NA</v>
      </c>
      <c r="V42" s="294"/>
      <c r="W42" s="350"/>
      <c r="X42" s="346" t="str">
        <f t="shared" si="2"/>
        <v>No hay ejecución</v>
      </c>
      <c r="Y42" s="291" t="str">
        <f t="shared" si="11"/>
        <v>NA</v>
      </c>
      <c r="Z42" s="294"/>
      <c r="AA42" s="325"/>
      <c r="AB42" s="296" t="str">
        <f t="shared" si="4"/>
        <v>No hay ejecución</v>
      </c>
      <c r="AC42" s="297" t="str">
        <f t="shared" si="5"/>
        <v>NA</v>
      </c>
      <c r="AD42" s="294"/>
      <c r="AE42" s="224">
        <v>1</v>
      </c>
      <c r="AF42" s="225">
        <f t="shared" si="6"/>
        <v>1</v>
      </c>
      <c r="AG42" s="226" t="str">
        <f t="shared" si="7"/>
        <v>De acuerdo con lo programado</v>
      </c>
      <c r="AH42" s="226" t="s">
        <v>1820</v>
      </c>
      <c r="AI42" s="299">
        <f t="shared" si="8"/>
        <v>1</v>
      </c>
      <c r="AJ42" s="296">
        <f t="shared" si="9"/>
        <v>1</v>
      </c>
      <c r="AK42" s="297" t="str">
        <f t="shared" si="10"/>
        <v>Cumplio</v>
      </c>
      <c r="AL42" s="297"/>
    </row>
    <row r="43" spans="1:39" s="239" customFormat="1" ht="28.8">
      <c r="A43" s="511" t="s">
        <v>1825</v>
      </c>
      <c r="B43" s="512">
        <v>13</v>
      </c>
      <c r="C43" s="512" t="s">
        <v>39</v>
      </c>
      <c r="D43" s="512" t="s">
        <v>71</v>
      </c>
      <c r="E43" s="512">
        <v>1.04</v>
      </c>
      <c r="F43" s="510" t="s">
        <v>1764</v>
      </c>
      <c r="G43" s="510" t="s">
        <v>1032</v>
      </c>
      <c r="H43" s="510" t="s">
        <v>1095</v>
      </c>
      <c r="I43" s="508" t="s">
        <v>665</v>
      </c>
      <c r="J43" s="509" t="s">
        <v>665</v>
      </c>
      <c r="K43" s="500" t="s">
        <v>1765</v>
      </c>
      <c r="L43" s="508" t="s">
        <v>665</v>
      </c>
      <c r="M43" s="508">
        <v>1</v>
      </c>
      <c r="N43" s="501">
        <v>1</v>
      </c>
      <c r="O43" s="501">
        <v>1</v>
      </c>
      <c r="P43" s="507" t="s">
        <v>665</v>
      </c>
      <c r="Q43" s="510" t="s">
        <v>1748</v>
      </c>
      <c r="R43" s="510" t="s">
        <v>665</v>
      </c>
      <c r="S43" s="350"/>
      <c r="T43" s="346" t="str">
        <f t="shared" si="0"/>
        <v>No hay ejecución</v>
      </c>
      <c r="U43" s="172" t="str">
        <f t="shared" si="1"/>
        <v>NA</v>
      </c>
      <c r="V43" s="294"/>
      <c r="W43" s="350"/>
      <c r="X43" s="346" t="str">
        <f t="shared" si="2"/>
        <v>No hay ejecución</v>
      </c>
      <c r="Y43" s="291" t="str">
        <f t="shared" si="11"/>
        <v>NA</v>
      </c>
      <c r="Z43" s="294"/>
      <c r="AA43" s="325"/>
      <c r="AB43" s="296" t="str">
        <f t="shared" si="4"/>
        <v>No hay ejecución</v>
      </c>
      <c r="AC43" s="297" t="str">
        <f t="shared" si="5"/>
        <v>NA</v>
      </c>
      <c r="AD43" s="294"/>
      <c r="AE43" s="224">
        <v>0</v>
      </c>
      <c r="AF43" s="577">
        <f t="shared" si="6"/>
        <v>0</v>
      </c>
      <c r="AG43" s="578" t="str">
        <f t="shared" si="7"/>
        <v>En riesgo en cumplimiento</v>
      </c>
      <c r="AH43" s="578" t="s">
        <v>1822</v>
      </c>
      <c r="AI43" s="299">
        <f t="shared" si="8"/>
        <v>0</v>
      </c>
      <c r="AJ43" s="296">
        <f t="shared" si="9"/>
        <v>0</v>
      </c>
      <c r="AK43" s="297" t="str">
        <f t="shared" si="10"/>
        <v>No Cumplio</v>
      </c>
      <c r="AL43" s="297"/>
    </row>
    <row r="44" spans="1:39" s="239" customFormat="1" ht="28.8">
      <c r="A44" s="511" t="s">
        <v>1826</v>
      </c>
      <c r="B44" s="512">
        <v>13</v>
      </c>
      <c r="C44" s="512" t="s">
        <v>39</v>
      </c>
      <c r="D44" s="512" t="s">
        <v>74</v>
      </c>
      <c r="E44" s="512">
        <v>1.04</v>
      </c>
      <c r="F44" s="510" t="s">
        <v>1817</v>
      </c>
      <c r="G44" s="510" t="s">
        <v>912</v>
      </c>
      <c r="H44" s="510" t="s">
        <v>913</v>
      </c>
      <c r="I44" s="508" t="s">
        <v>665</v>
      </c>
      <c r="J44" s="509" t="s">
        <v>665</v>
      </c>
      <c r="K44" s="500" t="s">
        <v>1765</v>
      </c>
      <c r="L44" s="508">
        <v>1</v>
      </c>
      <c r="M44" s="508" t="s">
        <v>665</v>
      </c>
      <c r="N44" s="501">
        <v>1</v>
      </c>
      <c r="O44" s="501">
        <v>1</v>
      </c>
      <c r="P44" s="507" t="s">
        <v>665</v>
      </c>
      <c r="Q44" s="510" t="s">
        <v>1748</v>
      </c>
      <c r="R44" s="510" t="s">
        <v>665</v>
      </c>
      <c r="S44" s="350"/>
      <c r="T44" s="346" t="str">
        <f t="shared" si="0"/>
        <v>No hay ejecución</v>
      </c>
      <c r="U44" s="172" t="str">
        <f t="shared" si="1"/>
        <v>NA</v>
      </c>
      <c r="V44" s="294"/>
      <c r="W44" s="350"/>
      <c r="X44" s="346" t="str">
        <f t="shared" si="2"/>
        <v>No hay ejecución</v>
      </c>
      <c r="Y44" s="291" t="str">
        <f t="shared" si="11"/>
        <v>NA</v>
      </c>
      <c r="Z44" s="294"/>
      <c r="AA44" s="325">
        <v>1</v>
      </c>
      <c r="AB44" s="296">
        <f t="shared" si="4"/>
        <v>1</v>
      </c>
      <c r="AC44" s="297" t="str">
        <f t="shared" si="5"/>
        <v>De acuerdo con lo programado</v>
      </c>
      <c r="AD44" s="294" t="s">
        <v>1827</v>
      </c>
      <c r="AE44" s="224"/>
      <c r="AF44" s="225" t="str">
        <f t="shared" si="6"/>
        <v>No hay ejecución</v>
      </c>
      <c r="AG44" s="226" t="str">
        <f t="shared" si="7"/>
        <v>NA</v>
      </c>
      <c r="AH44" s="226"/>
      <c r="AI44" s="299">
        <f t="shared" si="8"/>
        <v>1</v>
      </c>
      <c r="AJ44" s="296">
        <f t="shared" si="9"/>
        <v>1</v>
      </c>
      <c r="AK44" s="297" t="str">
        <f t="shared" si="10"/>
        <v>Cumplio</v>
      </c>
      <c r="AL44" s="297"/>
    </row>
    <row r="45" spans="1:39" s="239" customFormat="1" ht="19.2">
      <c r="A45" s="511" t="s">
        <v>1828</v>
      </c>
      <c r="B45" s="512">
        <v>12</v>
      </c>
      <c r="C45" s="512" t="s">
        <v>39</v>
      </c>
      <c r="D45" s="512" t="s">
        <v>74</v>
      </c>
      <c r="E45" s="512">
        <v>1.04</v>
      </c>
      <c r="F45" s="510" t="s">
        <v>1829</v>
      </c>
      <c r="G45" s="510" t="s">
        <v>912</v>
      </c>
      <c r="H45" s="510" t="s">
        <v>913</v>
      </c>
      <c r="I45" s="508" t="s">
        <v>665</v>
      </c>
      <c r="J45" s="509">
        <v>1</v>
      </c>
      <c r="K45" s="500">
        <v>1</v>
      </c>
      <c r="L45" s="508" t="s">
        <v>665</v>
      </c>
      <c r="M45" s="508" t="s">
        <v>665</v>
      </c>
      <c r="N45" s="501" t="s">
        <v>1767</v>
      </c>
      <c r="O45" s="501">
        <v>1</v>
      </c>
      <c r="P45" s="507" t="s">
        <v>665</v>
      </c>
      <c r="Q45" s="510" t="s">
        <v>1768</v>
      </c>
      <c r="R45" s="510" t="s">
        <v>665</v>
      </c>
      <c r="S45" s="350"/>
      <c r="T45" s="346" t="str">
        <f t="shared" si="0"/>
        <v>No hay ejecución</v>
      </c>
      <c r="U45" s="172" t="str">
        <f t="shared" si="1"/>
        <v>NA</v>
      </c>
      <c r="V45" s="294"/>
      <c r="W45" s="350">
        <v>3</v>
      </c>
      <c r="X45" s="346">
        <f t="shared" si="2"/>
        <v>3</v>
      </c>
      <c r="Y45" s="291" t="str">
        <f t="shared" si="11"/>
        <v>De acuerdo con lo programado</v>
      </c>
      <c r="Z45" s="294" t="s">
        <v>1795</v>
      </c>
      <c r="AA45" s="325"/>
      <c r="AB45" s="296" t="str">
        <f t="shared" si="4"/>
        <v>No hay ejecución</v>
      </c>
      <c r="AC45" s="297" t="str">
        <f t="shared" si="5"/>
        <v>NA</v>
      </c>
      <c r="AD45" s="294"/>
      <c r="AE45" s="224"/>
      <c r="AF45" s="225" t="str">
        <f t="shared" si="6"/>
        <v>No hay ejecución</v>
      </c>
      <c r="AG45" s="226" t="str">
        <f t="shared" si="7"/>
        <v>NA</v>
      </c>
      <c r="AH45" s="226"/>
      <c r="AI45" s="299">
        <f t="shared" si="8"/>
        <v>3</v>
      </c>
      <c r="AJ45" s="296">
        <f t="shared" si="9"/>
        <v>3</v>
      </c>
      <c r="AK45" s="297" t="str">
        <f t="shared" si="10"/>
        <v>Cumplio</v>
      </c>
      <c r="AL45" s="297"/>
    </row>
    <row r="46" spans="1:39" s="204" customFormat="1" ht="19.2">
      <c r="A46" s="503" t="s">
        <v>1830</v>
      </c>
      <c r="B46" s="504">
        <v>13</v>
      </c>
      <c r="C46" s="504" t="s">
        <v>39</v>
      </c>
      <c r="D46" s="504" t="s">
        <v>74</v>
      </c>
      <c r="E46" s="504">
        <v>1.02</v>
      </c>
      <c r="F46" s="502" t="s">
        <v>1817</v>
      </c>
      <c r="G46" s="502" t="s">
        <v>915</v>
      </c>
      <c r="H46" s="502" t="s">
        <v>913</v>
      </c>
      <c r="I46" s="498" t="s">
        <v>665</v>
      </c>
      <c r="J46" s="499" t="s">
        <v>665</v>
      </c>
      <c r="K46" s="500">
        <v>0</v>
      </c>
      <c r="L46" s="498" t="s">
        <v>665</v>
      </c>
      <c r="M46" s="498">
        <v>1</v>
      </c>
      <c r="N46" s="501">
        <v>1</v>
      </c>
      <c r="O46" s="501">
        <v>1</v>
      </c>
      <c r="P46" s="497" t="s">
        <v>665</v>
      </c>
      <c r="Q46" s="502" t="s">
        <v>1748</v>
      </c>
      <c r="R46" s="502" t="s">
        <v>665</v>
      </c>
      <c r="S46" s="343"/>
      <c r="T46" s="344" t="str">
        <f t="shared" si="0"/>
        <v>No hay ejecución</v>
      </c>
      <c r="U46" s="172" t="str">
        <f t="shared" si="1"/>
        <v>NA</v>
      </c>
      <c r="V46" s="183"/>
      <c r="W46" s="343"/>
      <c r="X46" s="344" t="str">
        <f t="shared" si="2"/>
        <v>No hay ejecución</v>
      </c>
      <c r="Y46" s="172" t="str">
        <f t="shared" ref="Y46:Y47" si="14">IF(X46="No hay ejecución","NA",IF(X46&gt;=90%,"De acuerdo con lo programado",IF(X46&gt;=51%,"Atraso Leve",IF(X46&lt;=50%,"En riesgo en cumplimiento"))))</f>
        <v>NA</v>
      </c>
      <c r="Z46" s="183"/>
      <c r="AA46" s="325"/>
      <c r="AB46" s="296" t="str">
        <f t="shared" si="4"/>
        <v>No hay ejecución</v>
      </c>
      <c r="AC46" s="297" t="str">
        <f t="shared" si="5"/>
        <v>NA</v>
      </c>
      <c r="AD46" s="294"/>
      <c r="AE46" s="224">
        <v>1</v>
      </c>
      <c r="AF46" s="225">
        <f t="shared" si="6"/>
        <v>1</v>
      </c>
      <c r="AG46" s="226" t="str">
        <f t="shared" si="7"/>
        <v>De acuerdo con lo programado</v>
      </c>
      <c r="AH46" s="226" t="s">
        <v>1831</v>
      </c>
      <c r="AI46" s="299">
        <f t="shared" si="8"/>
        <v>1</v>
      </c>
      <c r="AJ46" s="296">
        <f t="shared" si="9"/>
        <v>1</v>
      </c>
      <c r="AK46" s="297" t="str">
        <f t="shared" si="10"/>
        <v>Cumplio</v>
      </c>
      <c r="AL46" s="297"/>
    </row>
    <row r="47" spans="1:39" s="204" customFormat="1" ht="19.2">
      <c r="A47" s="503" t="s">
        <v>1832</v>
      </c>
      <c r="B47" s="504">
        <v>13</v>
      </c>
      <c r="C47" s="504" t="s">
        <v>39</v>
      </c>
      <c r="D47" s="504" t="s">
        <v>74</v>
      </c>
      <c r="E47" s="504">
        <v>1.02</v>
      </c>
      <c r="F47" s="502" t="s">
        <v>1833</v>
      </c>
      <c r="G47" s="502" t="s">
        <v>915</v>
      </c>
      <c r="H47" s="502" t="s">
        <v>913</v>
      </c>
      <c r="I47" s="498">
        <v>1</v>
      </c>
      <c r="J47" s="499" t="s">
        <v>665</v>
      </c>
      <c r="K47" s="500">
        <v>1</v>
      </c>
      <c r="L47" s="498" t="s">
        <v>665</v>
      </c>
      <c r="M47" s="498" t="s">
        <v>665</v>
      </c>
      <c r="N47" s="501">
        <v>0</v>
      </c>
      <c r="O47" s="501">
        <v>1</v>
      </c>
      <c r="P47" s="497" t="s">
        <v>665</v>
      </c>
      <c r="Q47" s="502" t="s">
        <v>1756</v>
      </c>
      <c r="R47" s="502" t="s">
        <v>665</v>
      </c>
      <c r="S47" s="343">
        <v>1</v>
      </c>
      <c r="T47" s="344">
        <f t="shared" si="0"/>
        <v>1</v>
      </c>
      <c r="U47" s="172" t="str">
        <f t="shared" si="1"/>
        <v>De acuerdo con lo programado</v>
      </c>
      <c r="V47" s="183"/>
      <c r="W47" s="343"/>
      <c r="X47" s="344" t="str">
        <f t="shared" si="2"/>
        <v>No hay ejecución</v>
      </c>
      <c r="Y47" s="172" t="str">
        <f t="shared" si="14"/>
        <v>NA</v>
      </c>
      <c r="Z47" s="183"/>
      <c r="AA47" s="325"/>
      <c r="AB47" s="296" t="str">
        <f t="shared" si="4"/>
        <v>No hay ejecución</v>
      </c>
      <c r="AC47" s="297" t="str">
        <f t="shared" si="5"/>
        <v>NA</v>
      </c>
      <c r="AD47" s="294"/>
      <c r="AE47" s="224"/>
      <c r="AF47" s="225" t="str">
        <f t="shared" si="6"/>
        <v>No hay ejecución</v>
      </c>
      <c r="AG47" s="226" t="str">
        <f t="shared" si="7"/>
        <v>NA</v>
      </c>
      <c r="AH47" s="226"/>
      <c r="AI47" s="299">
        <f t="shared" si="8"/>
        <v>1</v>
      </c>
      <c r="AJ47" s="296">
        <f t="shared" si="9"/>
        <v>1</v>
      </c>
      <c r="AK47" s="297" t="str">
        <f t="shared" si="10"/>
        <v>Cumplio</v>
      </c>
      <c r="AL47" s="297"/>
    </row>
    <row r="48" spans="1:39" s="204" customFormat="1" ht="19.2">
      <c r="A48" s="503" t="s">
        <v>1834</v>
      </c>
      <c r="B48" s="504">
        <v>13</v>
      </c>
      <c r="C48" s="504" t="s">
        <v>1726</v>
      </c>
      <c r="D48" s="504" t="s">
        <v>48</v>
      </c>
      <c r="E48" s="504">
        <v>1.04</v>
      </c>
      <c r="F48" s="502" t="s">
        <v>1835</v>
      </c>
      <c r="G48" s="502" t="s">
        <v>495</v>
      </c>
      <c r="H48" s="502" t="s">
        <v>1017</v>
      </c>
      <c r="I48" s="498">
        <v>3</v>
      </c>
      <c r="J48" s="499">
        <v>3</v>
      </c>
      <c r="K48" s="500">
        <v>6</v>
      </c>
      <c r="L48" s="498">
        <v>3</v>
      </c>
      <c r="M48" s="498">
        <v>3</v>
      </c>
      <c r="N48" s="501">
        <v>6</v>
      </c>
      <c r="O48" s="501">
        <v>12</v>
      </c>
      <c r="P48" s="497" t="s">
        <v>665</v>
      </c>
      <c r="Q48" s="502" t="s">
        <v>1748</v>
      </c>
      <c r="R48" s="502" t="s">
        <v>665</v>
      </c>
      <c r="S48" s="343">
        <v>3</v>
      </c>
      <c r="T48" s="344">
        <f t="shared" si="0"/>
        <v>1</v>
      </c>
      <c r="U48" s="172" t="str">
        <f t="shared" si="1"/>
        <v>De acuerdo con lo programado</v>
      </c>
      <c r="V48" s="183"/>
      <c r="W48" s="343">
        <v>3</v>
      </c>
      <c r="X48" s="344">
        <f t="shared" si="2"/>
        <v>1</v>
      </c>
      <c r="Y48" s="172" t="str">
        <f t="shared" si="11"/>
        <v>De acuerdo con lo programado</v>
      </c>
      <c r="Z48" s="183"/>
      <c r="AA48" s="325">
        <v>3</v>
      </c>
      <c r="AB48" s="296">
        <f t="shared" si="4"/>
        <v>1</v>
      </c>
      <c r="AC48" s="297" t="str">
        <f t="shared" si="5"/>
        <v>De acuerdo con lo programado</v>
      </c>
      <c r="AD48" s="294"/>
      <c r="AE48" s="224">
        <v>3</v>
      </c>
      <c r="AF48" s="225">
        <f t="shared" si="6"/>
        <v>1</v>
      </c>
      <c r="AG48" s="226" t="str">
        <f t="shared" si="7"/>
        <v>De acuerdo con lo programado</v>
      </c>
      <c r="AH48" s="226"/>
      <c r="AI48" s="299">
        <f t="shared" si="8"/>
        <v>12</v>
      </c>
      <c r="AJ48" s="296">
        <f t="shared" si="9"/>
        <v>1</v>
      </c>
      <c r="AK48" s="297" t="str">
        <f t="shared" si="10"/>
        <v>Cumplio</v>
      </c>
      <c r="AL48" s="297"/>
    </row>
    <row r="49" spans="1:40" s="204" customFormat="1" ht="19.2">
      <c r="A49" s="503" t="s">
        <v>1836</v>
      </c>
      <c r="B49" s="504">
        <v>13</v>
      </c>
      <c r="C49" s="504" t="s">
        <v>1726</v>
      </c>
      <c r="D49" s="504" t="s">
        <v>48</v>
      </c>
      <c r="E49" s="504">
        <v>1.04</v>
      </c>
      <c r="F49" s="502" t="s">
        <v>1837</v>
      </c>
      <c r="G49" s="502" t="s">
        <v>495</v>
      </c>
      <c r="H49" s="502" t="s">
        <v>1017</v>
      </c>
      <c r="I49" s="498">
        <v>3</v>
      </c>
      <c r="J49" s="499">
        <v>3</v>
      </c>
      <c r="K49" s="500">
        <v>6</v>
      </c>
      <c r="L49" s="498">
        <v>3</v>
      </c>
      <c r="M49" s="498">
        <v>3</v>
      </c>
      <c r="N49" s="501">
        <v>6</v>
      </c>
      <c r="O49" s="501">
        <v>12</v>
      </c>
      <c r="P49" s="497" t="s">
        <v>665</v>
      </c>
      <c r="Q49" s="502" t="s">
        <v>1768</v>
      </c>
      <c r="R49" s="502" t="s">
        <v>665</v>
      </c>
      <c r="S49" s="343">
        <v>3</v>
      </c>
      <c r="T49" s="344">
        <f t="shared" si="0"/>
        <v>1</v>
      </c>
      <c r="U49" s="172" t="str">
        <f t="shared" si="1"/>
        <v>De acuerdo con lo programado</v>
      </c>
      <c r="V49" s="183"/>
      <c r="W49" s="343">
        <v>3</v>
      </c>
      <c r="X49" s="344">
        <f t="shared" si="2"/>
        <v>1</v>
      </c>
      <c r="Y49" s="172" t="str">
        <f t="shared" si="11"/>
        <v>De acuerdo con lo programado</v>
      </c>
      <c r="Z49" s="183"/>
      <c r="AA49" s="325">
        <v>3</v>
      </c>
      <c r="AB49" s="296">
        <f t="shared" si="4"/>
        <v>1</v>
      </c>
      <c r="AC49" s="297" t="str">
        <f t="shared" si="5"/>
        <v>De acuerdo con lo programado</v>
      </c>
      <c r="AD49" s="294"/>
      <c r="AE49" s="224">
        <v>3</v>
      </c>
      <c r="AF49" s="225">
        <f t="shared" si="6"/>
        <v>1</v>
      </c>
      <c r="AG49" s="226" t="str">
        <f t="shared" si="7"/>
        <v>De acuerdo con lo programado</v>
      </c>
      <c r="AH49" s="226"/>
      <c r="AI49" s="299">
        <f t="shared" si="8"/>
        <v>12</v>
      </c>
      <c r="AJ49" s="296">
        <f t="shared" si="9"/>
        <v>1</v>
      </c>
      <c r="AK49" s="297" t="str">
        <f t="shared" si="10"/>
        <v>Cumplio</v>
      </c>
      <c r="AL49" s="297"/>
    </row>
    <row r="50" spans="1:40" s="204" customFormat="1" ht="28.8">
      <c r="A50" s="503" t="s">
        <v>1838</v>
      </c>
      <c r="B50" s="504">
        <v>13</v>
      </c>
      <c r="C50" s="504" t="s">
        <v>1726</v>
      </c>
      <c r="D50" s="504" t="s">
        <v>48</v>
      </c>
      <c r="E50" s="504">
        <v>1.04</v>
      </c>
      <c r="F50" s="502" t="s">
        <v>1839</v>
      </c>
      <c r="G50" s="502" t="s">
        <v>920</v>
      </c>
      <c r="H50" s="502" t="s">
        <v>1017</v>
      </c>
      <c r="I50" s="498" t="s">
        <v>665</v>
      </c>
      <c r="J50" s="499">
        <v>1</v>
      </c>
      <c r="K50" s="500">
        <v>1</v>
      </c>
      <c r="L50" s="498" t="s">
        <v>665</v>
      </c>
      <c r="M50" s="498">
        <v>1</v>
      </c>
      <c r="N50" s="501">
        <v>1</v>
      </c>
      <c r="O50" s="501">
        <v>2</v>
      </c>
      <c r="P50" s="497" t="s">
        <v>665</v>
      </c>
      <c r="Q50" s="502" t="s">
        <v>1748</v>
      </c>
      <c r="R50" s="502" t="s">
        <v>665</v>
      </c>
      <c r="S50" s="343"/>
      <c r="T50" s="344" t="str">
        <f t="shared" si="0"/>
        <v>No hay ejecución</v>
      </c>
      <c r="U50" s="172" t="str">
        <f t="shared" si="1"/>
        <v>NA</v>
      </c>
      <c r="V50" s="183"/>
      <c r="W50" s="343">
        <v>1</v>
      </c>
      <c r="X50" s="344">
        <f t="shared" si="2"/>
        <v>1</v>
      </c>
      <c r="Y50" s="172" t="str">
        <f t="shared" si="11"/>
        <v>De acuerdo con lo programado</v>
      </c>
      <c r="Z50" s="183"/>
      <c r="AA50" s="325"/>
      <c r="AB50" s="296" t="str">
        <f t="shared" si="4"/>
        <v>No hay ejecución</v>
      </c>
      <c r="AC50" s="297" t="str">
        <f t="shared" si="5"/>
        <v>NA</v>
      </c>
      <c r="AD50" s="294"/>
      <c r="AE50" s="224">
        <v>1</v>
      </c>
      <c r="AF50" s="225">
        <f t="shared" si="6"/>
        <v>1</v>
      </c>
      <c r="AG50" s="226" t="str">
        <f t="shared" si="7"/>
        <v>De acuerdo con lo programado</v>
      </c>
      <c r="AH50" s="226"/>
      <c r="AI50" s="299">
        <f t="shared" si="8"/>
        <v>2</v>
      </c>
      <c r="AJ50" s="296">
        <f t="shared" si="9"/>
        <v>1</v>
      </c>
      <c r="AK50" s="297" t="str">
        <f t="shared" si="10"/>
        <v>Cumplio</v>
      </c>
      <c r="AL50" s="297"/>
    </row>
    <row r="51" spans="1:40" s="239" customFormat="1">
      <c r="A51" s="579"/>
      <c r="B51" s="579"/>
      <c r="C51" s="579"/>
      <c r="D51" s="579"/>
      <c r="E51" s="579"/>
      <c r="F51" s="580"/>
      <c r="G51" s="580"/>
      <c r="H51" s="580"/>
      <c r="I51" s="581"/>
      <c r="J51" s="582"/>
      <c r="K51" s="583"/>
      <c r="L51" s="581"/>
      <c r="M51" s="581"/>
      <c r="N51" s="584"/>
      <c r="O51" s="584"/>
      <c r="P51" s="585"/>
      <c r="Q51" s="580"/>
      <c r="R51" s="580"/>
      <c r="S51" s="586"/>
      <c r="T51" s="352"/>
      <c r="U51" s="515"/>
      <c r="V51" s="516"/>
      <c r="W51" s="586"/>
      <c r="X51" s="352"/>
      <c r="Y51" s="515"/>
      <c r="Z51" s="516"/>
      <c r="AA51" s="351"/>
      <c r="AB51" s="352"/>
      <c r="AC51" s="515"/>
      <c r="AD51" s="516"/>
      <c r="AE51" s="334"/>
      <c r="AF51" s="334"/>
      <c r="AG51" s="333"/>
      <c r="AH51" s="334"/>
      <c r="AI51" s="476"/>
      <c r="AJ51" s="477"/>
      <c r="AK51" s="431"/>
      <c r="AL51" s="478"/>
    </row>
    <row r="52" spans="1:40" s="204" customFormat="1" ht="12">
      <c r="A52" s="517" t="s">
        <v>1840</v>
      </c>
      <c r="B52" s="479"/>
      <c r="C52" s="479"/>
      <c r="D52" s="479"/>
      <c r="E52" s="479"/>
      <c r="F52" s="479"/>
      <c r="G52" s="479"/>
      <c r="H52" s="479"/>
      <c r="I52" s="479"/>
      <c r="J52" s="518"/>
      <c r="K52" s="518"/>
      <c r="L52" s="479"/>
      <c r="M52" s="479"/>
      <c r="N52" s="479"/>
      <c r="O52" s="479"/>
      <c r="P52" s="479"/>
      <c r="Q52" s="479"/>
      <c r="R52" s="479"/>
      <c r="S52" s="479"/>
      <c r="T52" s="479"/>
      <c r="U52" s="479"/>
      <c r="V52" s="479"/>
      <c r="W52" s="479"/>
      <c r="X52" s="479"/>
      <c r="Y52" s="479"/>
      <c r="Z52" s="479"/>
      <c r="AA52" s="479"/>
      <c r="AB52" s="479"/>
      <c r="AC52" s="479"/>
      <c r="AD52" s="479"/>
      <c r="AE52" s="280"/>
      <c r="AF52" s="280"/>
      <c r="AG52" s="280"/>
      <c r="AH52" s="280"/>
      <c r="AI52" s="479"/>
      <c r="AJ52" s="480"/>
      <c r="AK52" s="479"/>
      <c r="AL52" s="481"/>
    </row>
    <row r="53" spans="1:40" s="204" customFormat="1" ht="19.2">
      <c r="A53" s="503" t="s">
        <v>1842</v>
      </c>
      <c r="B53" s="504">
        <v>13</v>
      </c>
      <c r="C53" s="504" t="s">
        <v>39</v>
      </c>
      <c r="D53" s="504" t="s">
        <v>48</v>
      </c>
      <c r="E53" s="504">
        <v>1.04</v>
      </c>
      <c r="F53" s="502" t="s">
        <v>1841</v>
      </c>
      <c r="G53" s="502" t="s">
        <v>920</v>
      </c>
      <c r="H53" s="502" t="s">
        <v>1017</v>
      </c>
      <c r="I53" s="498" t="s">
        <v>665</v>
      </c>
      <c r="J53" s="499" t="s">
        <v>665</v>
      </c>
      <c r="K53" s="500"/>
      <c r="L53" s="498" t="s">
        <v>665</v>
      </c>
      <c r="M53" s="498" t="s">
        <v>665</v>
      </c>
      <c r="N53" s="501"/>
      <c r="O53" s="501"/>
      <c r="P53" s="502" t="s">
        <v>665</v>
      </c>
      <c r="Q53" s="502" t="s">
        <v>1768</v>
      </c>
      <c r="R53" s="502" t="s">
        <v>665</v>
      </c>
      <c r="S53" s="343"/>
      <c r="T53" s="344" t="str">
        <f t="shared" ref="T53:T57" si="15">IF(S53="","No hay ejecución",IF(AND(I53=0),"No hay Programación", S53/I53))</f>
        <v>No hay ejecución</v>
      </c>
      <c r="U53" s="172" t="str">
        <f t="shared" ref="U53:U57" si="16">IF(T53="No hay ejecución","NA",IF(T53&gt;=90%,"De acuerdo con lo programado",IF(T53&gt;=51%,"Atraso Leve",IF(T53&lt;50%,"En riesgo cumplimiento"))))</f>
        <v>NA</v>
      </c>
      <c r="V53" s="183"/>
      <c r="W53" s="343"/>
      <c r="X53" s="344" t="str">
        <f t="shared" ref="X53:X57" si="17">IF(W53="","No hay ejecución",IF(AND(J53=0),"No hay Programación", W53/J53))</f>
        <v>No hay ejecución</v>
      </c>
      <c r="Y53" s="172" t="str">
        <f t="shared" ref="Y53:Y57" si="18">IF(X53="No hay ejecución","NA",IF(X53&gt;=90%,"De acuerdo con lo programado",IF(X53&gt;=51%,"Atraso Leve",IF(X53&lt;50%,"En riesgo en cumplimiento"))))</f>
        <v>NA</v>
      </c>
      <c r="Z53" s="183"/>
      <c r="AA53" s="325"/>
      <c r="AB53" s="296" t="str">
        <f t="shared" ref="AB53:AB57" si="19">IF(AA53="","No hay ejecución",IF(AND(I53=0),"No hay Programación", AA53/I53))</f>
        <v>No hay ejecución</v>
      </c>
      <c r="AC53" s="297" t="str">
        <f t="shared" ref="AC53:AC57" si="20">IF(AB53="No hay ejecución","NA",IF(AB53&gt;=90%,"De acuerdo con lo programado",IF(AB53&gt;=50%,"Atraso Leve",IF(AB53&lt;=49.9%,"En riesgo en cumplimiento"))))</f>
        <v>NA</v>
      </c>
      <c r="AD53" s="297"/>
      <c r="AE53" s="224"/>
      <c r="AF53" s="225" t="str">
        <f t="shared" ref="AF53:AF57" si="21">IF(AE53="","No hay ejecución",IF(AND(M53=0),"No hay Programación", AE53/M53))</f>
        <v>No hay ejecución</v>
      </c>
      <c r="AG53" s="226" t="str">
        <f t="shared" ref="AG53:AG57" si="22">IF(AF53="No hay ejecución","NA",IF(AF53&gt;=90%,"De acuerdo con lo programado",IF(AF53&gt;=50%,"Atraso Leve",IF(AF53&lt;=49.99%,"En riesgo en cumplimiento"))))</f>
        <v>NA</v>
      </c>
      <c r="AH53" s="226"/>
      <c r="AI53" s="299"/>
      <c r="AJ53" s="296" t="str">
        <f t="shared" ref="AJ53:AJ57" si="23">IF(AI53="","No hay ejecución",IF(AND(Q53=0),"No hay Programación", AI53/Q53))</f>
        <v>No hay ejecución</v>
      </c>
      <c r="AK53" s="297" t="str">
        <f t="shared" ref="AK53:AK57" si="24">IF(AJ53="No hay ejecución","NA",IF(AJ53&gt;=90%,"Cumplio",IF(AJ53&lt;=89.9%,"No Cumplio")))</f>
        <v>NA</v>
      </c>
      <c r="AL53" s="297"/>
      <c r="AM53" s="239"/>
      <c r="AN53" s="239"/>
    </row>
    <row r="54" spans="1:40" s="204" customFormat="1" ht="19.2">
      <c r="A54" s="503" t="s">
        <v>1843</v>
      </c>
      <c r="B54" s="504">
        <v>13</v>
      </c>
      <c r="C54" s="504" t="s">
        <v>39</v>
      </c>
      <c r="D54" s="504" t="s">
        <v>48</v>
      </c>
      <c r="E54" s="504">
        <v>1.04</v>
      </c>
      <c r="F54" s="502" t="s">
        <v>1841</v>
      </c>
      <c r="G54" s="502" t="s">
        <v>920</v>
      </c>
      <c r="H54" s="502" t="s">
        <v>1017</v>
      </c>
      <c r="I54" s="498" t="s">
        <v>665</v>
      </c>
      <c r="J54" s="499" t="s">
        <v>665</v>
      </c>
      <c r="K54" s="500"/>
      <c r="L54" s="498" t="s">
        <v>665</v>
      </c>
      <c r="M54" s="498" t="s">
        <v>665</v>
      </c>
      <c r="N54" s="501"/>
      <c r="O54" s="501"/>
      <c r="P54" s="502" t="s">
        <v>665</v>
      </c>
      <c r="Q54" s="502" t="s">
        <v>1756</v>
      </c>
      <c r="R54" s="502" t="s">
        <v>665</v>
      </c>
      <c r="S54" s="343"/>
      <c r="T54" s="344" t="str">
        <f t="shared" si="15"/>
        <v>No hay ejecución</v>
      </c>
      <c r="U54" s="172" t="str">
        <f t="shared" si="16"/>
        <v>NA</v>
      </c>
      <c r="V54" s="183"/>
      <c r="W54" s="343"/>
      <c r="X54" s="344" t="str">
        <f t="shared" si="17"/>
        <v>No hay ejecución</v>
      </c>
      <c r="Y54" s="172" t="str">
        <f t="shared" si="18"/>
        <v>NA</v>
      </c>
      <c r="Z54" s="183"/>
      <c r="AA54" s="325"/>
      <c r="AB54" s="296" t="str">
        <f t="shared" si="19"/>
        <v>No hay ejecución</v>
      </c>
      <c r="AC54" s="297" t="str">
        <f t="shared" si="20"/>
        <v>NA</v>
      </c>
      <c r="AD54" s="297"/>
      <c r="AE54" s="224"/>
      <c r="AF54" s="225" t="str">
        <f t="shared" si="21"/>
        <v>No hay ejecución</v>
      </c>
      <c r="AG54" s="226" t="str">
        <f t="shared" si="22"/>
        <v>NA</v>
      </c>
      <c r="AH54" s="226"/>
      <c r="AI54" s="299"/>
      <c r="AJ54" s="296" t="str">
        <f t="shared" si="23"/>
        <v>No hay ejecución</v>
      </c>
      <c r="AK54" s="297" t="str">
        <f t="shared" si="24"/>
        <v>NA</v>
      </c>
      <c r="AL54" s="297"/>
      <c r="AM54" s="239"/>
      <c r="AN54" s="239"/>
    </row>
    <row r="55" spans="1:40" s="204" customFormat="1" ht="19.2">
      <c r="A55" s="503" t="s">
        <v>1844</v>
      </c>
      <c r="B55" s="504">
        <v>13</v>
      </c>
      <c r="C55" s="504" t="s">
        <v>39</v>
      </c>
      <c r="D55" s="504" t="s">
        <v>48</v>
      </c>
      <c r="E55" s="504">
        <v>1.04</v>
      </c>
      <c r="F55" s="502" t="s">
        <v>1841</v>
      </c>
      <c r="G55" s="502" t="s">
        <v>920</v>
      </c>
      <c r="H55" s="502" t="s">
        <v>1017</v>
      </c>
      <c r="I55" s="498" t="s">
        <v>665</v>
      </c>
      <c r="J55" s="499" t="s">
        <v>665</v>
      </c>
      <c r="K55" s="500"/>
      <c r="L55" s="498" t="s">
        <v>665</v>
      </c>
      <c r="M55" s="498" t="s">
        <v>665</v>
      </c>
      <c r="N55" s="501"/>
      <c r="O55" s="501"/>
      <c r="P55" s="502" t="s">
        <v>665</v>
      </c>
      <c r="Q55" s="502" t="s">
        <v>1753</v>
      </c>
      <c r="R55" s="502" t="s">
        <v>665</v>
      </c>
      <c r="S55" s="343"/>
      <c r="T55" s="344" t="str">
        <f t="shared" si="15"/>
        <v>No hay ejecución</v>
      </c>
      <c r="U55" s="172" t="str">
        <f t="shared" si="16"/>
        <v>NA</v>
      </c>
      <c r="V55" s="183"/>
      <c r="W55" s="343"/>
      <c r="X55" s="344" t="str">
        <f t="shared" si="17"/>
        <v>No hay ejecución</v>
      </c>
      <c r="Y55" s="172" t="str">
        <f t="shared" si="18"/>
        <v>NA</v>
      </c>
      <c r="Z55" s="183"/>
      <c r="AA55" s="325"/>
      <c r="AB55" s="296" t="str">
        <f t="shared" si="19"/>
        <v>No hay ejecución</v>
      </c>
      <c r="AC55" s="297" t="str">
        <f t="shared" si="20"/>
        <v>NA</v>
      </c>
      <c r="AD55" s="297"/>
      <c r="AE55" s="224"/>
      <c r="AF55" s="225" t="str">
        <f t="shared" si="21"/>
        <v>No hay ejecución</v>
      </c>
      <c r="AG55" s="226" t="str">
        <f t="shared" si="22"/>
        <v>NA</v>
      </c>
      <c r="AH55" s="226"/>
      <c r="AI55" s="299"/>
      <c r="AJ55" s="296" t="str">
        <f t="shared" si="23"/>
        <v>No hay ejecución</v>
      </c>
      <c r="AK55" s="297" t="str">
        <f t="shared" si="24"/>
        <v>NA</v>
      </c>
      <c r="AL55" s="297"/>
      <c r="AM55" s="239"/>
      <c r="AN55" s="239"/>
    </row>
    <row r="56" spans="1:40" s="204" customFormat="1" ht="19.2">
      <c r="A56" s="503" t="s">
        <v>1845</v>
      </c>
      <c r="B56" s="504">
        <v>13</v>
      </c>
      <c r="C56" s="504" t="s">
        <v>39</v>
      </c>
      <c r="D56" s="504" t="s">
        <v>48</v>
      </c>
      <c r="E56" s="504">
        <v>1.04</v>
      </c>
      <c r="F56" s="502" t="s">
        <v>1841</v>
      </c>
      <c r="G56" s="502" t="s">
        <v>920</v>
      </c>
      <c r="H56" s="502" t="s">
        <v>1017</v>
      </c>
      <c r="I56" s="498" t="s">
        <v>665</v>
      </c>
      <c r="J56" s="499" t="s">
        <v>665</v>
      </c>
      <c r="K56" s="500"/>
      <c r="L56" s="498" t="s">
        <v>665</v>
      </c>
      <c r="M56" s="498" t="s">
        <v>665</v>
      </c>
      <c r="N56" s="501"/>
      <c r="O56" s="501"/>
      <c r="P56" s="502" t="s">
        <v>665</v>
      </c>
      <c r="Q56" s="502" t="s">
        <v>1748</v>
      </c>
      <c r="R56" s="502" t="s">
        <v>665</v>
      </c>
      <c r="S56" s="343"/>
      <c r="T56" s="344" t="str">
        <f t="shared" si="15"/>
        <v>No hay ejecución</v>
      </c>
      <c r="U56" s="172" t="str">
        <f t="shared" si="16"/>
        <v>NA</v>
      </c>
      <c r="V56" s="183"/>
      <c r="W56" s="343"/>
      <c r="X56" s="344" t="str">
        <f t="shared" si="17"/>
        <v>No hay ejecución</v>
      </c>
      <c r="Y56" s="172" t="str">
        <f t="shared" si="18"/>
        <v>NA</v>
      </c>
      <c r="Z56" s="183"/>
      <c r="AA56" s="325"/>
      <c r="AB56" s="296" t="str">
        <f t="shared" si="19"/>
        <v>No hay ejecución</v>
      </c>
      <c r="AC56" s="297" t="str">
        <f t="shared" si="20"/>
        <v>NA</v>
      </c>
      <c r="AD56" s="297"/>
      <c r="AE56" s="224"/>
      <c r="AF56" s="225" t="str">
        <f t="shared" si="21"/>
        <v>No hay ejecución</v>
      </c>
      <c r="AG56" s="226" t="str">
        <f t="shared" si="22"/>
        <v>NA</v>
      </c>
      <c r="AH56" s="226"/>
      <c r="AI56" s="299"/>
      <c r="AJ56" s="296" t="str">
        <f t="shared" si="23"/>
        <v>No hay ejecución</v>
      </c>
      <c r="AK56" s="297" t="str">
        <f t="shared" si="24"/>
        <v>NA</v>
      </c>
      <c r="AL56" s="297"/>
      <c r="AM56" s="239"/>
      <c r="AN56" s="239"/>
    </row>
    <row r="57" spans="1:40" s="204" customFormat="1" ht="19.2">
      <c r="A57" s="503" t="s">
        <v>1846</v>
      </c>
      <c r="B57" s="504">
        <v>13</v>
      </c>
      <c r="C57" s="504" t="s">
        <v>39</v>
      </c>
      <c r="D57" s="504" t="s">
        <v>48</v>
      </c>
      <c r="E57" s="504">
        <v>1.04</v>
      </c>
      <c r="F57" s="502" t="s">
        <v>1847</v>
      </c>
      <c r="G57" s="502" t="s">
        <v>920</v>
      </c>
      <c r="H57" s="502" t="s">
        <v>913</v>
      </c>
      <c r="I57" s="498"/>
      <c r="J57" s="499"/>
      <c r="K57" s="500"/>
      <c r="L57" s="498"/>
      <c r="M57" s="498"/>
      <c r="N57" s="501"/>
      <c r="O57" s="501"/>
      <c r="P57" s="502" t="s">
        <v>665</v>
      </c>
      <c r="Q57" s="502" t="s">
        <v>1748</v>
      </c>
      <c r="R57" s="502" t="s">
        <v>665</v>
      </c>
      <c r="S57" s="343"/>
      <c r="T57" s="344" t="str">
        <f t="shared" si="15"/>
        <v>No hay ejecución</v>
      </c>
      <c r="U57" s="172" t="str">
        <f t="shared" si="16"/>
        <v>NA</v>
      </c>
      <c r="V57" s="183"/>
      <c r="W57" s="343"/>
      <c r="X57" s="344" t="str">
        <f t="shared" si="17"/>
        <v>No hay ejecución</v>
      </c>
      <c r="Y57" s="172" t="str">
        <f t="shared" si="18"/>
        <v>NA</v>
      </c>
      <c r="Z57" s="183"/>
      <c r="AA57" s="325"/>
      <c r="AB57" s="296" t="str">
        <f t="shared" si="19"/>
        <v>No hay ejecución</v>
      </c>
      <c r="AC57" s="297" t="str">
        <f t="shared" si="20"/>
        <v>NA</v>
      </c>
      <c r="AD57" s="297"/>
      <c r="AE57" s="224"/>
      <c r="AF57" s="225" t="str">
        <f t="shared" si="21"/>
        <v>No hay ejecución</v>
      </c>
      <c r="AG57" s="226" t="str">
        <f t="shared" si="22"/>
        <v>NA</v>
      </c>
      <c r="AH57" s="226"/>
      <c r="AI57" s="299"/>
      <c r="AJ57" s="296" t="str">
        <f t="shared" si="23"/>
        <v>No hay ejecución</v>
      </c>
      <c r="AK57" s="297" t="str">
        <f t="shared" si="24"/>
        <v>NA</v>
      </c>
      <c r="AL57" s="297"/>
      <c r="AM57" s="239"/>
      <c r="AN57" s="239"/>
    </row>
    <row r="58" spans="1:40" s="239" customFormat="1">
      <c r="A58" s="519"/>
      <c r="B58" s="519"/>
      <c r="C58" s="519"/>
      <c r="D58" s="519"/>
      <c r="E58" s="519"/>
      <c r="F58" s="520"/>
      <c r="G58" s="521"/>
      <c r="H58" s="521"/>
      <c r="I58" s="522"/>
      <c r="J58" s="523"/>
      <c r="K58" s="523"/>
      <c r="L58" s="522"/>
      <c r="M58" s="522"/>
      <c r="N58" s="522"/>
      <c r="O58" s="522"/>
      <c r="P58" s="521"/>
      <c r="Q58" s="521"/>
      <c r="R58" s="521"/>
      <c r="S58" s="350"/>
      <c r="T58" s="346"/>
      <c r="U58" s="291"/>
      <c r="V58" s="294"/>
      <c r="W58" s="350"/>
      <c r="X58" s="346"/>
      <c r="Y58" s="291"/>
      <c r="Z58" s="294"/>
      <c r="AA58" s="325"/>
      <c r="AB58" s="346"/>
      <c r="AC58" s="291"/>
      <c r="AD58" s="294"/>
      <c r="AE58" s="237"/>
      <c r="AF58" s="237"/>
      <c r="AG58" s="237"/>
      <c r="AH58" s="237"/>
      <c r="AI58" s="482"/>
      <c r="AJ58" s="386"/>
      <c r="AK58" s="291"/>
      <c r="AL58" s="294"/>
    </row>
    <row r="59" spans="1:40">
      <c r="A59" s="524" t="s">
        <v>665</v>
      </c>
      <c r="B59" s="524" t="s">
        <v>665</v>
      </c>
      <c r="C59" s="524" t="s">
        <v>665</v>
      </c>
      <c r="D59" s="524" t="s">
        <v>665</v>
      </c>
      <c r="E59" s="524" t="s">
        <v>665</v>
      </c>
      <c r="F59" s="525" t="s">
        <v>665</v>
      </c>
      <c r="G59" s="525" t="s">
        <v>665</v>
      </c>
      <c r="H59" s="525" t="s">
        <v>665</v>
      </c>
      <c r="I59" s="526" t="s">
        <v>665</v>
      </c>
      <c r="J59" s="527" t="s">
        <v>665</v>
      </c>
      <c r="K59" s="527" t="s">
        <v>665</v>
      </c>
      <c r="L59" s="526" t="s">
        <v>665</v>
      </c>
      <c r="M59" s="526" t="s">
        <v>665</v>
      </c>
      <c r="N59" s="526" t="s">
        <v>665</v>
      </c>
      <c r="O59" s="526" t="s">
        <v>665</v>
      </c>
      <c r="P59" s="528" t="s">
        <v>665</v>
      </c>
      <c r="Q59" s="528" t="s">
        <v>665</v>
      </c>
      <c r="R59" s="528" t="s">
        <v>665</v>
      </c>
      <c r="S59" s="485"/>
      <c r="T59" s="485"/>
      <c r="U59" s="485"/>
      <c r="V59" s="485"/>
      <c r="AA59" s="3"/>
      <c r="AB59" s="454"/>
      <c r="AC59" s="3"/>
      <c r="AD59" s="3"/>
      <c r="AE59" s="154"/>
      <c r="AF59" s="154"/>
      <c r="AG59" s="154"/>
      <c r="AH59" s="154"/>
      <c r="AI59" s="3"/>
      <c r="AJ59" s="483"/>
      <c r="AK59" s="3"/>
      <c r="AL59" s="3"/>
      <c r="AM59" s="154"/>
      <c r="AN59" s="154"/>
    </row>
    <row r="60" spans="1:40">
      <c r="A60" s="524" t="s">
        <v>665</v>
      </c>
      <c r="B60" s="524" t="s">
        <v>665</v>
      </c>
      <c r="C60" s="524" t="s">
        <v>665</v>
      </c>
      <c r="D60" s="524" t="s">
        <v>665</v>
      </c>
      <c r="E60" s="524" t="s">
        <v>665</v>
      </c>
      <c r="F60" s="525" t="s">
        <v>665</v>
      </c>
      <c r="G60" s="525" t="s">
        <v>665</v>
      </c>
      <c r="H60" s="525" t="s">
        <v>665</v>
      </c>
      <c r="I60" s="526" t="s">
        <v>665</v>
      </c>
      <c r="J60" s="527" t="s">
        <v>665</v>
      </c>
      <c r="K60" s="527" t="s">
        <v>665</v>
      </c>
      <c r="L60" s="526" t="s">
        <v>665</v>
      </c>
      <c r="M60" s="526" t="s">
        <v>665</v>
      </c>
      <c r="N60" s="526" t="s">
        <v>665</v>
      </c>
      <c r="O60" s="526" t="s">
        <v>665</v>
      </c>
      <c r="P60" s="528" t="s">
        <v>665</v>
      </c>
      <c r="Q60" s="528" t="s">
        <v>665</v>
      </c>
      <c r="R60" s="528" t="s">
        <v>665</v>
      </c>
      <c r="S60" s="485"/>
      <c r="T60" s="485"/>
      <c r="U60" s="485"/>
      <c r="V60" s="485"/>
      <c r="AA60" s="3"/>
      <c r="AB60" s="340"/>
      <c r="AC60" s="3"/>
      <c r="AD60" s="3"/>
      <c r="AE60" s="154"/>
      <c r="AF60" s="154"/>
      <c r="AG60" s="154"/>
      <c r="AH60" s="154"/>
      <c r="AI60" s="3"/>
      <c r="AJ60" s="483"/>
      <c r="AK60" s="3"/>
      <c r="AL60" s="3"/>
      <c r="AM60" s="154"/>
      <c r="AN60" s="154"/>
    </row>
    <row r="61" spans="1:40">
      <c r="A61" s="880" t="s">
        <v>1848</v>
      </c>
      <c r="B61" s="881"/>
      <c r="C61" s="881"/>
      <c r="D61" s="881"/>
      <c r="E61" s="881"/>
      <c r="F61" s="529" t="s">
        <v>665</v>
      </c>
      <c r="G61" s="525" t="s">
        <v>665</v>
      </c>
      <c r="H61" s="525" t="s">
        <v>665</v>
      </c>
      <c r="I61" s="526" t="s">
        <v>665</v>
      </c>
      <c r="J61" s="527" t="s">
        <v>665</v>
      </c>
      <c r="K61" s="527" t="s">
        <v>665</v>
      </c>
      <c r="L61" s="526" t="s">
        <v>665</v>
      </c>
      <c r="M61" s="526" t="s">
        <v>665</v>
      </c>
      <c r="N61" s="526" t="s">
        <v>665</v>
      </c>
      <c r="O61" s="526" t="s">
        <v>665</v>
      </c>
      <c r="P61" s="528" t="s">
        <v>665</v>
      </c>
      <c r="Q61" s="528" t="s">
        <v>665</v>
      </c>
      <c r="R61" s="528" t="s">
        <v>665</v>
      </c>
      <c r="S61" s="485"/>
      <c r="T61" s="485"/>
      <c r="U61" s="485"/>
      <c r="V61" s="485"/>
      <c r="AA61" s="3"/>
      <c r="AB61" s="340"/>
      <c r="AC61" s="3"/>
      <c r="AD61" s="3"/>
      <c r="AE61" s="154"/>
      <c r="AF61" s="154"/>
      <c r="AG61" s="154"/>
      <c r="AH61" s="154"/>
      <c r="AI61" s="3"/>
      <c r="AJ61" s="483"/>
      <c r="AK61" s="3"/>
      <c r="AL61" s="3"/>
      <c r="AM61" s="154"/>
      <c r="AN61" s="154"/>
    </row>
    <row r="62" spans="1:40">
      <c r="A62" s="524" t="s">
        <v>665</v>
      </c>
      <c r="B62" s="524" t="s">
        <v>665</v>
      </c>
      <c r="C62" s="524" t="s">
        <v>665</v>
      </c>
      <c r="D62" s="524" t="s">
        <v>665</v>
      </c>
      <c r="E62" s="524" t="s">
        <v>665</v>
      </c>
      <c r="F62" s="525" t="s">
        <v>665</v>
      </c>
      <c r="G62" s="525" t="s">
        <v>665</v>
      </c>
      <c r="H62" s="525" t="s">
        <v>665</v>
      </c>
      <c r="I62" s="526" t="s">
        <v>665</v>
      </c>
      <c r="J62" s="527" t="s">
        <v>665</v>
      </c>
      <c r="K62" s="527" t="s">
        <v>665</v>
      </c>
      <c r="L62" s="526" t="s">
        <v>665</v>
      </c>
      <c r="M62" s="526" t="s">
        <v>665</v>
      </c>
      <c r="N62" s="526" t="s">
        <v>665</v>
      </c>
      <c r="O62" s="526" t="s">
        <v>665</v>
      </c>
      <c r="P62" s="528" t="s">
        <v>665</v>
      </c>
      <c r="Q62" s="528" t="s">
        <v>665</v>
      </c>
      <c r="R62" s="528" t="s">
        <v>665</v>
      </c>
      <c r="S62" s="485"/>
      <c r="T62" s="485"/>
      <c r="U62" s="485"/>
      <c r="V62" s="485"/>
      <c r="AA62" s="3"/>
      <c r="AB62" s="3"/>
      <c r="AC62" s="3"/>
      <c r="AD62" s="3"/>
      <c r="AE62" s="154"/>
      <c r="AF62" s="154"/>
      <c r="AG62" s="154"/>
      <c r="AH62" s="154"/>
      <c r="AI62" s="3"/>
      <c r="AJ62" s="483"/>
      <c r="AK62" s="3"/>
      <c r="AL62" s="3"/>
      <c r="AM62" s="154"/>
      <c r="AN62" s="154"/>
    </row>
    <row r="63" spans="1:40">
      <c r="A63" s="882" t="s">
        <v>553</v>
      </c>
      <c r="B63" s="883"/>
      <c r="C63" s="883"/>
      <c r="D63" s="883"/>
      <c r="E63" s="883"/>
      <c r="F63" s="529" t="s">
        <v>665</v>
      </c>
      <c r="G63" s="525" t="s">
        <v>665</v>
      </c>
      <c r="H63" s="525" t="s">
        <v>665</v>
      </c>
      <c r="I63" s="526" t="s">
        <v>665</v>
      </c>
      <c r="J63" s="527" t="s">
        <v>665</v>
      </c>
      <c r="K63" s="527" t="s">
        <v>665</v>
      </c>
      <c r="L63" s="526" t="s">
        <v>665</v>
      </c>
      <c r="M63" s="526" t="s">
        <v>665</v>
      </c>
      <c r="N63" s="526" t="s">
        <v>665</v>
      </c>
      <c r="O63" s="526" t="s">
        <v>665</v>
      </c>
      <c r="P63" s="528" t="s">
        <v>665</v>
      </c>
      <c r="Q63" s="528" t="s">
        <v>665</v>
      </c>
      <c r="R63" s="528" t="s">
        <v>665</v>
      </c>
      <c r="S63" s="485"/>
      <c r="T63" s="485"/>
      <c r="U63" s="485"/>
      <c r="V63" s="485"/>
      <c r="AA63" s="3"/>
      <c r="AB63" s="3"/>
      <c r="AC63" s="3"/>
      <c r="AD63" s="3"/>
      <c r="AE63" s="154"/>
      <c r="AF63" s="154"/>
      <c r="AG63" s="154"/>
      <c r="AH63" s="154"/>
      <c r="AI63" s="3"/>
      <c r="AJ63" s="483"/>
      <c r="AK63" s="3"/>
      <c r="AL63" s="3"/>
      <c r="AM63" s="154"/>
      <c r="AN63" s="154"/>
    </row>
    <row r="64" spans="1:40">
      <c r="A64" s="530" t="s">
        <v>665</v>
      </c>
      <c r="B64" s="530" t="s">
        <v>665</v>
      </c>
      <c r="C64" s="530" t="s">
        <v>665</v>
      </c>
      <c r="D64" s="530" t="s">
        <v>665</v>
      </c>
      <c r="E64" s="530" t="s">
        <v>665</v>
      </c>
      <c r="F64" s="525" t="s">
        <v>665</v>
      </c>
      <c r="G64" s="525" t="s">
        <v>665</v>
      </c>
      <c r="H64" s="525" t="s">
        <v>665</v>
      </c>
      <c r="I64" s="526" t="s">
        <v>665</v>
      </c>
      <c r="J64" s="527" t="s">
        <v>665</v>
      </c>
      <c r="K64" s="527" t="s">
        <v>665</v>
      </c>
      <c r="L64" s="526" t="s">
        <v>665</v>
      </c>
      <c r="M64" s="526" t="s">
        <v>665</v>
      </c>
      <c r="N64" s="526" t="s">
        <v>665</v>
      </c>
      <c r="O64" s="526" t="s">
        <v>665</v>
      </c>
      <c r="P64" s="528" t="s">
        <v>665</v>
      </c>
      <c r="Q64" s="528" t="s">
        <v>665</v>
      </c>
      <c r="R64" s="528" t="s">
        <v>665</v>
      </c>
      <c r="S64" s="485"/>
      <c r="T64" s="485"/>
      <c r="U64" s="485"/>
      <c r="V64" s="485"/>
      <c r="AA64" s="3"/>
      <c r="AB64" s="3"/>
      <c r="AC64" s="3"/>
      <c r="AD64" s="3"/>
      <c r="AE64" s="154"/>
      <c r="AF64" s="154"/>
      <c r="AG64" s="154"/>
      <c r="AH64" s="154"/>
      <c r="AI64" s="3"/>
      <c r="AJ64" s="483"/>
      <c r="AK64" s="3"/>
      <c r="AL64" s="3"/>
      <c r="AM64" s="154"/>
      <c r="AN64" s="154"/>
    </row>
    <row r="65" spans="1:40">
      <c r="A65" s="531" t="s">
        <v>554</v>
      </c>
      <c r="B65" s="531"/>
      <c r="C65" s="532" t="s">
        <v>665</v>
      </c>
      <c r="D65" s="524" t="s">
        <v>665</v>
      </c>
      <c r="E65" s="524" t="s">
        <v>665</v>
      </c>
      <c r="F65" s="525" t="s">
        <v>665</v>
      </c>
      <c r="G65" s="525" t="s">
        <v>665</v>
      </c>
      <c r="H65" s="525" t="s">
        <v>665</v>
      </c>
      <c r="I65" s="526" t="s">
        <v>665</v>
      </c>
      <c r="J65" s="527" t="s">
        <v>665</v>
      </c>
      <c r="K65" s="527" t="s">
        <v>665</v>
      </c>
      <c r="L65" s="526" t="s">
        <v>665</v>
      </c>
      <c r="M65" s="526" t="s">
        <v>665</v>
      </c>
      <c r="N65" s="526" t="s">
        <v>665</v>
      </c>
      <c r="O65" s="526" t="s">
        <v>665</v>
      </c>
      <c r="P65" s="528" t="s">
        <v>665</v>
      </c>
      <c r="Q65" s="528" t="s">
        <v>665</v>
      </c>
      <c r="R65" s="528" t="s">
        <v>665</v>
      </c>
      <c r="S65" s="485"/>
      <c r="T65" s="485"/>
      <c r="U65" s="485"/>
      <c r="V65" s="485"/>
      <c r="AA65" s="3"/>
      <c r="AB65" s="3"/>
      <c r="AC65" s="3"/>
      <c r="AD65" s="3"/>
      <c r="AE65" s="154"/>
      <c r="AF65" s="154"/>
      <c r="AG65" s="154"/>
      <c r="AH65" s="154"/>
      <c r="AI65" s="3"/>
      <c r="AJ65" s="483"/>
      <c r="AK65" s="3"/>
      <c r="AL65" s="3"/>
      <c r="AM65" s="154"/>
      <c r="AN65" s="154"/>
    </row>
    <row r="66" spans="1:40">
      <c r="A66" s="531">
        <v>1</v>
      </c>
      <c r="B66" s="524" t="s">
        <v>555</v>
      </c>
      <c r="C66" s="524"/>
      <c r="D66" s="524"/>
      <c r="E66" s="524"/>
      <c r="F66" s="524"/>
      <c r="G66" s="524"/>
      <c r="H66" s="524"/>
      <c r="I66" s="526" t="s">
        <v>665</v>
      </c>
      <c r="J66" s="527" t="s">
        <v>665</v>
      </c>
      <c r="K66" s="527" t="s">
        <v>665</v>
      </c>
      <c r="L66" s="526" t="s">
        <v>665</v>
      </c>
      <c r="M66" s="526" t="s">
        <v>665</v>
      </c>
      <c r="N66" s="526" t="s">
        <v>665</v>
      </c>
      <c r="O66" s="526" t="s">
        <v>665</v>
      </c>
      <c r="P66" s="528" t="s">
        <v>665</v>
      </c>
      <c r="Q66" s="528" t="s">
        <v>665</v>
      </c>
      <c r="R66" s="528" t="s">
        <v>665</v>
      </c>
      <c r="S66" s="485"/>
      <c r="T66" s="485"/>
      <c r="U66" s="485"/>
      <c r="V66" s="485"/>
      <c r="AA66" s="3"/>
      <c r="AB66" s="3"/>
      <c r="AC66" s="3"/>
      <c r="AD66" s="3"/>
      <c r="AE66" s="154"/>
      <c r="AF66" s="154"/>
      <c r="AG66" s="154"/>
      <c r="AH66" s="154"/>
      <c r="AI66" s="3"/>
      <c r="AJ66" s="483"/>
      <c r="AK66" s="3"/>
      <c r="AL66" s="3"/>
      <c r="AM66" s="154"/>
      <c r="AN66" s="154"/>
    </row>
    <row r="67" spans="1:40">
      <c r="A67" s="531">
        <v>2</v>
      </c>
      <c r="B67" s="524" t="s">
        <v>1849</v>
      </c>
      <c r="C67" s="524"/>
      <c r="D67" s="524"/>
      <c r="E67" s="524"/>
      <c r="F67" s="524"/>
      <c r="G67" s="524"/>
      <c r="H67" s="524"/>
      <c r="I67" s="526" t="s">
        <v>665</v>
      </c>
      <c r="J67" s="527" t="s">
        <v>665</v>
      </c>
      <c r="K67" s="527" t="s">
        <v>665</v>
      </c>
      <c r="L67" s="526" t="s">
        <v>665</v>
      </c>
      <c r="M67" s="526" t="s">
        <v>665</v>
      </c>
      <c r="N67" s="526" t="s">
        <v>665</v>
      </c>
      <c r="O67" s="526" t="s">
        <v>665</v>
      </c>
      <c r="P67" s="528" t="s">
        <v>665</v>
      </c>
      <c r="Q67" s="528" t="s">
        <v>665</v>
      </c>
      <c r="R67" s="528" t="s">
        <v>665</v>
      </c>
      <c r="S67" s="485"/>
      <c r="T67" s="485"/>
      <c r="U67" s="485"/>
      <c r="V67" s="485"/>
      <c r="AA67" s="3"/>
      <c r="AB67" s="3"/>
      <c r="AC67" s="3"/>
      <c r="AD67" s="3"/>
      <c r="AE67" s="154"/>
      <c r="AF67" s="154"/>
      <c r="AG67" s="154"/>
      <c r="AH67" s="154"/>
      <c r="AI67" s="3"/>
      <c r="AJ67" s="483"/>
      <c r="AK67" s="3"/>
      <c r="AL67" s="3"/>
      <c r="AM67" s="154"/>
      <c r="AN67" s="154"/>
    </row>
    <row r="68" spans="1:40">
      <c r="A68" s="531">
        <v>3</v>
      </c>
      <c r="B68" s="524" t="s">
        <v>1850</v>
      </c>
      <c r="C68" s="533"/>
      <c r="D68" s="524" t="s">
        <v>665</v>
      </c>
      <c r="E68" s="524" t="s">
        <v>665</v>
      </c>
      <c r="F68" s="525" t="s">
        <v>665</v>
      </c>
      <c r="G68" s="524" t="s">
        <v>665</v>
      </c>
      <c r="H68" s="524" t="s">
        <v>665</v>
      </c>
      <c r="I68" s="526" t="s">
        <v>665</v>
      </c>
      <c r="J68" s="527" t="s">
        <v>665</v>
      </c>
      <c r="K68" s="527" t="s">
        <v>665</v>
      </c>
      <c r="L68" s="526" t="s">
        <v>665</v>
      </c>
      <c r="M68" s="526" t="s">
        <v>665</v>
      </c>
      <c r="N68" s="526" t="s">
        <v>665</v>
      </c>
      <c r="O68" s="526" t="s">
        <v>665</v>
      </c>
      <c r="P68" s="528" t="s">
        <v>665</v>
      </c>
      <c r="Q68" s="528" t="s">
        <v>665</v>
      </c>
      <c r="R68" s="528" t="s">
        <v>665</v>
      </c>
      <c r="S68" s="485"/>
      <c r="T68" s="485"/>
      <c r="U68" s="485"/>
      <c r="V68" s="485"/>
      <c r="AA68" s="3"/>
      <c r="AB68" s="3"/>
      <c r="AC68" s="3"/>
      <c r="AD68" s="3"/>
      <c r="AE68" s="154"/>
      <c r="AF68" s="154"/>
      <c r="AG68" s="154"/>
      <c r="AH68" s="154"/>
      <c r="AI68" s="3"/>
      <c r="AJ68" s="483"/>
      <c r="AK68" s="3"/>
      <c r="AL68" s="3"/>
      <c r="AM68" s="154"/>
      <c r="AN68" s="154"/>
    </row>
    <row r="69" spans="1:40">
      <c r="A69" s="531">
        <v>4</v>
      </c>
      <c r="B69" s="524" t="s">
        <v>1851</v>
      </c>
      <c r="C69" s="533"/>
      <c r="D69" s="524" t="s">
        <v>665</v>
      </c>
      <c r="E69" s="524" t="s">
        <v>665</v>
      </c>
      <c r="F69" s="525" t="s">
        <v>665</v>
      </c>
      <c r="G69" s="528" t="s">
        <v>665</v>
      </c>
      <c r="H69" s="528" t="s">
        <v>665</v>
      </c>
      <c r="I69" s="526" t="s">
        <v>665</v>
      </c>
      <c r="J69" s="527" t="s">
        <v>665</v>
      </c>
      <c r="K69" s="527" t="s">
        <v>665</v>
      </c>
      <c r="L69" s="526" t="s">
        <v>665</v>
      </c>
      <c r="M69" s="526" t="s">
        <v>665</v>
      </c>
      <c r="N69" s="526" t="s">
        <v>665</v>
      </c>
      <c r="O69" s="526" t="s">
        <v>665</v>
      </c>
      <c r="P69" s="528" t="s">
        <v>665</v>
      </c>
      <c r="Q69" s="528" t="s">
        <v>665</v>
      </c>
      <c r="R69" s="528" t="s">
        <v>665</v>
      </c>
      <c r="S69" s="485"/>
      <c r="T69" s="485"/>
      <c r="U69" s="485"/>
      <c r="V69" s="485"/>
      <c r="AA69" s="3"/>
      <c r="AB69" s="3"/>
      <c r="AC69" s="3"/>
      <c r="AD69" s="3"/>
      <c r="AE69" s="154"/>
      <c r="AF69" s="154"/>
      <c r="AG69" s="154"/>
      <c r="AH69" s="154"/>
      <c r="AI69" s="3"/>
      <c r="AJ69" s="483"/>
      <c r="AK69" s="3"/>
      <c r="AL69" s="3"/>
      <c r="AM69" s="154"/>
      <c r="AN69" s="154"/>
    </row>
    <row r="70" spans="1:40">
      <c r="A70" s="531">
        <v>5</v>
      </c>
      <c r="B70" s="524" t="s">
        <v>1852</v>
      </c>
      <c r="C70" s="533"/>
      <c r="D70" s="524" t="s">
        <v>665</v>
      </c>
      <c r="E70" s="524" t="s">
        <v>665</v>
      </c>
      <c r="F70" s="525" t="s">
        <v>665</v>
      </c>
      <c r="G70" s="528" t="s">
        <v>665</v>
      </c>
      <c r="H70" s="528" t="s">
        <v>665</v>
      </c>
      <c r="I70" s="526" t="s">
        <v>665</v>
      </c>
      <c r="J70" s="527" t="s">
        <v>665</v>
      </c>
      <c r="K70" s="527" t="s">
        <v>665</v>
      </c>
      <c r="L70" s="526" t="s">
        <v>665</v>
      </c>
      <c r="M70" s="526" t="s">
        <v>665</v>
      </c>
      <c r="N70" s="526" t="s">
        <v>665</v>
      </c>
      <c r="O70" s="526" t="s">
        <v>665</v>
      </c>
      <c r="P70" s="528" t="s">
        <v>665</v>
      </c>
      <c r="Q70" s="528" t="s">
        <v>665</v>
      </c>
      <c r="R70" s="528" t="s">
        <v>665</v>
      </c>
      <c r="S70" s="485"/>
      <c r="T70" s="485"/>
      <c r="U70" s="485"/>
      <c r="V70" s="485"/>
      <c r="AA70" s="3"/>
      <c r="AB70" s="3"/>
      <c r="AC70" s="3"/>
      <c r="AD70" s="3"/>
      <c r="AE70" s="154"/>
      <c r="AF70" s="154"/>
      <c r="AG70" s="154"/>
      <c r="AH70" s="154"/>
      <c r="AI70" s="3"/>
      <c r="AJ70" s="483"/>
      <c r="AK70" s="3"/>
      <c r="AL70" s="3"/>
      <c r="AM70" s="154"/>
      <c r="AN70" s="154"/>
    </row>
    <row r="71" spans="1:40">
      <c r="A71" s="531">
        <v>6</v>
      </c>
      <c r="B71" s="524" t="s">
        <v>560</v>
      </c>
      <c r="C71" s="533"/>
      <c r="D71" s="524" t="s">
        <v>665</v>
      </c>
      <c r="E71" s="524" t="s">
        <v>665</v>
      </c>
      <c r="F71" s="525" t="s">
        <v>665</v>
      </c>
      <c r="G71" s="525" t="s">
        <v>665</v>
      </c>
      <c r="H71" s="525" t="s">
        <v>665</v>
      </c>
      <c r="I71" s="534" t="s">
        <v>665</v>
      </c>
      <c r="J71" s="535" t="s">
        <v>665</v>
      </c>
      <c r="K71" s="535" t="s">
        <v>665</v>
      </c>
      <c r="L71" s="534" t="s">
        <v>665</v>
      </c>
      <c r="M71" s="534" t="s">
        <v>665</v>
      </c>
      <c r="N71" s="534" t="s">
        <v>665</v>
      </c>
      <c r="O71" s="534" t="s">
        <v>665</v>
      </c>
      <c r="P71" s="525" t="s">
        <v>665</v>
      </c>
      <c r="Q71" s="525" t="s">
        <v>665</v>
      </c>
      <c r="R71" s="525" t="s">
        <v>665</v>
      </c>
      <c r="S71" s="485"/>
      <c r="T71" s="485"/>
      <c r="U71" s="485"/>
      <c r="V71" s="485"/>
      <c r="AA71" s="3"/>
      <c r="AB71" s="3"/>
      <c r="AC71" s="3"/>
      <c r="AD71" s="3"/>
      <c r="AE71" s="154"/>
      <c r="AF71" s="154"/>
      <c r="AG71" s="154"/>
      <c r="AH71" s="154"/>
      <c r="AI71" s="3"/>
      <c r="AJ71" s="483"/>
      <c r="AK71" s="3"/>
      <c r="AL71" s="3"/>
      <c r="AM71" s="154"/>
      <c r="AN71" s="154"/>
    </row>
    <row r="72" spans="1:40">
      <c r="A72" s="531">
        <v>7</v>
      </c>
      <c r="B72" s="524" t="s">
        <v>561</v>
      </c>
      <c r="C72" s="485"/>
      <c r="D72" s="524" t="s">
        <v>665</v>
      </c>
      <c r="E72" s="524" t="s">
        <v>665</v>
      </c>
      <c r="F72" s="525" t="s">
        <v>665</v>
      </c>
      <c r="G72" s="525" t="s">
        <v>665</v>
      </c>
      <c r="H72" s="525" t="s">
        <v>665</v>
      </c>
      <c r="I72" s="534" t="s">
        <v>665</v>
      </c>
      <c r="J72" s="535" t="s">
        <v>665</v>
      </c>
      <c r="K72" s="535" t="s">
        <v>665</v>
      </c>
      <c r="L72" s="534" t="s">
        <v>665</v>
      </c>
      <c r="M72" s="534" t="s">
        <v>665</v>
      </c>
      <c r="N72" s="534" t="s">
        <v>665</v>
      </c>
      <c r="O72" s="534" t="s">
        <v>665</v>
      </c>
      <c r="P72" s="525" t="s">
        <v>665</v>
      </c>
      <c r="Q72" s="525" t="s">
        <v>665</v>
      </c>
      <c r="R72" s="525" t="s">
        <v>665</v>
      </c>
      <c r="S72" s="485"/>
      <c r="T72" s="485"/>
      <c r="U72" s="485"/>
      <c r="V72" s="485"/>
    </row>
    <row r="73" spans="1:40">
      <c r="A73" s="531">
        <v>8</v>
      </c>
      <c r="B73" s="524" t="s">
        <v>562</v>
      </c>
      <c r="C73" s="524"/>
      <c r="D73" s="524"/>
      <c r="E73" s="524"/>
      <c r="F73" s="524"/>
      <c r="G73" s="524"/>
      <c r="H73" s="524"/>
      <c r="I73" s="534" t="s">
        <v>665</v>
      </c>
      <c r="J73" s="535" t="s">
        <v>665</v>
      </c>
      <c r="K73" s="535" t="s">
        <v>665</v>
      </c>
      <c r="L73" s="534" t="s">
        <v>665</v>
      </c>
      <c r="M73" s="534" t="s">
        <v>665</v>
      </c>
      <c r="N73" s="534" t="s">
        <v>665</v>
      </c>
      <c r="O73" s="534" t="s">
        <v>665</v>
      </c>
      <c r="P73" s="525" t="s">
        <v>665</v>
      </c>
      <c r="Q73" s="525" t="s">
        <v>665</v>
      </c>
      <c r="R73" s="525" t="s">
        <v>665</v>
      </c>
      <c r="S73" s="524" t="s">
        <v>665</v>
      </c>
      <c r="T73" s="524" t="s">
        <v>665</v>
      </c>
      <c r="U73" s="524" t="s">
        <v>665</v>
      </c>
      <c r="V73" s="524" t="s">
        <v>665</v>
      </c>
    </row>
    <row r="74" spans="1:40" s="154" customFormat="1">
      <c r="A74" s="531">
        <v>9</v>
      </c>
      <c r="B74" s="524" t="s">
        <v>563</v>
      </c>
      <c r="C74" s="524"/>
      <c r="D74" s="524"/>
      <c r="E74" s="524"/>
      <c r="F74" s="524"/>
      <c r="G74" s="524"/>
      <c r="H74" s="525" t="s">
        <v>665</v>
      </c>
      <c r="I74" s="534" t="s">
        <v>665</v>
      </c>
      <c r="J74" s="535" t="s">
        <v>665</v>
      </c>
      <c r="K74" s="535" t="s">
        <v>665</v>
      </c>
      <c r="L74" s="534" t="s">
        <v>665</v>
      </c>
      <c r="M74" s="534" t="s">
        <v>665</v>
      </c>
      <c r="N74" s="534" t="s">
        <v>665</v>
      </c>
      <c r="O74" s="534" t="s">
        <v>665</v>
      </c>
      <c r="P74" s="525" t="s">
        <v>665</v>
      </c>
      <c r="Q74" s="525" t="s">
        <v>665</v>
      </c>
      <c r="R74" s="525" t="s">
        <v>665</v>
      </c>
      <c r="S74" s="485"/>
      <c r="T74" s="485"/>
      <c r="U74" s="485"/>
      <c r="V74" s="485"/>
      <c r="W74" s="3"/>
      <c r="X74" s="3"/>
      <c r="Y74" s="3"/>
      <c r="Z74" s="3"/>
      <c r="AA74" s="3"/>
      <c r="AB74" s="3"/>
      <c r="AC74" s="3"/>
      <c r="AD74" s="3"/>
      <c r="AI74" s="3"/>
      <c r="AJ74" s="483"/>
      <c r="AK74" s="3"/>
      <c r="AL74" s="3"/>
    </row>
    <row r="75" spans="1:40">
      <c r="A75" s="531">
        <v>10</v>
      </c>
      <c r="B75" s="524" t="s">
        <v>564</v>
      </c>
      <c r="C75" s="524"/>
      <c r="D75" s="524"/>
      <c r="E75" s="524"/>
      <c r="F75" s="524"/>
      <c r="G75" s="524"/>
      <c r="H75" s="525" t="s">
        <v>665</v>
      </c>
      <c r="I75" s="534" t="s">
        <v>665</v>
      </c>
      <c r="J75" s="535" t="s">
        <v>665</v>
      </c>
      <c r="K75" s="535" t="s">
        <v>665</v>
      </c>
      <c r="L75" s="534" t="s">
        <v>665</v>
      </c>
      <c r="M75" s="534" t="s">
        <v>665</v>
      </c>
      <c r="N75" s="534" t="s">
        <v>665</v>
      </c>
      <c r="O75" s="534" t="s">
        <v>665</v>
      </c>
      <c r="P75" s="525" t="s">
        <v>665</v>
      </c>
      <c r="Q75" s="525" t="s">
        <v>665</v>
      </c>
      <c r="R75" s="525" t="s">
        <v>665</v>
      </c>
      <c r="S75" s="485"/>
      <c r="T75" s="485"/>
      <c r="U75" s="485"/>
      <c r="V75" s="485"/>
    </row>
    <row r="76" spans="1:40">
      <c r="A76" s="531">
        <v>11</v>
      </c>
      <c r="B76" s="524" t="s">
        <v>565</v>
      </c>
      <c r="C76" s="524"/>
      <c r="D76" s="524"/>
      <c r="E76" s="524"/>
      <c r="F76" s="524"/>
      <c r="G76" s="525" t="s">
        <v>665</v>
      </c>
      <c r="H76" s="525" t="s">
        <v>665</v>
      </c>
      <c r="I76" s="534" t="s">
        <v>665</v>
      </c>
      <c r="J76" s="535" t="s">
        <v>665</v>
      </c>
      <c r="K76" s="535" t="s">
        <v>665</v>
      </c>
      <c r="L76" s="534" t="s">
        <v>665</v>
      </c>
      <c r="M76" s="534" t="s">
        <v>665</v>
      </c>
      <c r="N76" s="534" t="s">
        <v>665</v>
      </c>
      <c r="O76" s="534" t="s">
        <v>665</v>
      </c>
      <c r="P76" s="525" t="s">
        <v>665</v>
      </c>
      <c r="Q76" s="525" t="s">
        <v>665</v>
      </c>
      <c r="R76" s="525" t="s">
        <v>665</v>
      </c>
      <c r="S76" s="485"/>
      <c r="T76" s="485"/>
      <c r="U76" s="485"/>
      <c r="V76" s="485"/>
    </row>
    <row r="77" spans="1:40">
      <c r="A77" s="531">
        <v>12</v>
      </c>
      <c r="B77" s="524" t="s">
        <v>566</v>
      </c>
      <c r="C77" s="524"/>
      <c r="D77" s="524"/>
      <c r="E77" s="524"/>
      <c r="F77" s="524"/>
      <c r="G77" s="524"/>
      <c r="H77" s="524"/>
      <c r="I77" s="536"/>
      <c r="J77" s="535" t="s">
        <v>665</v>
      </c>
      <c r="K77" s="535" t="s">
        <v>665</v>
      </c>
      <c r="L77" s="534" t="s">
        <v>665</v>
      </c>
      <c r="M77" s="534" t="s">
        <v>665</v>
      </c>
      <c r="N77" s="534" t="s">
        <v>665</v>
      </c>
      <c r="O77" s="534" t="s">
        <v>665</v>
      </c>
      <c r="P77" s="525" t="s">
        <v>665</v>
      </c>
      <c r="Q77" s="525" t="s">
        <v>665</v>
      </c>
      <c r="R77" s="525" t="s">
        <v>665</v>
      </c>
      <c r="S77" s="485"/>
      <c r="T77" s="485"/>
      <c r="U77" s="485"/>
      <c r="V77" s="485"/>
    </row>
    <row r="78" spans="1:40">
      <c r="A78" s="531">
        <v>13</v>
      </c>
      <c r="B78" s="524" t="s">
        <v>567</v>
      </c>
      <c r="C78" s="524"/>
      <c r="D78" s="524"/>
      <c r="E78" s="524"/>
      <c r="F78" s="524"/>
      <c r="G78" s="524"/>
      <c r="H78" s="524"/>
      <c r="I78" s="534" t="s">
        <v>665</v>
      </c>
      <c r="J78" s="535" t="s">
        <v>665</v>
      </c>
      <c r="K78" s="535" t="s">
        <v>665</v>
      </c>
      <c r="L78" s="534" t="s">
        <v>665</v>
      </c>
      <c r="M78" s="534" t="s">
        <v>665</v>
      </c>
      <c r="N78" s="534" t="s">
        <v>665</v>
      </c>
      <c r="O78" s="534" t="s">
        <v>665</v>
      </c>
      <c r="P78" s="525" t="s">
        <v>665</v>
      </c>
      <c r="Q78" s="525" t="s">
        <v>665</v>
      </c>
      <c r="R78" s="525" t="s">
        <v>665</v>
      </c>
      <c r="S78" s="485"/>
      <c r="T78" s="485"/>
      <c r="U78" s="485"/>
      <c r="V78" s="485"/>
    </row>
    <row r="79" spans="1:40">
      <c r="A79" s="524" t="s">
        <v>665</v>
      </c>
      <c r="B79" s="485"/>
      <c r="C79" s="524" t="s">
        <v>665</v>
      </c>
      <c r="D79" s="524" t="s">
        <v>665</v>
      </c>
      <c r="E79" s="524" t="s">
        <v>665</v>
      </c>
      <c r="F79" s="525" t="s">
        <v>665</v>
      </c>
      <c r="G79" s="528" t="s">
        <v>665</v>
      </c>
      <c r="H79" s="528" t="s">
        <v>665</v>
      </c>
      <c r="I79" s="526" t="s">
        <v>665</v>
      </c>
      <c r="J79" s="527" t="s">
        <v>665</v>
      </c>
      <c r="K79" s="527" t="s">
        <v>665</v>
      </c>
      <c r="L79" s="526" t="s">
        <v>665</v>
      </c>
      <c r="M79" s="526" t="s">
        <v>665</v>
      </c>
      <c r="N79" s="526" t="s">
        <v>665</v>
      </c>
      <c r="O79" s="526" t="s">
        <v>665</v>
      </c>
      <c r="P79" s="528" t="s">
        <v>665</v>
      </c>
      <c r="Q79" s="528" t="s">
        <v>665</v>
      </c>
      <c r="R79" s="528" t="s">
        <v>665</v>
      </c>
      <c r="S79" s="485"/>
      <c r="T79" s="485"/>
      <c r="U79" s="485"/>
      <c r="V79" s="485"/>
    </row>
    <row r="80" spans="1:40">
      <c r="A80" s="485"/>
      <c r="B80" s="485"/>
      <c r="C80" s="485"/>
      <c r="D80" s="485"/>
      <c r="E80" s="485"/>
      <c r="F80" s="487"/>
      <c r="G80" s="485"/>
      <c r="H80" s="485"/>
      <c r="I80" s="488"/>
      <c r="J80" s="489"/>
      <c r="K80" s="489"/>
      <c r="L80" s="488"/>
      <c r="M80" s="488"/>
      <c r="N80" s="488"/>
      <c r="O80" s="488"/>
      <c r="P80" s="485"/>
      <c r="Q80" s="485"/>
      <c r="R80" s="485"/>
      <c r="S80" s="485"/>
      <c r="T80" s="485"/>
      <c r="U80" s="485"/>
      <c r="V80" s="485"/>
    </row>
    <row r="81" spans="1:38">
      <c r="A81" s="524" t="s">
        <v>665</v>
      </c>
      <c r="B81" s="485"/>
      <c r="C81" s="524" t="s">
        <v>665</v>
      </c>
      <c r="D81" s="524" t="s">
        <v>665</v>
      </c>
      <c r="E81" s="524" t="s">
        <v>665</v>
      </c>
      <c r="F81" s="525" t="s">
        <v>665</v>
      </c>
      <c r="G81" s="524" t="s">
        <v>665</v>
      </c>
      <c r="H81" s="524" t="s">
        <v>665</v>
      </c>
      <c r="I81" s="536" t="s">
        <v>665</v>
      </c>
      <c r="J81" s="537" t="s">
        <v>665</v>
      </c>
      <c r="K81" s="537" t="s">
        <v>665</v>
      </c>
      <c r="L81" s="536" t="s">
        <v>665</v>
      </c>
      <c r="M81" s="536" t="s">
        <v>665</v>
      </c>
      <c r="N81" s="536" t="s">
        <v>665</v>
      </c>
      <c r="O81" s="536" t="s">
        <v>665</v>
      </c>
      <c r="P81" s="524" t="s">
        <v>665</v>
      </c>
      <c r="Q81" s="524" t="s">
        <v>665</v>
      </c>
      <c r="R81" s="524" t="s">
        <v>665</v>
      </c>
      <c r="S81" s="485"/>
      <c r="T81" s="485"/>
      <c r="U81" s="485"/>
      <c r="V81" s="485"/>
    </row>
    <row r="82" spans="1:38">
      <c r="A82" s="524" t="s">
        <v>665</v>
      </c>
      <c r="B82" s="524" t="s">
        <v>665</v>
      </c>
      <c r="C82" s="524" t="s">
        <v>665</v>
      </c>
      <c r="D82" s="524" t="s">
        <v>665</v>
      </c>
      <c r="E82" s="524" t="s">
        <v>665</v>
      </c>
      <c r="F82" s="525" t="s">
        <v>665</v>
      </c>
      <c r="G82" s="524" t="s">
        <v>665</v>
      </c>
      <c r="H82" s="524" t="s">
        <v>665</v>
      </c>
      <c r="I82" s="536" t="s">
        <v>665</v>
      </c>
      <c r="J82" s="537" t="s">
        <v>665</v>
      </c>
      <c r="K82" s="537" t="s">
        <v>665</v>
      </c>
      <c r="L82" s="536" t="s">
        <v>665</v>
      </c>
      <c r="M82" s="536" t="s">
        <v>665</v>
      </c>
      <c r="N82" s="536" t="s">
        <v>665</v>
      </c>
      <c r="O82" s="536" t="s">
        <v>665</v>
      </c>
      <c r="P82" s="524" t="s">
        <v>665</v>
      </c>
      <c r="Q82" s="524" t="s">
        <v>665</v>
      </c>
      <c r="R82" s="524" t="s">
        <v>665</v>
      </c>
      <c r="S82" s="524" t="s">
        <v>665</v>
      </c>
      <c r="T82" s="524" t="s">
        <v>665</v>
      </c>
      <c r="U82" s="524" t="s">
        <v>665</v>
      </c>
      <c r="V82" s="524" t="s">
        <v>665</v>
      </c>
    </row>
    <row r="83" spans="1:38" s="154" customFormat="1">
      <c r="A83" s="524" t="s">
        <v>665</v>
      </c>
      <c r="B83" s="524" t="s">
        <v>665</v>
      </c>
      <c r="C83" s="524" t="s">
        <v>665</v>
      </c>
      <c r="D83" s="524" t="s">
        <v>665</v>
      </c>
      <c r="E83" s="524" t="s">
        <v>665</v>
      </c>
      <c r="F83" s="525" t="s">
        <v>665</v>
      </c>
      <c r="G83" s="524" t="s">
        <v>665</v>
      </c>
      <c r="H83" s="524" t="s">
        <v>665</v>
      </c>
      <c r="I83" s="536" t="s">
        <v>665</v>
      </c>
      <c r="J83" s="537" t="s">
        <v>665</v>
      </c>
      <c r="K83" s="537" t="s">
        <v>665</v>
      </c>
      <c r="L83" s="536" t="s">
        <v>665</v>
      </c>
      <c r="M83" s="536" t="s">
        <v>665</v>
      </c>
      <c r="N83" s="536" t="s">
        <v>665</v>
      </c>
      <c r="O83" s="536" t="s">
        <v>665</v>
      </c>
      <c r="P83" s="524" t="s">
        <v>665</v>
      </c>
      <c r="Q83" s="524" t="s">
        <v>665</v>
      </c>
      <c r="R83" s="524" t="s">
        <v>665</v>
      </c>
      <c r="S83" s="524" t="s">
        <v>665</v>
      </c>
      <c r="T83" s="524" t="s">
        <v>665</v>
      </c>
      <c r="U83" s="524" t="s">
        <v>665</v>
      </c>
      <c r="V83" s="524" t="s">
        <v>665</v>
      </c>
      <c r="W83" s="3"/>
      <c r="X83" s="3"/>
      <c r="Y83" s="3"/>
      <c r="Z83" s="3"/>
      <c r="AA83" s="3"/>
      <c r="AB83" s="3"/>
      <c r="AC83" s="3"/>
      <c r="AD83" s="3"/>
      <c r="AI83" s="3"/>
      <c r="AJ83" s="483"/>
      <c r="AK83" s="3"/>
      <c r="AL83" s="3"/>
    </row>
    <row r="84" spans="1:38" s="154" customFormat="1">
      <c r="A84" s="524" t="s">
        <v>665</v>
      </c>
      <c r="B84" s="524" t="s">
        <v>665</v>
      </c>
      <c r="C84" s="524" t="s">
        <v>665</v>
      </c>
      <c r="D84" s="524" t="s">
        <v>665</v>
      </c>
      <c r="E84" s="524" t="s">
        <v>665</v>
      </c>
      <c r="F84" s="525" t="s">
        <v>665</v>
      </c>
      <c r="G84" s="524" t="s">
        <v>665</v>
      </c>
      <c r="H84" s="524" t="s">
        <v>665</v>
      </c>
      <c r="I84" s="536" t="s">
        <v>665</v>
      </c>
      <c r="J84" s="537" t="s">
        <v>665</v>
      </c>
      <c r="K84" s="537" t="s">
        <v>665</v>
      </c>
      <c r="L84" s="536" t="s">
        <v>665</v>
      </c>
      <c r="M84" s="536" t="s">
        <v>665</v>
      </c>
      <c r="N84" s="536" t="s">
        <v>665</v>
      </c>
      <c r="O84" s="536" t="s">
        <v>665</v>
      </c>
      <c r="P84" s="524" t="s">
        <v>665</v>
      </c>
      <c r="Q84" s="524" t="s">
        <v>665</v>
      </c>
      <c r="R84" s="524" t="s">
        <v>665</v>
      </c>
      <c r="S84" s="524" t="s">
        <v>665</v>
      </c>
      <c r="T84" s="524" t="s">
        <v>665</v>
      </c>
      <c r="U84" s="524" t="s">
        <v>665</v>
      </c>
      <c r="V84" s="524" t="s">
        <v>665</v>
      </c>
      <c r="W84" s="3"/>
      <c r="X84" s="3"/>
      <c r="Y84" s="3"/>
      <c r="Z84" s="3"/>
      <c r="AA84" s="3"/>
      <c r="AB84" s="3"/>
      <c r="AC84" s="3"/>
      <c r="AD84" s="3"/>
      <c r="AI84" s="3"/>
      <c r="AJ84" s="483"/>
      <c r="AK84" s="3"/>
      <c r="AL84" s="3"/>
    </row>
    <row r="85" spans="1:38" s="154" customFormat="1">
      <c r="A85" s="485"/>
      <c r="B85" s="485"/>
      <c r="C85" s="485"/>
      <c r="D85" s="485"/>
      <c r="E85" s="485"/>
      <c r="F85" s="487"/>
      <c r="G85" s="485"/>
      <c r="H85" s="485"/>
      <c r="I85" s="488"/>
      <c r="J85" s="489"/>
      <c r="K85" s="489"/>
      <c r="L85" s="488"/>
      <c r="M85" s="488"/>
      <c r="N85" s="488"/>
      <c r="O85" s="488"/>
      <c r="P85" s="485"/>
      <c r="Q85" s="485"/>
      <c r="R85" s="485"/>
      <c r="S85" s="524" t="s">
        <v>665</v>
      </c>
      <c r="T85" s="524" t="s">
        <v>665</v>
      </c>
      <c r="U85" s="524" t="s">
        <v>665</v>
      </c>
      <c r="V85" s="524" t="s">
        <v>665</v>
      </c>
      <c r="W85" s="3"/>
      <c r="X85" s="3"/>
      <c r="Y85" s="3"/>
      <c r="Z85" s="3"/>
      <c r="AA85" s="3"/>
      <c r="AB85" s="3"/>
      <c r="AC85" s="3"/>
      <c r="AD85" s="3"/>
      <c r="AI85" s="3"/>
      <c r="AJ85" s="483"/>
      <c r="AK85" s="3"/>
      <c r="AL85" s="3"/>
    </row>
    <row r="86" spans="1:38" s="154" customFormat="1">
      <c r="A86" s="485"/>
      <c r="B86" s="485"/>
      <c r="C86" s="485"/>
      <c r="D86" s="485"/>
      <c r="E86" s="485"/>
      <c r="F86" s="487"/>
      <c r="G86" s="485"/>
      <c r="H86" s="485"/>
      <c r="I86" s="488"/>
      <c r="J86" s="489"/>
      <c r="K86" s="489"/>
      <c r="L86" s="488"/>
      <c r="M86" s="488"/>
      <c r="N86" s="488"/>
      <c r="O86" s="488"/>
      <c r="P86" s="485"/>
      <c r="Q86" s="485"/>
      <c r="R86" s="485"/>
      <c r="S86" s="524" t="s">
        <v>665</v>
      </c>
      <c r="T86" s="524" t="s">
        <v>665</v>
      </c>
      <c r="U86" s="524" t="s">
        <v>665</v>
      </c>
      <c r="V86" s="524" t="s">
        <v>665</v>
      </c>
      <c r="W86" s="3"/>
      <c r="X86" s="3"/>
      <c r="Y86" s="3"/>
      <c r="Z86" s="3"/>
      <c r="AA86" s="3"/>
      <c r="AB86" s="3"/>
      <c r="AC86" s="3"/>
      <c r="AD86" s="3"/>
      <c r="AI86" s="3"/>
      <c r="AJ86" s="483"/>
      <c r="AK86" s="3"/>
      <c r="AL86" s="3"/>
    </row>
    <row r="87" spans="1:38" s="154" customFormat="1">
      <c r="A87" s="485"/>
      <c r="B87" s="485"/>
      <c r="C87" s="485"/>
      <c r="D87" s="485"/>
      <c r="E87" s="485"/>
      <c r="F87" s="487"/>
      <c r="G87" s="485"/>
      <c r="H87" s="485"/>
      <c r="I87" s="488"/>
      <c r="J87" s="489"/>
      <c r="K87" s="489"/>
      <c r="L87" s="488"/>
      <c r="M87" s="488"/>
      <c r="N87" s="488"/>
      <c r="O87" s="488"/>
      <c r="P87" s="485"/>
      <c r="Q87" s="485"/>
      <c r="R87" s="485"/>
      <c r="S87" s="524" t="s">
        <v>665</v>
      </c>
      <c r="T87" s="524" t="s">
        <v>665</v>
      </c>
      <c r="U87" s="524" t="s">
        <v>665</v>
      </c>
      <c r="V87" s="524" t="s">
        <v>665</v>
      </c>
      <c r="W87" s="3"/>
      <c r="X87" s="3"/>
      <c r="Y87" s="3"/>
      <c r="Z87" s="3"/>
      <c r="AA87" s="3"/>
      <c r="AB87" s="3"/>
      <c r="AC87" s="3"/>
      <c r="AD87" s="3"/>
      <c r="AI87" s="3"/>
      <c r="AJ87" s="483"/>
      <c r="AK87" s="3"/>
      <c r="AL87" s="3"/>
    </row>
    <row r="88" spans="1:38" s="154" customFormat="1">
      <c r="A88" s="485"/>
      <c r="B88" s="485"/>
      <c r="C88" s="485"/>
      <c r="D88" s="485"/>
      <c r="E88" s="485"/>
      <c r="F88" s="487"/>
      <c r="G88" s="485"/>
      <c r="H88" s="485"/>
      <c r="I88" s="488"/>
      <c r="J88" s="489"/>
      <c r="K88" s="489"/>
      <c r="L88" s="488"/>
      <c r="M88" s="488"/>
      <c r="N88" s="488"/>
      <c r="O88" s="488"/>
      <c r="P88" s="485"/>
      <c r="Q88" s="485"/>
      <c r="R88" s="485"/>
      <c r="S88" s="524" t="s">
        <v>665</v>
      </c>
      <c r="T88" s="524" t="s">
        <v>665</v>
      </c>
      <c r="U88" s="524" t="s">
        <v>665</v>
      </c>
      <c r="V88" s="524" t="s">
        <v>665</v>
      </c>
      <c r="W88" s="3"/>
      <c r="X88" s="3"/>
      <c r="Y88" s="3"/>
      <c r="Z88" s="3"/>
      <c r="AA88" s="3"/>
      <c r="AB88" s="3"/>
      <c r="AC88" s="3"/>
      <c r="AD88" s="3"/>
      <c r="AI88" s="3"/>
      <c r="AJ88" s="483"/>
      <c r="AK88" s="3"/>
      <c r="AL88" s="3"/>
    </row>
    <row r="89" spans="1:38" s="154" customFormat="1">
      <c r="A89" s="485"/>
      <c r="B89" s="485"/>
      <c r="C89" s="485"/>
      <c r="D89" s="485"/>
      <c r="E89" s="485"/>
      <c r="F89" s="487"/>
      <c r="G89" s="485"/>
      <c r="H89" s="485"/>
      <c r="I89" s="488"/>
      <c r="J89" s="489"/>
      <c r="K89" s="489"/>
      <c r="L89" s="488"/>
      <c r="M89" s="488"/>
      <c r="N89" s="488"/>
      <c r="O89" s="488"/>
      <c r="P89" s="485"/>
      <c r="Q89" s="485"/>
      <c r="R89" s="485"/>
      <c r="S89" s="524" t="s">
        <v>665</v>
      </c>
      <c r="T89" s="524" t="s">
        <v>665</v>
      </c>
      <c r="U89" s="524" t="s">
        <v>665</v>
      </c>
      <c r="V89" s="524" t="s">
        <v>665</v>
      </c>
      <c r="W89" s="3"/>
      <c r="X89" s="3"/>
      <c r="Y89" s="3"/>
      <c r="Z89" s="3"/>
      <c r="AA89" s="3"/>
      <c r="AB89" s="3"/>
      <c r="AC89" s="3"/>
      <c r="AD89" s="3"/>
      <c r="AI89" s="3"/>
      <c r="AJ89" s="483"/>
      <c r="AK89" s="3"/>
      <c r="AL89" s="3"/>
    </row>
    <row r="90" spans="1:38" s="154" customFormat="1">
      <c r="A90" s="485"/>
      <c r="B90" s="485"/>
      <c r="C90" s="485"/>
      <c r="D90" s="485"/>
      <c r="E90" s="485"/>
      <c r="F90" s="487"/>
      <c r="G90" s="485"/>
      <c r="H90" s="485"/>
      <c r="I90" s="488"/>
      <c r="J90" s="489"/>
      <c r="K90" s="489"/>
      <c r="L90" s="488"/>
      <c r="M90" s="488"/>
      <c r="N90" s="488"/>
      <c r="O90" s="488"/>
      <c r="P90" s="485"/>
      <c r="Q90" s="485"/>
      <c r="R90" s="485"/>
      <c r="S90" s="524" t="s">
        <v>665</v>
      </c>
      <c r="T90" s="524" t="s">
        <v>665</v>
      </c>
      <c r="U90" s="524" t="s">
        <v>665</v>
      </c>
      <c r="V90" s="524" t="s">
        <v>665</v>
      </c>
      <c r="W90" s="3"/>
      <c r="X90" s="3"/>
      <c r="Y90" s="3"/>
      <c r="Z90" s="3"/>
      <c r="AA90" s="3"/>
      <c r="AB90" s="3"/>
      <c r="AC90" s="3"/>
      <c r="AD90" s="3"/>
      <c r="AI90" s="3"/>
      <c r="AJ90" s="483"/>
      <c r="AK90" s="3"/>
      <c r="AL90" s="3"/>
    </row>
    <row r="91" spans="1:38" s="154" customFormat="1">
      <c r="A91" s="485"/>
      <c r="B91" s="485"/>
      <c r="C91" s="485"/>
      <c r="D91" s="485"/>
      <c r="E91" s="485"/>
      <c r="F91" s="487"/>
      <c r="G91" s="485"/>
      <c r="H91" s="485"/>
      <c r="I91" s="488"/>
      <c r="J91" s="489"/>
      <c r="K91" s="489"/>
      <c r="L91" s="488"/>
      <c r="M91" s="488"/>
      <c r="N91" s="488"/>
      <c r="O91" s="488"/>
      <c r="P91" s="485"/>
      <c r="Q91" s="485"/>
      <c r="R91" s="485"/>
      <c r="S91" s="524" t="s">
        <v>665</v>
      </c>
      <c r="T91" s="524" t="s">
        <v>665</v>
      </c>
      <c r="U91" s="524" t="s">
        <v>665</v>
      </c>
      <c r="V91" s="524" t="s">
        <v>665</v>
      </c>
      <c r="W91" s="3"/>
      <c r="X91" s="3"/>
      <c r="Y91" s="3"/>
      <c r="Z91" s="3"/>
      <c r="AA91" s="3"/>
      <c r="AB91" s="3"/>
      <c r="AC91" s="3"/>
      <c r="AD91" s="3"/>
      <c r="AI91" s="3"/>
      <c r="AJ91" s="483"/>
      <c r="AK91" s="3"/>
      <c r="AL91" s="3"/>
    </row>
    <row r="92" spans="1:38" s="154" customFormat="1">
      <c r="A92" s="485"/>
      <c r="B92" s="485"/>
      <c r="C92" s="485"/>
      <c r="D92" s="485"/>
      <c r="E92" s="485"/>
      <c r="F92" s="487"/>
      <c r="G92" s="485"/>
      <c r="H92" s="485"/>
      <c r="I92" s="488"/>
      <c r="J92" s="489"/>
      <c r="K92" s="489"/>
      <c r="L92" s="488"/>
      <c r="M92" s="488"/>
      <c r="N92" s="488"/>
      <c r="O92" s="488"/>
      <c r="P92" s="485"/>
      <c r="Q92" s="485"/>
      <c r="R92" s="485"/>
      <c r="S92" s="524" t="s">
        <v>665</v>
      </c>
      <c r="T92" s="524" t="s">
        <v>665</v>
      </c>
      <c r="U92" s="524" t="s">
        <v>665</v>
      </c>
      <c r="V92" s="524" t="s">
        <v>665</v>
      </c>
      <c r="W92" s="3"/>
      <c r="X92" s="3"/>
      <c r="Y92" s="3"/>
      <c r="Z92" s="3"/>
      <c r="AA92" s="3"/>
      <c r="AB92" s="3"/>
      <c r="AC92" s="3"/>
      <c r="AD92" s="3"/>
      <c r="AI92" s="3"/>
      <c r="AJ92" s="483"/>
      <c r="AK92" s="3"/>
      <c r="AL92" s="3"/>
    </row>
    <row r="93" spans="1:38" s="154" customFormat="1">
      <c r="A93" s="485"/>
      <c r="B93" s="485"/>
      <c r="C93" s="485"/>
      <c r="D93" s="485"/>
      <c r="E93" s="485"/>
      <c r="F93" s="487"/>
      <c r="G93" s="485"/>
      <c r="H93" s="485"/>
      <c r="I93" s="488"/>
      <c r="J93" s="489"/>
      <c r="K93" s="489"/>
      <c r="L93" s="488"/>
      <c r="M93" s="488"/>
      <c r="N93" s="488"/>
      <c r="O93" s="488"/>
      <c r="P93" s="485"/>
      <c r="Q93" s="485"/>
      <c r="R93" s="485"/>
      <c r="S93" s="524" t="s">
        <v>665</v>
      </c>
      <c r="T93" s="524" t="s">
        <v>665</v>
      </c>
      <c r="U93" s="524" t="s">
        <v>665</v>
      </c>
      <c r="V93" s="524" t="s">
        <v>665</v>
      </c>
      <c r="W93" s="3"/>
      <c r="X93" s="3"/>
      <c r="Y93" s="3"/>
      <c r="Z93" s="3"/>
      <c r="AA93" s="3"/>
      <c r="AB93" s="3"/>
      <c r="AC93" s="3"/>
      <c r="AD93" s="3"/>
      <c r="AI93" s="3"/>
      <c r="AJ93" s="483"/>
      <c r="AK93" s="3"/>
      <c r="AL93" s="3"/>
    </row>
    <row r="94" spans="1:38" s="154" customFormat="1">
      <c r="A94" s="485"/>
      <c r="B94" s="485"/>
      <c r="C94" s="485"/>
      <c r="D94" s="485"/>
      <c r="E94" s="485"/>
      <c r="F94" s="487"/>
      <c r="G94" s="485"/>
      <c r="H94" s="485"/>
      <c r="I94" s="488"/>
      <c r="J94" s="489"/>
      <c r="K94" s="489"/>
      <c r="L94" s="488"/>
      <c r="M94" s="488"/>
      <c r="N94" s="488"/>
      <c r="O94" s="488"/>
      <c r="P94" s="485"/>
      <c r="Q94" s="485"/>
      <c r="R94" s="485"/>
      <c r="S94" s="524" t="s">
        <v>665</v>
      </c>
      <c r="T94" s="524" t="s">
        <v>665</v>
      </c>
      <c r="U94" s="524" t="s">
        <v>665</v>
      </c>
      <c r="V94" s="524" t="s">
        <v>665</v>
      </c>
      <c r="W94" s="3"/>
      <c r="X94" s="3"/>
      <c r="Y94" s="3"/>
      <c r="Z94" s="3"/>
      <c r="AA94" s="3"/>
      <c r="AB94" s="3"/>
      <c r="AC94" s="3"/>
      <c r="AD94" s="3"/>
      <c r="AI94" s="3"/>
      <c r="AJ94" s="483"/>
      <c r="AK94" s="3"/>
      <c r="AL94" s="3"/>
    </row>
    <row r="95" spans="1:38" s="154" customFormat="1">
      <c r="A95" s="1"/>
      <c r="B95" s="1"/>
      <c r="C95" s="1"/>
      <c r="D95" s="1"/>
      <c r="E95" s="1"/>
      <c r="F95" s="140"/>
      <c r="G95" s="1"/>
      <c r="H95" s="1"/>
      <c r="I95" s="284"/>
      <c r="J95" s="429"/>
      <c r="K95" s="429"/>
      <c r="L95" s="284"/>
      <c r="M95" s="284"/>
      <c r="N95" s="284"/>
      <c r="O95" s="284"/>
      <c r="P95" s="142"/>
      <c r="Q95" s="1"/>
      <c r="R95" s="1"/>
      <c r="S95" s="3"/>
      <c r="T95" s="3"/>
      <c r="U95" s="3"/>
      <c r="V95" s="3"/>
      <c r="W95" s="3"/>
      <c r="X95" s="3"/>
      <c r="Y95" s="3"/>
      <c r="Z95" s="3"/>
      <c r="AA95" s="3"/>
      <c r="AB95" s="3"/>
      <c r="AC95" s="3"/>
      <c r="AD95" s="3"/>
      <c r="AI95" s="3"/>
      <c r="AJ95" s="483"/>
      <c r="AK95" s="3"/>
      <c r="AL95" s="3"/>
    </row>
  </sheetData>
  <autoFilter ref="A14:AN50" xr:uid="{76A61604-757B-4382-81CF-AAE1AF7BD520}"/>
  <mergeCells count="44">
    <mergeCell ref="F12:F14"/>
    <mergeCell ref="G13:G14"/>
    <mergeCell ref="H13:H14"/>
    <mergeCell ref="T13:T14"/>
    <mergeCell ref="U13:U14"/>
    <mergeCell ref="Q12:Q14"/>
    <mergeCell ref="R12:R14"/>
    <mergeCell ref="AH13:AH14"/>
    <mergeCell ref="A61:E61"/>
    <mergeCell ref="A63:E63"/>
    <mergeCell ref="A1:E1"/>
    <mergeCell ref="G1:Q3"/>
    <mergeCell ref="A2:E2"/>
    <mergeCell ref="B11:E11"/>
    <mergeCell ref="S12:V12"/>
    <mergeCell ref="A11:A14"/>
    <mergeCell ref="C12:C14"/>
    <mergeCell ref="D12:D14"/>
    <mergeCell ref="E12:E14"/>
    <mergeCell ref="S13:S14"/>
    <mergeCell ref="V13:V14"/>
    <mergeCell ref="P12:P14"/>
    <mergeCell ref="B12:B14"/>
    <mergeCell ref="AC13:AC14"/>
    <mergeCell ref="AD13:AD14"/>
    <mergeCell ref="AE13:AE14"/>
    <mergeCell ref="AF13:AF14"/>
    <mergeCell ref="AG13:AG14"/>
    <mergeCell ref="AI13:AI14"/>
    <mergeCell ref="AJ13:AJ14"/>
    <mergeCell ref="AK13:AK14"/>
    <mergeCell ref="AL13:AL14"/>
    <mergeCell ref="F11:R11"/>
    <mergeCell ref="I13:N13"/>
    <mergeCell ref="AI11:AL12"/>
    <mergeCell ref="W12:Z12"/>
    <mergeCell ref="AA12:AD12"/>
    <mergeCell ref="AE12:AH12"/>
    <mergeCell ref="W13:W14"/>
    <mergeCell ref="X13:X14"/>
    <mergeCell ref="Y13:Y14"/>
    <mergeCell ref="Z13:Z14"/>
    <mergeCell ref="AA13:AA14"/>
    <mergeCell ref="AB13:AB14"/>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77CF4-9455-4BE7-9792-0AC2EB81F4AC}">
  <sheetPr filterMode="1">
    <tabColor rgb="FF00B050"/>
  </sheetPr>
  <dimension ref="A1:AL143"/>
  <sheetViews>
    <sheetView showGridLines="0" topLeftCell="Q31" zoomScaleNormal="100" workbookViewId="0">
      <selection activeCell="AK13" sqref="AK13:AK79"/>
    </sheetView>
  </sheetViews>
  <sheetFormatPr baseColWidth="10" defaultColWidth="11.44140625" defaultRowHeight="42.6" customHeight="1"/>
  <cols>
    <col min="1" max="1" width="7.21875" style="1" customWidth="1"/>
    <col min="2" max="5" width="6.77734375" style="1" customWidth="1"/>
    <col min="6" max="6" width="29.44140625" style="140" customWidth="1"/>
    <col min="7" max="7" width="26.77734375" style="1" customWidth="1"/>
    <col min="8" max="8" width="16" style="1" customWidth="1"/>
    <col min="9" max="9" width="6.44140625" style="1" customWidth="1"/>
    <col min="10" max="10" width="7.5546875" style="1" customWidth="1"/>
    <col min="11" max="11" width="11.5546875" style="1" customWidth="1"/>
    <col min="12" max="12" width="7.21875" style="1" customWidth="1"/>
    <col min="13" max="13" width="5.21875" style="1" customWidth="1"/>
    <col min="14" max="14" width="11.44140625" style="1" customWidth="1"/>
    <col min="15" max="15" width="13.5546875" style="1" customWidth="1"/>
    <col min="16" max="16" width="13" style="142" customWidth="1"/>
    <col min="17" max="17" width="30.77734375" style="1" customWidth="1"/>
    <col min="18" max="18" width="26.21875" style="1" customWidth="1"/>
    <col min="19" max="20" width="11.44140625" style="1" hidden="1" customWidth="1"/>
    <col min="21" max="21" width="13.21875" style="1" hidden="1" customWidth="1"/>
    <col min="22" max="22" width="26.77734375" style="1" hidden="1" customWidth="1"/>
    <col min="23" max="26" width="11.44140625" style="1" hidden="1" customWidth="1"/>
    <col min="27" max="27" width="23.44140625" style="1" hidden="1" customWidth="1"/>
    <col min="28" max="30" width="11.44140625" style="1" hidden="1" customWidth="1"/>
    <col min="31" max="34" width="11.44140625" style="151" customWidth="1"/>
    <col min="35" max="37" width="11.44140625" style="1" customWidth="1"/>
    <col min="38" max="38" width="15.77734375" style="1" customWidth="1"/>
    <col min="39" max="39" width="11.44140625" style="151" customWidth="1"/>
    <col min="40" max="16384" width="11.44140625" style="151"/>
  </cols>
  <sheetData>
    <row r="1" spans="1:38" ht="42.6" hidden="1" customHeight="1">
      <c r="A1" s="831" t="s">
        <v>441</v>
      </c>
      <c r="B1" s="831"/>
      <c r="C1" s="831"/>
      <c r="D1" s="831"/>
      <c r="E1" s="831"/>
      <c r="F1" s="164"/>
      <c r="G1" s="832"/>
      <c r="H1" s="832"/>
      <c r="I1" s="832"/>
      <c r="J1" s="832"/>
      <c r="K1" s="832"/>
      <c r="L1" s="832"/>
      <c r="M1" s="832"/>
      <c r="N1" s="832"/>
      <c r="O1" s="832"/>
      <c r="P1" s="832"/>
      <c r="Q1" s="832"/>
    </row>
    <row r="2" spans="1:38" ht="42.6" hidden="1" customHeight="1">
      <c r="A2" s="833" t="s">
        <v>442</v>
      </c>
      <c r="B2" s="833"/>
      <c r="C2" s="833"/>
      <c r="D2" s="833"/>
      <c r="E2" s="833"/>
      <c r="F2" s="165"/>
      <c r="G2" s="832"/>
      <c r="H2" s="832"/>
      <c r="I2" s="832"/>
      <c r="J2" s="832"/>
      <c r="K2" s="832"/>
      <c r="L2" s="832"/>
      <c r="M2" s="832"/>
      <c r="N2" s="832"/>
      <c r="O2" s="832"/>
      <c r="P2" s="832"/>
      <c r="Q2" s="832"/>
    </row>
    <row r="3" spans="1:38" ht="42.6" hidden="1" customHeight="1">
      <c r="A3" s="834" t="s">
        <v>443</v>
      </c>
      <c r="B3" s="834"/>
      <c r="C3" s="834"/>
      <c r="D3" s="834"/>
      <c r="E3" s="834"/>
      <c r="F3" s="141">
        <v>2024</v>
      </c>
    </row>
    <row r="4" spans="1:38" ht="42.6" hidden="1" customHeight="1">
      <c r="A4" s="834" t="s">
        <v>444</v>
      </c>
      <c r="B4" s="834"/>
      <c r="C4" s="834"/>
      <c r="D4" s="834"/>
      <c r="E4" s="834"/>
      <c r="F4" s="143">
        <v>172</v>
      </c>
    </row>
    <row r="5" spans="1:38" ht="42.6" hidden="1" customHeight="1">
      <c r="A5" s="834" t="s">
        <v>445</v>
      </c>
      <c r="B5" s="834"/>
      <c r="C5" s="834"/>
      <c r="D5" s="834"/>
      <c r="E5" s="834"/>
      <c r="F5" s="143" t="s">
        <v>928</v>
      </c>
    </row>
    <row r="6" spans="1:38" ht="42.6" hidden="1" customHeight="1">
      <c r="A6" s="834" t="s">
        <v>447</v>
      </c>
      <c r="B6" s="834"/>
      <c r="C6" s="834"/>
      <c r="D6" s="834"/>
      <c r="E6" s="834"/>
      <c r="F6" s="143" t="s">
        <v>1935</v>
      </c>
    </row>
    <row r="7" spans="1:38" ht="42.6" hidden="1" customHeight="1"/>
    <row r="8" spans="1:38" ht="42.6" customHeight="1">
      <c r="A8" s="816" t="s">
        <v>44</v>
      </c>
      <c r="B8" s="816" t="s">
        <v>570</v>
      </c>
      <c r="C8" s="816"/>
      <c r="D8" s="816"/>
      <c r="E8" s="816"/>
      <c r="F8" s="166" t="s">
        <v>449</v>
      </c>
      <c r="G8" s="166"/>
      <c r="H8" s="166"/>
      <c r="I8" s="166"/>
      <c r="J8" s="166"/>
      <c r="K8" s="166"/>
      <c r="L8" s="166"/>
      <c r="M8" s="166"/>
      <c r="N8" s="166"/>
      <c r="O8" s="166"/>
      <c r="P8" s="166"/>
      <c r="Q8" s="166"/>
      <c r="R8" s="166"/>
      <c r="S8" s="286" t="s">
        <v>450</v>
      </c>
      <c r="T8" s="286"/>
      <c r="U8" s="286"/>
      <c r="V8" s="286"/>
      <c r="W8" s="286"/>
      <c r="X8" s="286"/>
      <c r="Y8" s="286"/>
      <c r="Z8" s="286"/>
      <c r="AA8" s="286"/>
      <c r="AB8" s="286"/>
      <c r="AC8" s="286"/>
      <c r="AD8" s="286"/>
      <c r="AE8" s="167"/>
      <c r="AF8" s="167"/>
      <c r="AG8" s="167"/>
      <c r="AH8" s="167"/>
      <c r="AI8" s="814" t="s">
        <v>451</v>
      </c>
      <c r="AJ8" s="814"/>
      <c r="AK8" s="814"/>
      <c r="AL8" s="814"/>
    </row>
    <row r="9" spans="1:38" ht="42.6" customHeight="1">
      <c r="A9" s="816"/>
      <c r="B9" s="828" t="s">
        <v>571</v>
      </c>
      <c r="C9" s="828" t="s">
        <v>572</v>
      </c>
      <c r="D9" s="828" t="s">
        <v>573</v>
      </c>
      <c r="E9" s="828" t="s">
        <v>574</v>
      </c>
      <c r="F9" s="816" t="s">
        <v>456</v>
      </c>
      <c r="G9" s="287" t="s">
        <v>457</v>
      </c>
      <c r="H9" s="287"/>
      <c r="I9" s="287"/>
      <c r="J9" s="287"/>
      <c r="K9" s="287"/>
      <c r="L9" s="287"/>
      <c r="M9" s="287"/>
      <c r="N9" s="287"/>
      <c r="O9" s="287"/>
      <c r="P9" s="817" t="s">
        <v>575</v>
      </c>
      <c r="Q9" s="816" t="s">
        <v>576</v>
      </c>
      <c r="R9" s="816" t="s">
        <v>577</v>
      </c>
      <c r="S9" s="814" t="s">
        <v>461</v>
      </c>
      <c r="T9" s="814"/>
      <c r="U9" s="814"/>
      <c r="V9" s="814"/>
      <c r="W9" s="814" t="s">
        <v>462</v>
      </c>
      <c r="X9" s="814"/>
      <c r="Y9" s="814"/>
      <c r="Z9" s="814"/>
      <c r="AA9" s="814" t="s">
        <v>463</v>
      </c>
      <c r="AB9" s="814"/>
      <c r="AC9" s="814"/>
      <c r="AD9" s="814"/>
      <c r="AE9" s="824" t="s">
        <v>464</v>
      </c>
      <c r="AF9" s="824"/>
      <c r="AG9" s="824"/>
      <c r="AH9" s="824"/>
      <c r="AI9" s="814"/>
      <c r="AJ9" s="814"/>
      <c r="AK9" s="814"/>
      <c r="AL9" s="814"/>
    </row>
    <row r="10" spans="1:38" ht="42.6" customHeight="1">
      <c r="A10" s="816"/>
      <c r="B10" s="828"/>
      <c r="C10" s="828"/>
      <c r="D10" s="828"/>
      <c r="E10" s="828"/>
      <c r="F10" s="816"/>
      <c r="G10" s="816" t="s">
        <v>578</v>
      </c>
      <c r="H10" s="816" t="s">
        <v>579</v>
      </c>
      <c r="I10" s="816" t="s">
        <v>580</v>
      </c>
      <c r="J10" s="816"/>
      <c r="K10" s="816"/>
      <c r="L10" s="816"/>
      <c r="M10" s="816"/>
      <c r="N10" s="816"/>
      <c r="O10" s="168" t="s">
        <v>468</v>
      </c>
      <c r="P10" s="817"/>
      <c r="Q10" s="816"/>
      <c r="R10" s="816"/>
      <c r="S10" s="814" t="s">
        <v>469</v>
      </c>
      <c r="T10" s="814" t="s">
        <v>470</v>
      </c>
      <c r="U10" s="814" t="s">
        <v>471</v>
      </c>
      <c r="V10" s="814" t="s">
        <v>472</v>
      </c>
      <c r="W10" s="814" t="s">
        <v>469</v>
      </c>
      <c r="X10" s="814" t="s">
        <v>470</v>
      </c>
      <c r="Y10" s="814" t="s">
        <v>471</v>
      </c>
      <c r="Z10" s="814" t="s">
        <v>472</v>
      </c>
      <c r="AA10" s="814" t="s">
        <v>469</v>
      </c>
      <c r="AB10" s="814" t="s">
        <v>470</v>
      </c>
      <c r="AC10" s="814" t="s">
        <v>471</v>
      </c>
      <c r="AD10" s="814" t="s">
        <v>472</v>
      </c>
      <c r="AE10" s="824" t="s">
        <v>469</v>
      </c>
      <c r="AF10" s="824" t="s">
        <v>470</v>
      </c>
      <c r="AG10" s="824" t="s">
        <v>471</v>
      </c>
      <c r="AH10" s="824" t="s">
        <v>472</v>
      </c>
      <c r="AI10" s="814" t="s">
        <v>473</v>
      </c>
      <c r="AJ10" s="814" t="s">
        <v>474</v>
      </c>
      <c r="AK10" s="814" t="s">
        <v>475</v>
      </c>
      <c r="AL10" s="814" t="s">
        <v>472</v>
      </c>
    </row>
    <row r="11" spans="1:38" ht="42.6" customHeight="1">
      <c r="A11" s="816"/>
      <c r="B11" s="828"/>
      <c r="C11" s="828"/>
      <c r="D11" s="828"/>
      <c r="E11" s="828"/>
      <c r="F11" s="816"/>
      <c r="G11" s="816"/>
      <c r="H11" s="816"/>
      <c r="I11" s="168">
        <v>1</v>
      </c>
      <c r="J11" s="168">
        <v>2</v>
      </c>
      <c r="K11" s="168" t="s">
        <v>476</v>
      </c>
      <c r="L11" s="168">
        <v>3</v>
      </c>
      <c r="M11" s="168">
        <v>4</v>
      </c>
      <c r="N11" s="168" t="s">
        <v>477</v>
      </c>
      <c r="O11" s="168" t="s">
        <v>478</v>
      </c>
      <c r="P11" s="817"/>
      <c r="Q11" s="816"/>
      <c r="R11" s="816"/>
      <c r="S11" s="815"/>
      <c r="T11" s="815"/>
      <c r="U11" s="815"/>
      <c r="V11" s="815"/>
      <c r="W11" s="815"/>
      <c r="X11" s="815"/>
      <c r="Y11" s="815"/>
      <c r="Z11" s="815"/>
      <c r="AA11" s="815"/>
      <c r="AB11" s="815"/>
      <c r="AC11" s="815"/>
      <c r="AD11" s="815"/>
      <c r="AE11" s="825"/>
      <c r="AF11" s="825"/>
      <c r="AG11" s="825"/>
      <c r="AH11" s="825"/>
      <c r="AI11" s="815"/>
      <c r="AJ11" s="815"/>
      <c r="AK11" s="815"/>
      <c r="AL11" s="815"/>
    </row>
    <row r="12" spans="1:38" ht="42.6" hidden="1" customHeight="1">
      <c r="A12" s="180">
        <v>1</v>
      </c>
      <c r="B12" s="181">
        <v>12</v>
      </c>
      <c r="C12" s="181" t="s">
        <v>27</v>
      </c>
      <c r="D12" s="181" t="s">
        <v>48</v>
      </c>
      <c r="E12" s="181" t="s">
        <v>96</v>
      </c>
      <c r="F12" s="171" t="s">
        <v>930</v>
      </c>
      <c r="G12" s="182" t="s">
        <v>182</v>
      </c>
      <c r="H12" s="182" t="s">
        <v>856</v>
      </c>
      <c r="I12" s="178">
        <f>SUM(I13:I14)</f>
        <v>2</v>
      </c>
      <c r="J12" s="178">
        <f>SUM(J13:J14)</f>
        <v>0</v>
      </c>
      <c r="K12" s="174">
        <f>SUM(I12:J12)</f>
        <v>2</v>
      </c>
      <c r="L12" s="178">
        <f>SUM(L13:L14)</f>
        <v>0</v>
      </c>
      <c r="M12" s="178">
        <f>SUM(M13:M14)</f>
        <v>0</v>
      </c>
      <c r="N12" s="174">
        <f>SUM(L12:M12)</f>
        <v>0</v>
      </c>
      <c r="O12" s="174">
        <f>SUM(K12,N12)</f>
        <v>2</v>
      </c>
      <c r="P12" s="176">
        <f>SUM(P13:P13)</f>
        <v>0</v>
      </c>
      <c r="Q12" s="171" t="str">
        <f>Q13</f>
        <v>Gil De Diego Salas</v>
      </c>
      <c r="R12" s="183"/>
      <c r="S12" s="343">
        <v>0</v>
      </c>
      <c r="T12" s="344">
        <f t="shared" ref="T12:T75" si="0">IF(S12="","No hay ejecución",IF(AND(I12=0),"No hay Programación", S12/I12))</f>
        <v>0</v>
      </c>
      <c r="U12" s="172" t="str">
        <f>IF(T12="No hay ejecución","NA",IF(T12&gt;=90%,"De acuerdo con lo programado",IF(T12&gt;=51%,"Atraso Leve",IF(T12&lt;=50%,"En riesgo cumplimiento"))))</f>
        <v>En riesgo cumplimiento</v>
      </c>
      <c r="V12" s="345"/>
      <c r="W12" s="343"/>
      <c r="X12" s="344" t="str">
        <f>IF(W12="","No hay ejecución",IF(AND(J12=0),"No hay Programación", W12/J12))</f>
        <v>No hay ejecución</v>
      </c>
      <c r="Y12" s="172" t="str">
        <f>IF(X12="No hay ejecución","NA",IF(X12&gt;=90%,"De acuerdo con lo programado",IF(X12&gt;=51%,"Atraso Leve",IF(X12&lt;=50%,"En riesgo cumplimiento"))))</f>
        <v>NA</v>
      </c>
      <c r="Z12" s="345"/>
      <c r="AA12" s="190"/>
      <c r="AB12" s="296" t="str">
        <f>IF(AA12="","No hay ejecución",IF(AND(L12=0),"No hay Programación", AA12/L12))</f>
        <v>No hay ejecución</v>
      </c>
      <c r="AC12" s="297" t="str">
        <f>IF(AB12="No hay ejecución","NA",IF(AB12&gt;=90%,"De acuerdo con lo programado",IF(AB12&gt;=50%,"Atraso Leve",IF(AB12&lt;=49.9%,"En riesgo en cumplimiento"))))</f>
        <v>NA</v>
      </c>
      <c r="AD12" s="294"/>
      <c r="AE12" s="224">
        <v>0</v>
      </c>
      <c r="AF12" s="225" t="str">
        <f>IF(AE12="","No hay ejecución",IF(AND(M12=0),"No hay Programación", AE12/M12))</f>
        <v>No hay Programación</v>
      </c>
      <c r="AG12" s="226" t="str">
        <f>IF(AF12="No hay ejecución","NA",IF(AF12&gt;=90%,"De acuerdo con lo programado",IF(AF12&gt;=50%,"Atraso Leve",IF(AF12&lt;=49.99%,"En riesgo en cumplimiento"))))</f>
        <v>De acuerdo con lo programado</v>
      </c>
      <c r="AH12" s="226"/>
      <c r="AI12" s="299">
        <f>S12+W12+AA12+AE12</f>
        <v>0</v>
      </c>
      <c r="AJ12" s="296">
        <f>IF(AI12="","No hay ejecución",IF(AND(O12=0),"No hay Programación", AI12/O12))</f>
        <v>0</v>
      </c>
      <c r="AK12" s="297" t="str">
        <f>IF(AJ12="No hay ejecución","NA",IF(AJ12&gt;=90%,"Cumplio",IF(AJ12&lt;=89.9%,"No Cumplio")))</f>
        <v>No Cumplio</v>
      </c>
      <c r="AL12" s="297"/>
    </row>
    <row r="13" spans="1:38" ht="42.6" customHeight="1">
      <c r="A13" s="177">
        <v>1.1000000000000001</v>
      </c>
      <c r="B13" s="170">
        <v>12</v>
      </c>
      <c r="C13" s="170" t="s">
        <v>27</v>
      </c>
      <c r="D13" s="170" t="s">
        <v>48</v>
      </c>
      <c r="E13" s="170" t="s">
        <v>96</v>
      </c>
      <c r="F13" s="172" t="s">
        <v>1936</v>
      </c>
      <c r="G13" s="172" t="s">
        <v>182</v>
      </c>
      <c r="H13" s="172" t="s">
        <v>856</v>
      </c>
      <c r="I13" s="178">
        <v>1</v>
      </c>
      <c r="J13" s="178"/>
      <c r="K13" s="174">
        <f>SUM(I13:J13)</f>
        <v>1</v>
      </c>
      <c r="L13" s="178"/>
      <c r="M13" s="178"/>
      <c r="N13" s="174">
        <f>SUM(L13:M13)</f>
        <v>0</v>
      </c>
      <c r="O13" s="175">
        <f>SUM(K13,N13)</f>
        <v>1</v>
      </c>
      <c r="P13" s="179"/>
      <c r="Q13" s="172" t="s">
        <v>1937</v>
      </c>
      <c r="R13" s="183" t="s">
        <v>1913</v>
      </c>
      <c r="S13" s="343">
        <v>1</v>
      </c>
      <c r="T13" s="344">
        <f t="shared" si="0"/>
        <v>1</v>
      </c>
      <c r="U13" s="172" t="str">
        <f t="shared" ref="U13:U76" si="1">IF(T13="No hay ejecución","NA",IF(T13&gt;=90%,"De acuerdo con lo programado",IF(T13&gt;=51%,"Atraso Leve",IF(T13&lt;=50%,"En riesgo cumplimiento"))))</f>
        <v>De acuerdo con lo programado</v>
      </c>
      <c r="V13" s="345"/>
      <c r="W13" s="343">
        <v>0</v>
      </c>
      <c r="X13" s="344" t="str">
        <f t="shared" ref="X13:X76" si="2">IF(W13="","No hay ejecución",IF(AND(J13=0),"No hay Programación", W13/J13))</f>
        <v>No hay Programación</v>
      </c>
      <c r="Y13" s="172" t="str">
        <f t="shared" ref="Y13:Y76" si="3">IF(X13="No hay ejecución","NA",IF(X13&gt;=90%,"De acuerdo con lo programado",IF(X13&gt;=51%,"Atraso Leve",IF(X13&lt;=50%,"En riesgo cumplimiento"))))</f>
        <v>De acuerdo con lo programado</v>
      </c>
      <c r="Z13" s="345"/>
      <c r="AA13" s="190"/>
      <c r="AB13" s="296" t="str">
        <f t="shared" ref="AB13:AB76" si="4">IF(AA13="","No hay ejecución",IF(AND(L13=0),"No hay Programación", AA13/L13))</f>
        <v>No hay ejecución</v>
      </c>
      <c r="AC13" s="297" t="str">
        <f t="shared" ref="AC13:AC76" si="5">IF(AB13="No hay ejecución","NA",IF(AB13&gt;=90%,"De acuerdo con lo programado",IF(AB13&gt;=50%,"Atraso Leve",IF(AB13&lt;=49.9%,"En riesgo en cumplimiento"))))</f>
        <v>NA</v>
      </c>
      <c r="AD13" s="294"/>
      <c r="AE13" s="224"/>
      <c r="AF13" s="225" t="str">
        <f t="shared" ref="AF13:AF76" si="6">IF(AE13="","No hay ejecución",IF(AND(M13=0),"No hay Programación", AE13/M13))</f>
        <v>No hay ejecución</v>
      </c>
      <c r="AG13" s="226" t="str">
        <f t="shared" ref="AG13:AG76" si="7">IF(AF13="No hay ejecución","NA",IF(AF13&gt;=90%,"De acuerdo con lo programado",IF(AF13&gt;=50%,"Atraso Leve",IF(AF13&lt;=49.99%,"En riesgo en cumplimiento"))))</f>
        <v>NA</v>
      </c>
      <c r="AH13" s="226"/>
      <c r="AI13" s="299">
        <f t="shared" ref="AI13:AI76" si="8">S13+W13+AA13+AE13</f>
        <v>1</v>
      </c>
      <c r="AJ13" s="296">
        <f t="shared" ref="AJ13:AJ76" si="9">IF(AI13="","No hay ejecución",IF(AND(O13=0),"No hay Programación", AI13/O13))</f>
        <v>1</v>
      </c>
      <c r="AK13" s="297" t="str">
        <f t="shared" ref="AK13:AK76" si="10">IF(AJ13="No hay ejecución","NA",IF(AJ13&gt;=90%,"Cumplio",IF(AJ13&lt;=89.9%,"No Cumplio")))</f>
        <v>Cumplio</v>
      </c>
      <c r="AL13" s="297"/>
    </row>
    <row r="14" spans="1:38" ht="42.6" customHeight="1">
      <c r="A14" s="177">
        <v>1.2</v>
      </c>
      <c r="B14" s="170">
        <v>12</v>
      </c>
      <c r="C14" s="170" t="s">
        <v>27</v>
      </c>
      <c r="D14" s="170" t="s">
        <v>48</v>
      </c>
      <c r="E14" s="170" t="s">
        <v>96</v>
      </c>
      <c r="F14" s="172" t="s">
        <v>1938</v>
      </c>
      <c r="G14" s="172" t="s">
        <v>182</v>
      </c>
      <c r="H14" s="172" t="s">
        <v>856</v>
      </c>
      <c r="I14" s="178">
        <v>1</v>
      </c>
      <c r="J14" s="178"/>
      <c r="K14" s="174">
        <f>SUM(I14:J14)</f>
        <v>1</v>
      </c>
      <c r="L14" s="178"/>
      <c r="M14" s="178"/>
      <c r="N14" s="174">
        <f>SUM(L14:M14)</f>
        <v>0</v>
      </c>
      <c r="O14" s="175">
        <f>SUM(K14,N14)</f>
        <v>1</v>
      </c>
      <c r="P14" s="179"/>
      <c r="Q14" s="172" t="s">
        <v>1937</v>
      </c>
      <c r="R14" s="183" t="s">
        <v>1913</v>
      </c>
      <c r="S14" s="343">
        <v>1</v>
      </c>
      <c r="T14" s="344">
        <f t="shared" si="0"/>
        <v>1</v>
      </c>
      <c r="U14" s="172" t="str">
        <f t="shared" si="1"/>
        <v>De acuerdo con lo programado</v>
      </c>
      <c r="V14" s="345"/>
      <c r="W14" s="343">
        <v>0</v>
      </c>
      <c r="X14" s="344" t="str">
        <f t="shared" si="2"/>
        <v>No hay Programación</v>
      </c>
      <c r="Y14" s="172" t="str">
        <f t="shared" si="3"/>
        <v>De acuerdo con lo programado</v>
      </c>
      <c r="Z14" s="345"/>
      <c r="AA14" s="190"/>
      <c r="AB14" s="296" t="str">
        <f t="shared" si="4"/>
        <v>No hay ejecución</v>
      </c>
      <c r="AC14" s="297" t="str">
        <f t="shared" si="5"/>
        <v>NA</v>
      </c>
      <c r="AD14" s="294"/>
      <c r="AE14" s="224"/>
      <c r="AF14" s="225" t="str">
        <f t="shared" si="6"/>
        <v>No hay ejecución</v>
      </c>
      <c r="AG14" s="226" t="str">
        <f t="shared" si="7"/>
        <v>NA</v>
      </c>
      <c r="AH14" s="226"/>
      <c r="AI14" s="299">
        <f t="shared" si="8"/>
        <v>1</v>
      </c>
      <c r="AJ14" s="296">
        <f t="shared" si="9"/>
        <v>1</v>
      </c>
      <c r="AK14" s="297" t="str">
        <f t="shared" si="10"/>
        <v>Cumplio</v>
      </c>
      <c r="AL14" s="297"/>
    </row>
    <row r="15" spans="1:38" ht="42.6" hidden="1" customHeight="1">
      <c r="A15" s="180">
        <v>2</v>
      </c>
      <c r="B15" s="181">
        <v>12</v>
      </c>
      <c r="C15" s="181" t="s">
        <v>31</v>
      </c>
      <c r="D15" s="181" t="s">
        <v>48</v>
      </c>
      <c r="E15" s="181" t="s">
        <v>96</v>
      </c>
      <c r="F15" s="171" t="s">
        <v>1054</v>
      </c>
      <c r="G15" s="182" t="s">
        <v>862</v>
      </c>
      <c r="H15" s="182" t="s">
        <v>863</v>
      </c>
      <c r="I15" s="178">
        <f>(SUM(I16:I43))</f>
        <v>4</v>
      </c>
      <c r="J15" s="178">
        <f>(SUM(J16:J32))</f>
        <v>19</v>
      </c>
      <c r="K15" s="174">
        <f>(SUM(K16:K36))</f>
        <v>24</v>
      </c>
      <c r="L15" s="178">
        <v>6</v>
      </c>
      <c r="M15" s="178">
        <f>(SUM(M16:M32))</f>
        <v>0</v>
      </c>
      <c r="N15" s="174">
        <f>(SUM(N16:N32))</f>
        <v>6</v>
      </c>
      <c r="O15" s="174">
        <f>(SUM(O16+O29+O32+O34+O37+O42))</f>
        <v>28</v>
      </c>
      <c r="P15" s="176">
        <f>(SUM(P16:P32))/2</f>
        <v>0</v>
      </c>
      <c r="Q15" s="171" t="s">
        <v>1136</v>
      </c>
      <c r="R15" s="183"/>
      <c r="S15" s="343">
        <v>4</v>
      </c>
      <c r="T15" s="344">
        <f t="shared" si="0"/>
        <v>1</v>
      </c>
      <c r="U15" s="172" t="str">
        <f t="shared" si="1"/>
        <v>De acuerdo con lo programado</v>
      </c>
      <c r="V15" s="345"/>
      <c r="W15" s="343"/>
      <c r="X15" s="344" t="str">
        <f t="shared" si="2"/>
        <v>No hay ejecución</v>
      </c>
      <c r="Y15" s="172" t="str">
        <f t="shared" si="3"/>
        <v>NA</v>
      </c>
      <c r="Z15" s="345"/>
      <c r="AA15" s="190"/>
      <c r="AB15" s="296" t="str">
        <f t="shared" si="4"/>
        <v>No hay ejecución</v>
      </c>
      <c r="AC15" s="297" t="str">
        <f t="shared" si="5"/>
        <v>NA</v>
      </c>
      <c r="AD15" s="294"/>
      <c r="AE15" s="224"/>
      <c r="AF15" s="225" t="str">
        <f t="shared" si="6"/>
        <v>No hay ejecución</v>
      </c>
      <c r="AG15" s="226" t="str">
        <f t="shared" si="7"/>
        <v>NA</v>
      </c>
      <c r="AH15" s="226"/>
      <c r="AI15" s="299">
        <f t="shared" si="8"/>
        <v>4</v>
      </c>
      <c r="AJ15" s="296">
        <f t="shared" si="9"/>
        <v>0.14285714285714285</v>
      </c>
      <c r="AK15" s="297" t="str">
        <f t="shared" si="10"/>
        <v>No Cumplio</v>
      </c>
      <c r="AL15" s="297"/>
    </row>
    <row r="16" spans="1:38" ht="69" customHeight="1">
      <c r="A16" s="180">
        <v>2.1</v>
      </c>
      <c r="B16" s="181">
        <v>12</v>
      </c>
      <c r="C16" s="181" t="s">
        <v>31</v>
      </c>
      <c r="D16" s="181" t="s">
        <v>48</v>
      </c>
      <c r="E16" s="181" t="s">
        <v>96</v>
      </c>
      <c r="F16" s="171" t="s">
        <v>1277</v>
      </c>
      <c r="G16" s="182" t="s">
        <v>862</v>
      </c>
      <c r="H16" s="171" t="s">
        <v>863</v>
      </c>
      <c r="I16" s="173">
        <f>SUM(I17:I28)</f>
        <v>1</v>
      </c>
      <c r="J16" s="173">
        <f>SUM(J17:J28)</f>
        <v>8</v>
      </c>
      <c r="K16" s="174">
        <f>SUM(I16:J16)</f>
        <v>9</v>
      </c>
      <c r="L16" s="173">
        <f>SUM(L17:L28)</f>
        <v>3</v>
      </c>
      <c r="M16" s="173">
        <f>SUM(M17:M28)</f>
        <v>0</v>
      </c>
      <c r="N16" s="174">
        <f>SUM(L16:M16)</f>
        <v>3</v>
      </c>
      <c r="O16" s="174">
        <f>SUM(O17:O28)</f>
        <v>12</v>
      </c>
      <c r="P16" s="176">
        <f>SUM(P17:P17)</f>
        <v>0</v>
      </c>
      <c r="Q16" s="171" t="str">
        <f>Q17&amp;", "&amp;Q19&amp;", "&amp;Q20&amp;", "&amp;Q22&amp;", "&amp;Q24&amp;", "&amp;Q27&amp;", "&amp;Q28</f>
        <v>Antonio Bogantes Arias, Luis Fernando Solano Jiménez, Gaudy Ortíz Rivera, Jessica Castillo Cruz, Hazel Mena Venegas, Luis Antonio Orozco Cárdenas, José Fabián Jiménez Morales</v>
      </c>
      <c r="R16" s="183"/>
      <c r="S16" s="343">
        <v>1</v>
      </c>
      <c r="T16" s="344">
        <f t="shared" si="0"/>
        <v>1</v>
      </c>
      <c r="U16" s="172" t="str">
        <f t="shared" si="1"/>
        <v>De acuerdo con lo programado</v>
      </c>
      <c r="V16" s="345"/>
      <c r="W16" s="343">
        <v>10</v>
      </c>
      <c r="X16" s="344">
        <f t="shared" si="2"/>
        <v>1.25</v>
      </c>
      <c r="Y16" s="172" t="str">
        <f t="shared" si="3"/>
        <v>De acuerdo con lo programado</v>
      </c>
      <c r="Z16" s="345"/>
      <c r="AA16" s="190"/>
      <c r="AB16" s="296" t="str">
        <f t="shared" si="4"/>
        <v>No hay ejecución</v>
      </c>
      <c r="AC16" s="297" t="str">
        <f t="shared" si="5"/>
        <v>NA</v>
      </c>
      <c r="AD16" s="294"/>
      <c r="AE16" s="224"/>
      <c r="AF16" s="225" t="str">
        <f t="shared" si="6"/>
        <v>No hay ejecución</v>
      </c>
      <c r="AG16" s="226" t="str">
        <f t="shared" si="7"/>
        <v>NA</v>
      </c>
      <c r="AH16" s="226"/>
      <c r="AI16" s="299">
        <f t="shared" si="8"/>
        <v>11</v>
      </c>
      <c r="AJ16" s="296">
        <f t="shared" si="9"/>
        <v>0.91666666666666663</v>
      </c>
      <c r="AK16" s="297" t="str">
        <f t="shared" si="10"/>
        <v>Cumplio</v>
      </c>
      <c r="AL16" s="297"/>
    </row>
    <row r="17" spans="1:38" ht="42.6" customHeight="1">
      <c r="A17" s="177" t="s">
        <v>866</v>
      </c>
      <c r="B17" s="170">
        <v>12</v>
      </c>
      <c r="C17" s="170" t="s">
        <v>31</v>
      </c>
      <c r="D17" s="170" t="s">
        <v>48</v>
      </c>
      <c r="E17" s="170" t="s">
        <v>96</v>
      </c>
      <c r="F17" s="172" t="s">
        <v>1939</v>
      </c>
      <c r="G17" s="172" t="s">
        <v>862</v>
      </c>
      <c r="H17" s="172" t="s">
        <v>1017</v>
      </c>
      <c r="I17" s="178"/>
      <c r="J17" s="178">
        <v>1</v>
      </c>
      <c r="K17" s="174">
        <f>SUM(I17:J17)</f>
        <v>1</v>
      </c>
      <c r="L17" s="178"/>
      <c r="M17" s="178"/>
      <c r="N17" s="174"/>
      <c r="O17" s="175">
        <f t="shared" ref="O17:O87" si="11">SUM(K17,N17)</f>
        <v>1</v>
      </c>
      <c r="P17" s="179"/>
      <c r="Q17" s="172" t="s">
        <v>1912</v>
      </c>
      <c r="R17" s="183" t="s">
        <v>1913</v>
      </c>
      <c r="S17" s="343">
        <v>0</v>
      </c>
      <c r="T17" s="344" t="str">
        <f t="shared" si="0"/>
        <v>No hay Programación</v>
      </c>
      <c r="U17" s="172" t="str">
        <f t="shared" si="1"/>
        <v>De acuerdo con lo programado</v>
      </c>
      <c r="V17" s="345"/>
      <c r="W17" s="343">
        <v>1</v>
      </c>
      <c r="X17" s="344">
        <f t="shared" si="2"/>
        <v>1</v>
      </c>
      <c r="Y17" s="172" t="str">
        <f t="shared" si="3"/>
        <v>De acuerdo con lo programado</v>
      </c>
      <c r="Z17" s="345"/>
      <c r="AA17" s="190"/>
      <c r="AB17" s="296" t="str">
        <f t="shared" si="4"/>
        <v>No hay ejecución</v>
      </c>
      <c r="AC17" s="297" t="str">
        <f t="shared" si="5"/>
        <v>NA</v>
      </c>
      <c r="AD17" s="294"/>
      <c r="AE17" s="224"/>
      <c r="AF17" s="225" t="str">
        <f t="shared" si="6"/>
        <v>No hay ejecución</v>
      </c>
      <c r="AG17" s="226" t="str">
        <f t="shared" si="7"/>
        <v>NA</v>
      </c>
      <c r="AH17" s="226"/>
      <c r="AI17" s="299">
        <f t="shared" si="8"/>
        <v>1</v>
      </c>
      <c r="AJ17" s="296">
        <f t="shared" si="9"/>
        <v>1</v>
      </c>
      <c r="AK17" s="297" t="str">
        <f t="shared" si="10"/>
        <v>Cumplio</v>
      </c>
      <c r="AL17" s="297"/>
    </row>
    <row r="18" spans="1:38" ht="42.6" customHeight="1">
      <c r="A18" s="177" t="s">
        <v>868</v>
      </c>
      <c r="B18" s="170">
        <v>12</v>
      </c>
      <c r="C18" s="170" t="s">
        <v>33</v>
      </c>
      <c r="D18" s="170" t="s">
        <v>48</v>
      </c>
      <c r="E18" s="170" t="s">
        <v>114</v>
      </c>
      <c r="F18" s="172" t="s">
        <v>1940</v>
      </c>
      <c r="G18" s="172" t="s">
        <v>862</v>
      </c>
      <c r="H18" s="172" t="s">
        <v>1017</v>
      </c>
      <c r="I18" s="178"/>
      <c r="J18" s="178">
        <v>1</v>
      </c>
      <c r="K18" s="174">
        <f>SUM(I18:J18)</f>
        <v>1</v>
      </c>
      <c r="L18" s="178"/>
      <c r="M18" s="178"/>
      <c r="N18" s="174"/>
      <c r="O18" s="175">
        <f t="shared" si="11"/>
        <v>1</v>
      </c>
      <c r="P18" s="179"/>
      <c r="Q18" s="172" t="s">
        <v>1912</v>
      </c>
      <c r="R18" s="183" t="s">
        <v>1913</v>
      </c>
      <c r="S18" s="343">
        <v>0</v>
      </c>
      <c r="T18" s="344" t="str">
        <f t="shared" si="0"/>
        <v>No hay Programación</v>
      </c>
      <c r="U18" s="172" t="str">
        <f t="shared" si="1"/>
        <v>De acuerdo con lo programado</v>
      </c>
      <c r="V18" s="345"/>
      <c r="W18" s="343">
        <v>1</v>
      </c>
      <c r="X18" s="344">
        <f t="shared" si="2"/>
        <v>1</v>
      </c>
      <c r="Y18" s="172" t="str">
        <f t="shared" si="3"/>
        <v>De acuerdo con lo programado</v>
      </c>
      <c r="Z18" s="345"/>
      <c r="AA18" s="190"/>
      <c r="AB18" s="296" t="str">
        <f t="shared" si="4"/>
        <v>No hay ejecución</v>
      </c>
      <c r="AC18" s="297" t="str">
        <f t="shared" si="5"/>
        <v>NA</v>
      </c>
      <c r="AD18" s="294"/>
      <c r="AE18" s="224"/>
      <c r="AF18" s="225" t="str">
        <f t="shared" si="6"/>
        <v>No hay ejecución</v>
      </c>
      <c r="AG18" s="226" t="str">
        <f t="shared" si="7"/>
        <v>NA</v>
      </c>
      <c r="AH18" s="226"/>
      <c r="AI18" s="299">
        <f t="shared" si="8"/>
        <v>1</v>
      </c>
      <c r="AJ18" s="296">
        <f t="shared" si="9"/>
        <v>1</v>
      </c>
      <c r="AK18" s="297" t="str">
        <f t="shared" si="10"/>
        <v>Cumplio</v>
      </c>
      <c r="AL18" s="297"/>
    </row>
    <row r="19" spans="1:38" ht="42.6" customHeight="1">
      <c r="A19" s="177" t="s">
        <v>1059</v>
      </c>
      <c r="B19" s="170">
        <v>12</v>
      </c>
      <c r="C19" s="170" t="s">
        <v>33</v>
      </c>
      <c r="D19" s="170" t="s">
        <v>48</v>
      </c>
      <c r="E19" s="170" t="s">
        <v>96</v>
      </c>
      <c r="F19" s="172" t="s">
        <v>1941</v>
      </c>
      <c r="G19" s="172" t="s">
        <v>862</v>
      </c>
      <c r="H19" s="172" t="s">
        <v>1017</v>
      </c>
      <c r="I19" s="178"/>
      <c r="J19" s="178">
        <v>1</v>
      </c>
      <c r="K19" s="174">
        <f t="shared" ref="K19:K28" si="12">SUM(I19:J19)</f>
        <v>1</v>
      </c>
      <c r="L19" s="178"/>
      <c r="M19" s="178"/>
      <c r="N19" s="174"/>
      <c r="O19" s="175">
        <f t="shared" si="11"/>
        <v>1</v>
      </c>
      <c r="P19" s="179"/>
      <c r="Q19" s="172" t="s">
        <v>1924</v>
      </c>
      <c r="R19" s="183" t="s">
        <v>1913</v>
      </c>
      <c r="S19" s="343">
        <v>0</v>
      </c>
      <c r="T19" s="344" t="str">
        <f t="shared" si="0"/>
        <v>No hay Programación</v>
      </c>
      <c r="U19" s="172" t="str">
        <f t="shared" si="1"/>
        <v>De acuerdo con lo programado</v>
      </c>
      <c r="V19" s="345"/>
      <c r="W19" s="343">
        <v>1</v>
      </c>
      <c r="X19" s="344">
        <f t="shared" si="2"/>
        <v>1</v>
      </c>
      <c r="Y19" s="172" t="str">
        <f t="shared" si="3"/>
        <v>De acuerdo con lo programado</v>
      </c>
      <c r="Z19" s="345"/>
      <c r="AA19" s="190"/>
      <c r="AB19" s="296" t="str">
        <f t="shared" si="4"/>
        <v>No hay ejecución</v>
      </c>
      <c r="AC19" s="297" t="str">
        <f t="shared" si="5"/>
        <v>NA</v>
      </c>
      <c r="AD19" s="294"/>
      <c r="AE19" s="224"/>
      <c r="AF19" s="225" t="str">
        <f t="shared" si="6"/>
        <v>No hay ejecución</v>
      </c>
      <c r="AG19" s="226" t="str">
        <f t="shared" si="7"/>
        <v>NA</v>
      </c>
      <c r="AH19" s="226"/>
      <c r="AI19" s="299">
        <f t="shared" si="8"/>
        <v>1</v>
      </c>
      <c r="AJ19" s="296">
        <f t="shared" si="9"/>
        <v>1</v>
      </c>
      <c r="AK19" s="297" t="str">
        <f t="shared" si="10"/>
        <v>Cumplio</v>
      </c>
      <c r="AL19" s="297"/>
    </row>
    <row r="20" spans="1:38" ht="42.6" hidden="1" customHeight="1">
      <c r="A20" s="177" t="s">
        <v>1061</v>
      </c>
      <c r="B20" s="170">
        <v>12</v>
      </c>
      <c r="C20" s="170" t="s">
        <v>37</v>
      </c>
      <c r="D20" s="170" t="s">
        <v>59</v>
      </c>
      <c r="E20" s="170" t="s">
        <v>104</v>
      </c>
      <c r="F20" s="172" t="s">
        <v>1942</v>
      </c>
      <c r="G20" s="172" t="s">
        <v>862</v>
      </c>
      <c r="H20" s="172" t="s">
        <v>1017</v>
      </c>
      <c r="I20" s="178"/>
      <c r="J20" s="178">
        <v>1</v>
      </c>
      <c r="K20" s="174">
        <f t="shared" si="12"/>
        <v>1</v>
      </c>
      <c r="L20" s="178"/>
      <c r="M20" s="178"/>
      <c r="N20" s="174"/>
      <c r="O20" s="175">
        <f t="shared" si="11"/>
        <v>1</v>
      </c>
      <c r="P20" s="179"/>
      <c r="Q20" s="172" t="s">
        <v>1916</v>
      </c>
      <c r="R20" s="183" t="s">
        <v>1913</v>
      </c>
      <c r="S20" s="343">
        <v>0</v>
      </c>
      <c r="T20" s="344" t="str">
        <f t="shared" si="0"/>
        <v>No hay Programación</v>
      </c>
      <c r="U20" s="172" t="str">
        <f t="shared" si="1"/>
        <v>De acuerdo con lo programado</v>
      </c>
      <c r="V20" s="345"/>
      <c r="W20" s="343">
        <v>0</v>
      </c>
      <c r="X20" s="344">
        <f t="shared" si="2"/>
        <v>0</v>
      </c>
      <c r="Y20" s="172" t="str">
        <f t="shared" si="3"/>
        <v>En riesgo cumplimiento</v>
      </c>
      <c r="Z20" s="345" t="s">
        <v>1943</v>
      </c>
      <c r="AA20" s="190"/>
      <c r="AB20" s="296" t="str">
        <f t="shared" si="4"/>
        <v>No hay ejecución</v>
      </c>
      <c r="AC20" s="297" t="str">
        <f t="shared" si="5"/>
        <v>NA</v>
      </c>
      <c r="AD20" s="294"/>
      <c r="AE20" s="224"/>
      <c r="AF20" s="225" t="str">
        <f t="shared" si="6"/>
        <v>No hay ejecución</v>
      </c>
      <c r="AG20" s="226" t="str">
        <f t="shared" si="7"/>
        <v>NA</v>
      </c>
      <c r="AH20" s="226"/>
      <c r="AI20" s="299">
        <f t="shared" si="8"/>
        <v>0</v>
      </c>
      <c r="AJ20" s="296">
        <f t="shared" si="9"/>
        <v>0</v>
      </c>
      <c r="AK20" s="297" t="str">
        <f t="shared" si="10"/>
        <v>No Cumplio</v>
      </c>
      <c r="AL20" s="297"/>
    </row>
    <row r="21" spans="1:38" ht="42.6" customHeight="1">
      <c r="A21" s="177" t="s">
        <v>1061</v>
      </c>
      <c r="B21" s="170">
        <v>12</v>
      </c>
      <c r="C21" s="170" t="s">
        <v>37</v>
      </c>
      <c r="D21" s="170" t="s">
        <v>59</v>
      </c>
      <c r="E21" s="170" t="s">
        <v>104</v>
      </c>
      <c r="F21" s="172" t="s">
        <v>1944</v>
      </c>
      <c r="G21" s="172" t="s">
        <v>862</v>
      </c>
      <c r="H21" s="172" t="s">
        <v>1017</v>
      </c>
      <c r="I21" s="178"/>
      <c r="J21" s="178">
        <v>1</v>
      </c>
      <c r="K21" s="174">
        <f t="shared" si="12"/>
        <v>1</v>
      </c>
      <c r="L21" s="178"/>
      <c r="M21" s="178"/>
      <c r="N21" s="174"/>
      <c r="O21" s="175">
        <f t="shared" si="11"/>
        <v>1</v>
      </c>
      <c r="P21" s="179"/>
      <c r="Q21" s="172" t="s">
        <v>1916</v>
      </c>
      <c r="R21" s="183" t="s">
        <v>1913</v>
      </c>
      <c r="S21" s="343">
        <v>0</v>
      </c>
      <c r="T21" s="344" t="str">
        <f t="shared" si="0"/>
        <v>No hay Programación</v>
      </c>
      <c r="U21" s="172" t="str">
        <f t="shared" si="1"/>
        <v>De acuerdo con lo programado</v>
      </c>
      <c r="V21" s="345"/>
      <c r="W21" s="343">
        <v>1</v>
      </c>
      <c r="X21" s="344">
        <f t="shared" si="2"/>
        <v>1</v>
      </c>
      <c r="Y21" s="172" t="str">
        <f t="shared" si="3"/>
        <v>De acuerdo con lo programado</v>
      </c>
      <c r="Z21" s="345" t="s">
        <v>1945</v>
      </c>
      <c r="AA21" s="190"/>
      <c r="AB21" s="296" t="str">
        <f t="shared" si="4"/>
        <v>No hay ejecución</v>
      </c>
      <c r="AC21" s="297" t="str">
        <f t="shared" si="5"/>
        <v>NA</v>
      </c>
      <c r="AD21" s="294"/>
      <c r="AE21" s="224"/>
      <c r="AF21" s="225" t="str">
        <f t="shared" si="6"/>
        <v>No hay ejecución</v>
      </c>
      <c r="AG21" s="226" t="str">
        <f t="shared" si="7"/>
        <v>NA</v>
      </c>
      <c r="AH21" s="226"/>
      <c r="AI21" s="299">
        <f t="shared" si="8"/>
        <v>1</v>
      </c>
      <c r="AJ21" s="296">
        <f t="shared" si="9"/>
        <v>1</v>
      </c>
      <c r="AK21" s="297" t="str">
        <f t="shared" si="10"/>
        <v>Cumplio</v>
      </c>
      <c r="AL21" s="297"/>
    </row>
    <row r="22" spans="1:38" ht="42.6" customHeight="1">
      <c r="A22" s="177" t="s">
        <v>1063</v>
      </c>
      <c r="B22" s="170">
        <v>12</v>
      </c>
      <c r="C22" s="170" t="s">
        <v>31</v>
      </c>
      <c r="D22" s="170" t="s">
        <v>48</v>
      </c>
      <c r="E22" s="170" t="s">
        <v>96</v>
      </c>
      <c r="F22" s="172" t="s">
        <v>1946</v>
      </c>
      <c r="G22" s="172" t="s">
        <v>862</v>
      </c>
      <c r="H22" s="172" t="s">
        <v>1017</v>
      </c>
      <c r="I22" s="178"/>
      <c r="J22" s="178">
        <v>1</v>
      </c>
      <c r="K22" s="174">
        <f t="shared" si="12"/>
        <v>1</v>
      </c>
      <c r="L22" s="178"/>
      <c r="M22" s="178"/>
      <c r="N22" s="174">
        <f t="shared" ref="N22:N73" si="13">SUM(L22:M22)</f>
        <v>0</v>
      </c>
      <c r="O22" s="175">
        <f t="shared" si="11"/>
        <v>1</v>
      </c>
      <c r="P22" s="179"/>
      <c r="Q22" s="172" t="s">
        <v>1947</v>
      </c>
      <c r="R22" s="183" t="s">
        <v>1913</v>
      </c>
      <c r="S22" s="343">
        <v>0</v>
      </c>
      <c r="T22" s="344" t="str">
        <f t="shared" si="0"/>
        <v>No hay Programación</v>
      </c>
      <c r="U22" s="172" t="str">
        <f t="shared" si="1"/>
        <v>De acuerdo con lo programado</v>
      </c>
      <c r="V22" s="345"/>
      <c r="W22" s="343">
        <v>1</v>
      </c>
      <c r="X22" s="344">
        <f t="shared" si="2"/>
        <v>1</v>
      </c>
      <c r="Y22" s="172" t="str">
        <f t="shared" si="3"/>
        <v>De acuerdo con lo programado</v>
      </c>
      <c r="Z22" s="345" t="s">
        <v>1948</v>
      </c>
      <c r="AA22" s="190"/>
      <c r="AB22" s="296" t="str">
        <f t="shared" si="4"/>
        <v>No hay ejecución</v>
      </c>
      <c r="AC22" s="297" t="str">
        <f t="shared" si="5"/>
        <v>NA</v>
      </c>
      <c r="AD22" s="294"/>
      <c r="AE22" s="224"/>
      <c r="AF22" s="225" t="str">
        <f t="shared" si="6"/>
        <v>No hay ejecución</v>
      </c>
      <c r="AG22" s="226" t="str">
        <f t="shared" si="7"/>
        <v>NA</v>
      </c>
      <c r="AH22" s="226"/>
      <c r="AI22" s="299">
        <f t="shared" si="8"/>
        <v>1</v>
      </c>
      <c r="AJ22" s="296">
        <f t="shared" si="9"/>
        <v>1</v>
      </c>
      <c r="AK22" s="297" t="str">
        <f t="shared" si="10"/>
        <v>Cumplio</v>
      </c>
      <c r="AL22" s="297"/>
    </row>
    <row r="23" spans="1:38" ht="42.6" customHeight="1">
      <c r="A23" s="177" t="s">
        <v>1067</v>
      </c>
      <c r="B23" s="170">
        <v>12</v>
      </c>
      <c r="C23" s="170" t="s">
        <v>31</v>
      </c>
      <c r="D23" s="170" t="s">
        <v>48</v>
      </c>
      <c r="E23" s="170" t="s">
        <v>96</v>
      </c>
      <c r="F23" s="172" t="s">
        <v>1949</v>
      </c>
      <c r="G23" s="172" t="s">
        <v>862</v>
      </c>
      <c r="H23" s="172" t="s">
        <v>1017</v>
      </c>
      <c r="I23" s="178">
        <v>1</v>
      </c>
      <c r="J23" s="178"/>
      <c r="K23" s="174">
        <f t="shared" si="12"/>
        <v>1</v>
      </c>
      <c r="L23" s="178"/>
      <c r="M23" s="178"/>
      <c r="N23" s="174">
        <f t="shared" si="13"/>
        <v>0</v>
      </c>
      <c r="O23" s="175">
        <f t="shared" si="11"/>
        <v>1</v>
      </c>
      <c r="P23" s="179"/>
      <c r="Q23" s="172" t="s">
        <v>1947</v>
      </c>
      <c r="R23" s="183" t="s">
        <v>1913</v>
      </c>
      <c r="S23" s="343">
        <v>1</v>
      </c>
      <c r="T23" s="344">
        <f t="shared" si="0"/>
        <v>1</v>
      </c>
      <c r="U23" s="172" t="str">
        <f t="shared" si="1"/>
        <v>De acuerdo con lo programado</v>
      </c>
      <c r="V23" s="345"/>
      <c r="W23" s="343"/>
      <c r="X23" s="344" t="str">
        <f t="shared" si="2"/>
        <v>No hay ejecución</v>
      </c>
      <c r="Y23" s="172" t="str">
        <f t="shared" si="3"/>
        <v>NA</v>
      </c>
      <c r="Z23" s="345"/>
      <c r="AA23" s="190"/>
      <c r="AB23" s="296" t="str">
        <f t="shared" si="4"/>
        <v>No hay ejecución</v>
      </c>
      <c r="AC23" s="297" t="str">
        <f t="shared" si="5"/>
        <v>NA</v>
      </c>
      <c r="AD23" s="294"/>
      <c r="AE23" s="224"/>
      <c r="AF23" s="225" t="str">
        <f t="shared" si="6"/>
        <v>No hay ejecución</v>
      </c>
      <c r="AG23" s="226" t="str">
        <f t="shared" si="7"/>
        <v>NA</v>
      </c>
      <c r="AH23" s="226"/>
      <c r="AI23" s="299">
        <f t="shared" si="8"/>
        <v>1</v>
      </c>
      <c r="AJ23" s="296">
        <f t="shared" si="9"/>
        <v>1</v>
      </c>
      <c r="AK23" s="297" t="str">
        <f t="shared" si="10"/>
        <v>Cumplio</v>
      </c>
      <c r="AL23" s="297"/>
    </row>
    <row r="24" spans="1:38" ht="42.6" customHeight="1">
      <c r="A24" s="177" t="s">
        <v>1950</v>
      </c>
      <c r="B24" s="170">
        <v>12</v>
      </c>
      <c r="C24" s="170" t="s">
        <v>31</v>
      </c>
      <c r="D24" s="170" t="s">
        <v>48</v>
      </c>
      <c r="E24" s="170" t="s">
        <v>112</v>
      </c>
      <c r="F24" s="172" t="s">
        <v>1951</v>
      </c>
      <c r="G24" s="172" t="s">
        <v>862</v>
      </c>
      <c r="H24" s="172" t="s">
        <v>1017</v>
      </c>
      <c r="I24" s="178"/>
      <c r="J24" s="178">
        <v>1</v>
      </c>
      <c r="K24" s="174">
        <f t="shared" si="12"/>
        <v>1</v>
      </c>
      <c r="L24" s="178"/>
      <c r="M24" s="178"/>
      <c r="N24" s="174">
        <f t="shared" si="13"/>
        <v>0</v>
      </c>
      <c r="O24" s="175">
        <f t="shared" si="11"/>
        <v>1</v>
      </c>
      <c r="P24" s="179"/>
      <c r="Q24" s="172" t="s">
        <v>1921</v>
      </c>
      <c r="R24" s="183" t="s">
        <v>1913</v>
      </c>
      <c r="S24" s="343">
        <v>0</v>
      </c>
      <c r="T24" s="344" t="str">
        <f t="shared" si="0"/>
        <v>No hay Programación</v>
      </c>
      <c r="U24" s="172" t="str">
        <f t="shared" si="1"/>
        <v>De acuerdo con lo programado</v>
      </c>
      <c r="V24" s="345"/>
      <c r="W24" s="343">
        <v>1</v>
      </c>
      <c r="X24" s="344">
        <f t="shared" si="2"/>
        <v>1</v>
      </c>
      <c r="Y24" s="172" t="str">
        <f t="shared" si="3"/>
        <v>De acuerdo con lo programado</v>
      </c>
      <c r="Z24" s="345"/>
      <c r="AA24" s="190"/>
      <c r="AB24" s="296" t="str">
        <f t="shared" si="4"/>
        <v>No hay ejecución</v>
      </c>
      <c r="AC24" s="297" t="str">
        <f t="shared" si="5"/>
        <v>NA</v>
      </c>
      <c r="AD24" s="294"/>
      <c r="AE24" s="224"/>
      <c r="AF24" s="225" t="str">
        <f t="shared" si="6"/>
        <v>No hay ejecución</v>
      </c>
      <c r="AG24" s="226" t="str">
        <f t="shared" si="7"/>
        <v>NA</v>
      </c>
      <c r="AH24" s="226"/>
      <c r="AI24" s="299">
        <f t="shared" si="8"/>
        <v>1</v>
      </c>
      <c r="AJ24" s="296">
        <f t="shared" si="9"/>
        <v>1</v>
      </c>
      <c r="AK24" s="297" t="str">
        <f t="shared" si="10"/>
        <v>Cumplio</v>
      </c>
      <c r="AL24" s="297"/>
    </row>
    <row r="25" spans="1:38" ht="42.6" customHeight="1">
      <c r="A25" s="177" t="s">
        <v>1952</v>
      </c>
      <c r="B25" s="170">
        <v>12</v>
      </c>
      <c r="C25" s="170" t="s">
        <v>31</v>
      </c>
      <c r="D25" s="170" t="s">
        <v>48</v>
      </c>
      <c r="E25" s="170" t="s">
        <v>112</v>
      </c>
      <c r="F25" s="172" t="s">
        <v>1953</v>
      </c>
      <c r="G25" s="172" t="s">
        <v>862</v>
      </c>
      <c r="H25" s="172" t="s">
        <v>1017</v>
      </c>
      <c r="I25" s="178"/>
      <c r="J25" s="178">
        <v>1</v>
      </c>
      <c r="K25" s="174">
        <f t="shared" si="12"/>
        <v>1</v>
      </c>
      <c r="L25" s="178"/>
      <c r="M25" s="178"/>
      <c r="N25" s="174">
        <f t="shared" si="13"/>
        <v>0</v>
      </c>
      <c r="O25" s="175">
        <f t="shared" si="11"/>
        <v>1</v>
      </c>
      <c r="P25" s="179"/>
      <c r="Q25" s="172" t="s">
        <v>1921</v>
      </c>
      <c r="R25" s="183" t="s">
        <v>1913</v>
      </c>
      <c r="S25" s="343">
        <v>0</v>
      </c>
      <c r="T25" s="344" t="str">
        <f t="shared" si="0"/>
        <v>No hay Programación</v>
      </c>
      <c r="U25" s="172" t="str">
        <f t="shared" si="1"/>
        <v>De acuerdo con lo programado</v>
      </c>
      <c r="V25" s="345"/>
      <c r="W25" s="343">
        <v>1</v>
      </c>
      <c r="X25" s="344">
        <f t="shared" si="2"/>
        <v>1</v>
      </c>
      <c r="Y25" s="172" t="str">
        <f t="shared" si="3"/>
        <v>De acuerdo con lo programado</v>
      </c>
      <c r="Z25" s="345"/>
      <c r="AA25" s="190"/>
      <c r="AB25" s="296" t="str">
        <f t="shared" si="4"/>
        <v>No hay ejecución</v>
      </c>
      <c r="AC25" s="297" t="str">
        <f t="shared" si="5"/>
        <v>NA</v>
      </c>
      <c r="AD25" s="294"/>
      <c r="AE25" s="224"/>
      <c r="AF25" s="225" t="str">
        <f t="shared" si="6"/>
        <v>No hay ejecución</v>
      </c>
      <c r="AG25" s="226" t="str">
        <f t="shared" si="7"/>
        <v>NA</v>
      </c>
      <c r="AH25" s="226"/>
      <c r="AI25" s="299">
        <f t="shared" si="8"/>
        <v>1</v>
      </c>
      <c r="AJ25" s="296">
        <f t="shared" si="9"/>
        <v>1</v>
      </c>
      <c r="AK25" s="297" t="str">
        <f t="shared" si="10"/>
        <v>Cumplio</v>
      </c>
      <c r="AL25" s="297"/>
    </row>
    <row r="26" spans="1:38" ht="42.6" customHeight="1">
      <c r="A26" s="177" t="s">
        <v>1954</v>
      </c>
      <c r="B26" s="170">
        <v>12</v>
      </c>
      <c r="C26" s="170" t="s">
        <v>31</v>
      </c>
      <c r="D26" s="170" t="s">
        <v>48</v>
      </c>
      <c r="E26" s="170" t="s">
        <v>106</v>
      </c>
      <c r="F26" s="172" t="s">
        <v>1955</v>
      </c>
      <c r="G26" s="172" t="s">
        <v>862</v>
      </c>
      <c r="H26" s="172" t="s">
        <v>1017</v>
      </c>
      <c r="I26" s="178"/>
      <c r="J26" s="178"/>
      <c r="K26" s="174">
        <f t="shared" si="12"/>
        <v>0</v>
      </c>
      <c r="L26" s="178">
        <v>1</v>
      </c>
      <c r="M26" s="178"/>
      <c r="N26" s="174">
        <f t="shared" si="13"/>
        <v>1</v>
      </c>
      <c r="O26" s="175">
        <f t="shared" si="11"/>
        <v>1</v>
      </c>
      <c r="P26" s="179"/>
      <c r="Q26" s="172" t="s">
        <v>1921</v>
      </c>
      <c r="R26" s="183" t="s">
        <v>1913</v>
      </c>
      <c r="S26" s="343">
        <v>0</v>
      </c>
      <c r="T26" s="344" t="str">
        <f t="shared" si="0"/>
        <v>No hay Programación</v>
      </c>
      <c r="U26" s="172" t="str">
        <f t="shared" si="1"/>
        <v>De acuerdo con lo programado</v>
      </c>
      <c r="V26" s="345"/>
      <c r="W26" s="343">
        <v>0</v>
      </c>
      <c r="X26" s="344" t="str">
        <f t="shared" si="2"/>
        <v>No hay Programación</v>
      </c>
      <c r="Y26" s="172" t="str">
        <f t="shared" si="3"/>
        <v>De acuerdo con lo programado</v>
      </c>
      <c r="Z26" s="345" t="s">
        <v>1956</v>
      </c>
      <c r="AA26" s="190">
        <v>1</v>
      </c>
      <c r="AB26" s="296">
        <f t="shared" si="4"/>
        <v>1</v>
      </c>
      <c r="AC26" s="297" t="str">
        <f t="shared" si="5"/>
        <v>De acuerdo con lo programado</v>
      </c>
      <c r="AD26" s="294"/>
      <c r="AE26" s="224"/>
      <c r="AF26" s="225" t="str">
        <f t="shared" si="6"/>
        <v>No hay ejecución</v>
      </c>
      <c r="AG26" s="226" t="str">
        <f t="shared" si="7"/>
        <v>NA</v>
      </c>
      <c r="AH26" s="226"/>
      <c r="AI26" s="299">
        <f t="shared" si="8"/>
        <v>1</v>
      </c>
      <c r="AJ26" s="296">
        <f t="shared" si="9"/>
        <v>1</v>
      </c>
      <c r="AK26" s="297" t="str">
        <f t="shared" si="10"/>
        <v>Cumplio</v>
      </c>
      <c r="AL26" s="297"/>
    </row>
    <row r="27" spans="1:38" ht="42.6" customHeight="1">
      <c r="A27" s="177" t="s">
        <v>1957</v>
      </c>
      <c r="B27" s="170">
        <v>12</v>
      </c>
      <c r="C27" s="170" t="s">
        <v>31</v>
      </c>
      <c r="D27" s="170" t="s">
        <v>48</v>
      </c>
      <c r="E27" s="170" t="s">
        <v>96</v>
      </c>
      <c r="F27" s="172" t="s">
        <v>1958</v>
      </c>
      <c r="G27" s="172" t="s">
        <v>862</v>
      </c>
      <c r="H27" s="172" t="s">
        <v>1017</v>
      </c>
      <c r="I27" s="178"/>
      <c r="J27" s="178"/>
      <c r="K27" s="174">
        <f t="shared" si="12"/>
        <v>0</v>
      </c>
      <c r="L27" s="178">
        <v>1</v>
      </c>
      <c r="M27" s="178"/>
      <c r="N27" s="174">
        <f t="shared" si="13"/>
        <v>1</v>
      </c>
      <c r="O27" s="175">
        <f t="shared" si="11"/>
        <v>1</v>
      </c>
      <c r="P27" s="179"/>
      <c r="Q27" s="172" t="s">
        <v>1959</v>
      </c>
      <c r="R27" s="183" t="s">
        <v>1913</v>
      </c>
      <c r="S27" s="343">
        <v>0</v>
      </c>
      <c r="T27" s="344" t="str">
        <f t="shared" si="0"/>
        <v>No hay Programación</v>
      </c>
      <c r="U27" s="172" t="str">
        <f t="shared" si="1"/>
        <v>De acuerdo con lo programado</v>
      </c>
      <c r="V27" s="345"/>
      <c r="W27" s="343">
        <v>0</v>
      </c>
      <c r="X27" s="344" t="str">
        <f t="shared" si="2"/>
        <v>No hay Programación</v>
      </c>
      <c r="Y27" s="172" t="str">
        <f t="shared" si="3"/>
        <v>De acuerdo con lo programado</v>
      </c>
      <c r="Z27" s="345"/>
      <c r="AA27" s="190">
        <v>1</v>
      </c>
      <c r="AB27" s="296">
        <f t="shared" si="4"/>
        <v>1</v>
      </c>
      <c r="AC27" s="297" t="str">
        <f t="shared" si="5"/>
        <v>De acuerdo con lo programado</v>
      </c>
      <c r="AD27" s="294"/>
      <c r="AE27" s="224"/>
      <c r="AF27" s="225" t="str">
        <f t="shared" si="6"/>
        <v>No hay ejecución</v>
      </c>
      <c r="AG27" s="226" t="str">
        <f t="shared" si="7"/>
        <v>NA</v>
      </c>
      <c r="AH27" s="226"/>
      <c r="AI27" s="299">
        <f t="shared" si="8"/>
        <v>1</v>
      </c>
      <c r="AJ27" s="296">
        <f t="shared" si="9"/>
        <v>1</v>
      </c>
      <c r="AK27" s="297" t="str">
        <f t="shared" si="10"/>
        <v>Cumplio</v>
      </c>
      <c r="AL27" s="297"/>
    </row>
    <row r="28" spans="1:38" ht="42.6" customHeight="1">
      <c r="A28" s="177" t="s">
        <v>1960</v>
      </c>
      <c r="B28" s="170">
        <v>12</v>
      </c>
      <c r="C28" s="170" t="s">
        <v>31</v>
      </c>
      <c r="D28" s="170" t="s">
        <v>48</v>
      </c>
      <c r="E28" s="170" t="s">
        <v>96</v>
      </c>
      <c r="F28" s="172" t="s">
        <v>1961</v>
      </c>
      <c r="G28" s="172" t="s">
        <v>862</v>
      </c>
      <c r="H28" s="172" t="s">
        <v>1017</v>
      </c>
      <c r="I28" s="178"/>
      <c r="J28" s="178"/>
      <c r="K28" s="174">
        <f t="shared" si="12"/>
        <v>0</v>
      </c>
      <c r="L28" s="178">
        <v>1</v>
      </c>
      <c r="M28" s="178"/>
      <c r="N28" s="174">
        <f t="shared" si="13"/>
        <v>1</v>
      </c>
      <c r="O28" s="175">
        <f t="shared" si="11"/>
        <v>1</v>
      </c>
      <c r="P28" s="179"/>
      <c r="Q28" s="172" t="s">
        <v>1878</v>
      </c>
      <c r="R28" s="183" t="s">
        <v>1913</v>
      </c>
      <c r="S28" s="343">
        <v>0</v>
      </c>
      <c r="T28" s="344" t="str">
        <f t="shared" si="0"/>
        <v>No hay Programación</v>
      </c>
      <c r="U28" s="172" t="str">
        <f t="shared" si="1"/>
        <v>De acuerdo con lo programado</v>
      </c>
      <c r="V28" s="345"/>
      <c r="W28" s="343">
        <v>1</v>
      </c>
      <c r="X28" s="344" t="str">
        <f t="shared" si="2"/>
        <v>No hay Programación</v>
      </c>
      <c r="Y28" s="172" t="str">
        <f t="shared" si="3"/>
        <v>De acuerdo con lo programado</v>
      </c>
      <c r="Z28" s="345"/>
      <c r="AA28" s="190"/>
      <c r="AB28" s="296" t="str">
        <f t="shared" si="4"/>
        <v>No hay ejecución</v>
      </c>
      <c r="AC28" s="297" t="str">
        <f t="shared" si="5"/>
        <v>NA</v>
      </c>
      <c r="AD28" s="294"/>
      <c r="AE28" s="224"/>
      <c r="AF28" s="225" t="str">
        <f t="shared" si="6"/>
        <v>No hay ejecución</v>
      </c>
      <c r="AG28" s="226" t="str">
        <f t="shared" si="7"/>
        <v>NA</v>
      </c>
      <c r="AH28" s="226"/>
      <c r="AI28" s="299">
        <f t="shared" si="8"/>
        <v>1</v>
      </c>
      <c r="AJ28" s="296">
        <f t="shared" si="9"/>
        <v>1</v>
      </c>
      <c r="AK28" s="297" t="str">
        <f t="shared" si="10"/>
        <v>Cumplio</v>
      </c>
      <c r="AL28" s="297"/>
    </row>
    <row r="29" spans="1:38" ht="42.6" hidden="1" customHeight="1">
      <c r="A29" s="180">
        <v>2.2000000000000002</v>
      </c>
      <c r="B29" s="181">
        <v>12</v>
      </c>
      <c r="C29" s="181" t="s">
        <v>37</v>
      </c>
      <c r="D29" s="181" t="s">
        <v>48</v>
      </c>
      <c r="E29" s="181" t="s">
        <v>96</v>
      </c>
      <c r="F29" s="171" t="s">
        <v>1262</v>
      </c>
      <c r="G29" s="182" t="s">
        <v>862</v>
      </c>
      <c r="H29" s="171" t="s">
        <v>863</v>
      </c>
      <c r="I29" s="173">
        <f>SUM(I30:I31)</f>
        <v>1</v>
      </c>
      <c r="J29" s="173">
        <f>SUM(J30:J31)</f>
        <v>1</v>
      </c>
      <c r="K29" s="174">
        <f>SUM(I29:J29)</f>
        <v>2</v>
      </c>
      <c r="L29" s="173">
        <f>SUM(L30:L31)</f>
        <v>0</v>
      </c>
      <c r="M29" s="173">
        <f>SUM(M30:M31)</f>
        <v>0</v>
      </c>
      <c r="N29" s="174">
        <f t="shared" si="13"/>
        <v>0</v>
      </c>
      <c r="O29" s="174">
        <f>SUM(K30,K31)</f>
        <v>2</v>
      </c>
      <c r="P29" s="176">
        <f>SUM(P30:P30)</f>
        <v>0</v>
      </c>
      <c r="Q29" s="171" t="str">
        <f>Q30&amp;", "&amp;Q31</f>
        <v>Luis Fernando Solano Jiménez, Jessica Castillo Cruz</v>
      </c>
      <c r="R29" s="183"/>
      <c r="S29" s="343">
        <v>0</v>
      </c>
      <c r="T29" s="344">
        <f t="shared" si="0"/>
        <v>0</v>
      </c>
      <c r="U29" s="172" t="str">
        <f t="shared" si="1"/>
        <v>En riesgo cumplimiento</v>
      </c>
      <c r="V29" s="345"/>
      <c r="W29" s="343"/>
      <c r="X29" s="344" t="str">
        <f t="shared" si="2"/>
        <v>No hay ejecución</v>
      </c>
      <c r="Y29" s="172" t="str">
        <f t="shared" si="3"/>
        <v>NA</v>
      </c>
      <c r="Z29" s="345"/>
      <c r="AA29" s="190"/>
      <c r="AB29" s="296" t="str">
        <f t="shared" si="4"/>
        <v>No hay ejecución</v>
      </c>
      <c r="AC29" s="297" t="str">
        <f t="shared" si="5"/>
        <v>NA</v>
      </c>
      <c r="AD29" s="294"/>
      <c r="AE29" s="224"/>
      <c r="AF29" s="225" t="str">
        <f t="shared" si="6"/>
        <v>No hay ejecución</v>
      </c>
      <c r="AG29" s="226" t="str">
        <f t="shared" si="7"/>
        <v>NA</v>
      </c>
      <c r="AH29" s="226"/>
      <c r="AI29" s="299">
        <f t="shared" si="8"/>
        <v>0</v>
      </c>
      <c r="AJ29" s="296">
        <f t="shared" si="9"/>
        <v>0</v>
      </c>
      <c r="AK29" s="297" t="str">
        <f t="shared" si="10"/>
        <v>No Cumplio</v>
      </c>
      <c r="AL29" s="297"/>
    </row>
    <row r="30" spans="1:38" ht="42.6" customHeight="1">
      <c r="A30" s="177" t="s">
        <v>871</v>
      </c>
      <c r="B30" s="170">
        <v>12</v>
      </c>
      <c r="C30" s="170" t="s">
        <v>37</v>
      </c>
      <c r="D30" s="170" t="s">
        <v>48</v>
      </c>
      <c r="E30" s="170" t="s">
        <v>96</v>
      </c>
      <c r="F30" s="172" t="s">
        <v>1962</v>
      </c>
      <c r="G30" s="172" t="s">
        <v>862</v>
      </c>
      <c r="H30" s="172" t="s">
        <v>1017</v>
      </c>
      <c r="I30" s="178"/>
      <c r="J30" s="178">
        <v>1</v>
      </c>
      <c r="K30" s="174">
        <f>SUM(I30:J30)</f>
        <v>1</v>
      </c>
      <c r="L30" s="178"/>
      <c r="M30" s="178"/>
      <c r="N30" s="174">
        <f>+L30+M30</f>
        <v>0</v>
      </c>
      <c r="O30" s="175">
        <f t="shared" si="11"/>
        <v>1</v>
      </c>
      <c r="P30" s="179"/>
      <c r="Q30" s="172" t="s">
        <v>1924</v>
      </c>
      <c r="R30" s="183" t="s">
        <v>1913</v>
      </c>
      <c r="S30" s="343">
        <v>0</v>
      </c>
      <c r="T30" s="344" t="str">
        <f t="shared" si="0"/>
        <v>No hay Programación</v>
      </c>
      <c r="U30" s="172" t="str">
        <f t="shared" si="1"/>
        <v>De acuerdo con lo programado</v>
      </c>
      <c r="V30" s="345"/>
      <c r="W30" s="343">
        <v>1</v>
      </c>
      <c r="X30" s="344">
        <f t="shared" si="2"/>
        <v>1</v>
      </c>
      <c r="Y30" s="172" t="str">
        <f t="shared" si="3"/>
        <v>De acuerdo con lo programado</v>
      </c>
      <c r="Z30" s="345"/>
      <c r="AA30" s="190"/>
      <c r="AB30" s="296" t="str">
        <f t="shared" si="4"/>
        <v>No hay ejecución</v>
      </c>
      <c r="AC30" s="297" t="str">
        <f t="shared" si="5"/>
        <v>NA</v>
      </c>
      <c r="AD30" s="294"/>
      <c r="AE30" s="224"/>
      <c r="AF30" s="225" t="str">
        <f t="shared" si="6"/>
        <v>No hay ejecución</v>
      </c>
      <c r="AG30" s="226" t="str">
        <f t="shared" si="7"/>
        <v>NA</v>
      </c>
      <c r="AH30" s="226"/>
      <c r="AI30" s="299">
        <f t="shared" si="8"/>
        <v>1</v>
      </c>
      <c r="AJ30" s="296">
        <f t="shared" si="9"/>
        <v>1</v>
      </c>
      <c r="AK30" s="297" t="str">
        <f t="shared" si="10"/>
        <v>Cumplio</v>
      </c>
      <c r="AL30" s="297"/>
    </row>
    <row r="31" spans="1:38" ht="42.6" customHeight="1">
      <c r="A31" s="177" t="s">
        <v>872</v>
      </c>
      <c r="B31" s="170">
        <v>12</v>
      </c>
      <c r="C31" s="170" t="s">
        <v>31</v>
      </c>
      <c r="D31" s="170" t="s">
        <v>48</v>
      </c>
      <c r="E31" s="170" t="s">
        <v>100</v>
      </c>
      <c r="F31" s="172" t="s">
        <v>1963</v>
      </c>
      <c r="G31" s="172" t="s">
        <v>862</v>
      </c>
      <c r="H31" s="172" t="s">
        <v>1017</v>
      </c>
      <c r="I31" s="178">
        <v>1</v>
      </c>
      <c r="J31" s="178"/>
      <c r="K31" s="174">
        <f>SUM(I31:J31)</f>
        <v>1</v>
      </c>
      <c r="L31" s="178"/>
      <c r="M31" s="178"/>
      <c r="N31" s="174">
        <f>+L31+M31</f>
        <v>0</v>
      </c>
      <c r="O31" s="175">
        <f t="shared" si="11"/>
        <v>1</v>
      </c>
      <c r="P31" s="179"/>
      <c r="Q31" s="172" t="s">
        <v>1947</v>
      </c>
      <c r="R31" s="183" t="s">
        <v>1913</v>
      </c>
      <c r="S31" s="343">
        <v>0</v>
      </c>
      <c r="T31" s="344">
        <f t="shared" si="0"/>
        <v>0</v>
      </c>
      <c r="U31" s="172" t="str">
        <f t="shared" si="1"/>
        <v>En riesgo cumplimiento</v>
      </c>
      <c r="V31" s="345" t="s">
        <v>1964</v>
      </c>
      <c r="W31" s="343">
        <v>1</v>
      </c>
      <c r="X31" s="344" t="str">
        <f t="shared" si="2"/>
        <v>No hay Programación</v>
      </c>
      <c r="Y31" s="172" t="str">
        <f t="shared" si="3"/>
        <v>De acuerdo con lo programado</v>
      </c>
      <c r="Z31" s="345"/>
      <c r="AA31" s="190"/>
      <c r="AB31" s="296" t="str">
        <f t="shared" si="4"/>
        <v>No hay ejecución</v>
      </c>
      <c r="AC31" s="297" t="str">
        <f t="shared" si="5"/>
        <v>NA</v>
      </c>
      <c r="AD31" s="294"/>
      <c r="AE31" s="224"/>
      <c r="AF31" s="225" t="str">
        <f t="shared" si="6"/>
        <v>No hay ejecución</v>
      </c>
      <c r="AG31" s="226" t="str">
        <f t="shared" si="7"/>
        <v>NA</v>
      </c>
      <c r="AH31" s="226"/>
      <c r="AI31" s="299">
        <f t="shared" si="8"/>
        <v>1</v>
      </c>
      <c r="AJ31" s="296">
        <f t="shared" si="9"/>
        <v>1</v>
      </c>
      <c r="AK31" s="297" t="str">
        <f t="shared" si="10"/>
        <v>Cumplio</v>
      </c>
      <c r="AL31" s="297"/>
    </row>
    <row r="32" spans="1:38" ht="42.6" hidden="1" customHeight="1">
      <c r="A32" s="180">
        <v>2.2999999999999998</v>
      </c>
      <c r="B32" s="181">
        <v>12</v>
      </c>
      <c r="C32" s="181" t="s">
        <v>37</v>
      </c>
      <c r="D32" s="181" t="s">
        <v>48</v>
      </c>
      <c r="E32" s="181" t="s">
        <v>96</v>
      </c>
      <c r="F32" s="171" t="s">
        <v>1194</v>
      </c>
      <c r="G32" s="182" t="s">
        <v>862</v>
      </c>
      <c r="H32" s="171" t="s">
        <v>863</v>
      </c>
      <c r="I32" s="173">
        <f>SUM(I33:I33)</f>
        <v>0</v>
      </c>
      <c r="J32" s="173">
        <f>SUM(J33:J33)</f>
        <v>1</v>
      </c>
      <c r="K32" s="174">
        <f>SUM(I32:J32)</f>
        <v>1</v>
      </c>
      <c r="L32" s="173">
        <f>SUM(L33:L33)</f>
        <v>0</v>
      </c>
      <c r="M32" s="173">
        <f>SUM(M33:M33)</f>
        <v>0</v>
      </c>
      <c r="N32" s="174">
        <f t="shared" si="13"/>
        <v>0</v>
      </c>
      <c r="O32" s="174">
        <f t="shared" si="11"/>
        <v>1</v>
      </c>
      <c r="P32" s="176">
        <f>SUM(P33:P33)</f>
        <v>0</v>
      </c>
      <c r="Q32" s="171" t="str">
        <f>Q33</f>
        <v>Luis Fernando Solano Jiménez</v>
      </c>
      <c r="R32" s="183"/>
      <c r="S32" s="343">
        <v>0</v>
      </c>
      <c r="T32" s="344" t="str">
        <f t="shared" si="0"/>
        <v>No hay Programación</v>
      </c>
      <c r="U32" s="172" t="str">
        <f t="shared" si="1"/>
        <v>De acuerdo con lo programado</v>
      </c>
      <c r="V32" s="345"/>
      <c r="W32" s="343"/>
      <c r="X32" s="344" t="str">
        <f t="shared" si="2"/>
        <v>No hay ejecución</v>
      </c>
      <c r="Y32" s="172" t="str">
        <f t="shared" si="3"/>
        <v>NA</v>
      </c>
      <c r="Z32" s="345"/>
      <c r="AA32" s="190"/>
      <c r="AB32" s="296" t="str">
        <f t="shared" si="4"/>
        <v>No hay ejecución</v>
      </c>
      <c r="AC32" s="297" t="str">
        <f t="shared" si="5"/>
        <v>NA</v>
      </c>
      <c r="AD32" s="294"/>
      <c r="AE32" s="224"/>
      <c r="AF32" s="225" t="str">
        <f t="shared" si="6"/>
        <v>No hay ejecución</v>
      </c>
      <c r="AG32" s="226" t="str">
        <f t="shared" si="7"/>
        <v>NA</v>
      </c>
      <c r="AH32" s="226"/>
      <c r="AI32" s="299">
        <f t="shared" si="8"/>
        <v>0</v>
      </c>
      <c r="AJ32" s="296">
        <f t="shared" si="9"/>
        <v>0</v>
      </c>
      <c r="AK32" s="297" t="str">
        <f t="shared" si="10"/>
        <v>No Cumplio</v>
      </c>
      <c r="AL32" s="297"/>
    </row>
    <row r="33" spans="1:38" ht="42.6" customHeight="1">
      <c r="A33" s="177" t="s">
        <v>877</v>
      </c>
      <c r="B33" s="170">
        <v>12</v>
      </c>
      <c r="C33" s="170" t="s">
        <v>37</v>
      </c>
      <c r="D33" s="170" t="s">
        <v>48</v>
      </c>
      <c r="E33" s="170" t="s">
        <v>96</v>
      </c>
      <c r="F33" s="172" t="s">
        <v>1965</v>
      </c>
      <c r="G33" s="172" t="s">
        <v>862</v>
      </c>
      <c r="H33" s="172" t="s">
        <v>1017</v>
      </c>
      <c r="I33" s="178"/>
      <c r="J33" s="178">
        <v>1</v>
      </c>
      <c r="K33" s="174">
        <f>SUM(I33:J33)</f>
        <v>1</v>
      </c>
      <c r="L33" s="178"/>
      <c r="M33" s="178"/>
      <c r="N33" s="174"/>
      <c r="O33" s="175">
        <f t="shared" si="11"/>
        <v>1</v>
      </c>
      <c r="P33" s="179"/>
      <c r="Q33" s="172" t="s">
        <v>1924</v>
      </c>
      <c r="R33" s="183" t="s">
        <v>1913</v>
      </c>
      <c r="S33" s="350">
        <v>0</v>
      </c>
      <c r="T33" s="346" t="str">
        <f t="shared" si="0"/>
        <v>No hay Programación</v>
      </c>
      <c r="U33" s="172" t="str">
        <f t="shared" si="1"/>
        <v>De acuerdo con lo programado</v>
      </c>
      <c r="V33" s="347"/>
      <c r="W33" s="343">
        <v>1</v>
      </c>
      <c r="X33" s="344">
        <f t="shared" si="2"/>
        <v>1</v>
      </c>
      <c r="Y33" s="172" t="str">
        <f t="shared" si="3"/>
        <v>De acuerdo con lo programado</v>
      </c>
      <c r="Z33" s="345"/>
      <c r="AA33" s="190"/>
      <c r="AB33" s="296" t="str">
        <f t="shared" si="4"/>
        <v>No hay ejecución</v>
      </c>
      <c r="AC33" s="297" t="str">
        <f t="shared" si="5"/>
        <v>NA</v>
      </c>
      <c r="AD33" s="294"/>
      <c r="AE33" s="224"/>
      <c r="AF33" s="225" t="str">
        <f t="shared" si="6"/>
        <v>No hay ejecución</v>
      </c>
      <c r="AG33" s="226" t="str">
        <f t="shared" si="7"/>
        <v>NA</v>
      </c>
      <c r="AH33" s="226"/>
      <c r="AI33" s="299">
        <f t="shared" si="8"/>
        <v>1</v>
      </c>
      <c r="AJ33" s="296">
        <f t="shared" si="9"/>
        <v>1</v>
      </c>
      <c r="AK33" s="297" t="str">
        <f t="shared" si="10"/>
        <v>Cumplio</v>
      </c>
      <c r="AL33" s="297"/>
    </row>
    <row r="34" spans="1:38" ht="42.6" hidden="1" customHeight="1">
      <c r="A34" s="180">
        <v>2.4</v>
      </c>
      <c r="B34" s="181">
        <v>12</v>
      </c>
      <c r="C34" s="181" t="s">
        <v>37</v>
      </c>
      <c r="D34" s="181" t="s">
        <v>48</v>
      </c>
      <c r="E34" s="181" t="s">
        <v>96</v>
      </c>
      <c r="F34" s="171" t="s">
        <v>1221</v>
      </c>
      <c r="G34" s="182" t="s">
        <v>862</v>
      </c>
      <c r="H34" s="171" t="s">
        <v>863</v>
      </c>
      <c r="I34" s="173">
        <f>SUM(I35:I41)</f>
        <v>0</v>
      </c>
      <c r="J34" s="173">
        <f>SUM(J35:J41)</f>
        <v>0</v>
      </c>
      <c r="K34" s="174">
        <f t="shared" ref="K34:K39" si="14">SUM(I34:J34)</f>
        <v>0</v>
      </c>
      <c r="L34" s="173">
        <f>SUM(L35:L41)</f>
        <v>0</v>
      </c>
      <c r="M34" s="173">
        <f>SUM(M35:M41)</f>
        <v>9</v>
      </c>
      <c r="N34" s="174">
        <f t="shared" ref="N34:N43" si="15">SUM(L34:M34)</f>
        <v>9</v>
      </c>
      <c r="O34" s="174">
        <f t="shared" si="11"/>
        <v>9</v>
      </c>
      <c r="P34" s="176">
        <f>SUM(P35:P35)</f>
        <v>0</v>
      </c>
      <c r="Q34" s="171" t="str">
        <f>Q35&amp;", "&amp;Q36</f>
        <v>Gaudy Ortíz Rivera, Gil De Diego Salas</v>
      </c>
      <c r="R34" s="183"/>
      <c r="S34" s="350">
        <v>0</v>
      </c>
      <c r="T34" s="346" t="str">
        <f t="shared" si="0"/>
        <v>No hay Programación</v>
      </c>
      <c r="U34" s="172" t="str">
        <f t="shared" si="1"/>
        <v>De acuerdo con lo programado</v>
      </c>
      <c r="V34" s="347"/>
      <c r="W34" s="343"/>
      <c r="X34" s="344" t="str">
        <f t="shared" si="2"/>
        <v>No hay ejecución</v>
      </c>
      <c r="Y34" s="172" t="str">
        <f t="shared" si="3"/>
        <v>NA</v>
      </c>
      <c r="Z34" s="345"/>
      <c r="AA34" s="190"/>
      <c r="AB34" s="296" t="str">
        <f t="shared" si="4"/>
        <v>No hay ejecución</v>
      </c>
      <c r="AC34" s="297" t="str">
        <f t="shared" si="5"/>
        <v>NA</v>
      </c>
      <c r="AD34" s="294"/>
      <c r="AE34" s="173">
        <f>SUM(AE35:AE41)</f>
        <v>4</v>
      </c>
      <c r="AF34" s="225">
        <f t="shared" si="6"/>
        <v>0.44444444444444442</v>
      </c>
      <c r="AG34" s="226" t="str">
        <f t="shared" si="7"/>
        <v>En riesgo en cumplimiento</v>
      </c>
      <c r="AH34" s="226"/>
      <c r="AI34" s="299">
        <f t="shared" si="8"/>
        <v>4</v>
      </c>
      <c r="AJ34" s="296">
        <f t="shared" si="9"/>
        <v>0.44444444444444442</v>
      </c>
      <c r="AK34" s="297" t="str">
        <f t="shared" si="10"/>
        <v>No Cumplio</v>
      </c>
      <c r="AL34" s="297"/>
    </row>
    <row r="35" spans="1:38" ht="42.6" customHeight="1">
      <c r="A35" s="177" t="s">
        <v>879</v>
      </c>
      <c r="B35" s="170">
        <v>12</v>
      </c>
      <c r="C35" s="170" t="s">
        <v>37</v>
      </c>
      <c r="D35" s="170" t="s">
        <v>59</v>
      </c>
      <c r="E35" s="170" t="s">
        <v>104</v>
      </c>
      <c r="F35" s="172" t="s">
        <v>1966</v>
      </c>
      <c r="G35" s="172" t="s">
        <v>862</v>
      </c>
      <c r="H35" s="172" t="s">
        <v>1017</v>
      </c>
      <c r="I35" s="178"/>
      <c r="J35" s="178"/>
      <c r="K35" s="174">
        <f t="shared" si="14"/>
        <v>0</v>
      </c>
      <c r="L35" s="178"/>
      <c r="M35" s="178">
        <v>1</v>
      </c>
      <c r="N35" s="174">
        <f t="shared" si="15"/>
        <v>1</v>
      </c>
      <c r="O35" s="175">
        <f t="shared" si="11"/>
        <v>1</v>
      </c>
      <c r="P35" s="179"/>
      <c r="Q35" s="172" t="s">
        <v>1916</v>
      </c>
      <c r="R35" s="183" t="s">
        <v>1913</v>
      </c>
      <c r="S35" s="350">
        <v>0</v>
      </c>
      <c r="T35" s="346" t="str">
        <f t="shared" si="0"/>
        <v>No hay Programación</v>
      </c>
      <c r="U35" s="172" t="str">
        <f t="shared" si="1"/>
        <v>De acuerdo con lo programado</v>
      </c>
      <c r="V35" s="347"/>
      <c r="W35" s="343">
        <v>0</v>
      </c>
      <c r="X35" s="344" t="str">
        <f t="shared" si="2"/>
        <v>No hay Programación</v>
      </c>
      <c r="Y35" s="172" t="str">
        <f t="shared" si="3"/>
        <v>De acuerdo con lo programado</v>
      </c>
      <c r="Z35" s="345"/>
      <c r="AA35" s="190"/>
      <c r="AB35" s="296" t="str">
        <f t="shared" si="4"/>
        <v>No hay ejecución</v>
      </c>
      <c r="AC35" s="297" t="str">
        <f t="shared" si="5"/>
        <v>NA</v>
      </c>
      <c r="AD35" s="294"/>
      <c r="AE35" s="224">
        <v>1</v>
      </c>
      <c r="AF35" s="225">
        <f t="shared" si="6"/>
        <v>1</v>
      </c>
      <c r="AG35" s="226" t="str">
        <f t="shared" si="7"/>
        <v>De acuerdo con lo programado</v>
      </c>
      <c r="AH35" s="226"/>
      <c r="AI35" s="299">
        <f t="shared" si="8"/>
        <v>1</v>
      </c>
      <c r="AJ35" s="296">
        <f t="shared" si="9"/>
        <v>1</v>
      </c>
      <c r="AK35" s="297" t="str">
        <f t="shared" si="10"/>
        <v>Cumplio</v>
      </c>
      <c r="AL35" s="297"/>
    </row>
    <row r="36" spans="1:38" ht="42.6" customHeight="1">
      <c r="A36" s="177" t="s">
        <v>880</v>
      </c>
      <c r="B36" s="170">
        <v>12</v>
      </c>
      <c r="C36" s="170" t="s">
        <v>27</v>
      </c>
      <c r="D36" s="170" t="s">
        <v>48</v>
      </c>
      <c r="E36" s="170" t="s">
        <v>96</v>
      </c>
      <c r="F36" s="172" t="s">
        <v>1967</v>
      </c>
      <c r="G36" s="172" t="s">
        <v>862</v>
      </c>
      <c r="H36" s="172" t="s">
        <v>1017</v>
      </c>
      <c r="I36" s="178"/>
      <c r="J36" s="178"/>
      <c r="K36" s="174">
        <f t="shared" si="14"/>
        <v>0</v>
      </c>
      <c r="L36" s="178"/>
      <c r="M36" s="178">
        <v>1</v>
      </c>
      <c r="N36" s="174">
        <f t="shared" si="15"/>
        <v>1</v>
      </c>
      <c r="O36" s="175">
        <f t="shared" si="11"/>
        <v>1</v>
      </c>
      <c r="P36" s="179"/>
      <c r="Q36" s="172" t="s">
        <v>1937</v>
      </c>
      <c r="R36" s="183" t="s">
        <v>1913</v>
      </c>
      <c r="S36" s="350">
        <v>0</v>
      </c>
      <c r="T36" s="346" t="str">
        <f t="shared" si="0"/>
        <v>No hay Programación</v>
      </c>
      <c r="U36" s="172" t="str">
        <f t="shared" si="1"/>
        <v>De acuerdo con lo programado</v>
      </c>
      <c r="V36" s="347"/>
      <c r="W36" s="343">
        <v>0</v>
      </c>
      <c r="X36" s="344" t="str">
        <f t="shared" si="2"/>
        <v>No hay Programación</v>
      </c>
      <c r="Y36" s="172" t="str">
        <f t="shared" si="3"/>
        <v>De acuerdo con lo programado</v>
      </c>
      <c r="Z36" s="345"/>
      <c r="AA36" s="190"/>
      <c r="AB36" s="296" t="str">
        <f t="shared" si="4"/>
        <v>No hay ejecución</v>
      </c>
      <c r="AC36" s="297" t="str">
        <f t="shared" si="5"/>
        <v>NA</v>
      </c>
      <c r="AD36" s="294"/>
      <c r="AE36" s="224">
        <v>1</v>
      </c>
      <c r="AF36" s="225">
        <f t="shared" si="6"/>
        <v>1</v>
      </c>
      <c r="AG36" s="226" t="str">
        <f t="shared" si="7"/>
        <v>De acuerdo con lo programado</v>
      </c>
      <c r="AH36" s="226"/>
      <c r="AI36" s="299">
        <f t="shared" si="8"/>
        <v>1</v>
      </c>
      <c r="AJ36" s="296">
        <f t="shared" si="9"/>
        <v>1</v>
      </c>
      <c r="AK36" s="297" t="str">
        <f t="shared" si="10"/>
        <v>Cumplio</v>
      </c>
      <c r="AL36" s="297"/>
    </row>
    <row r="37" spans="1:38" ht="42.6" hidden="1" customHeight="1">
      <c r="A37" s="180">
        <v>2.5</v>
      </c>
      <c r="B37" s="181">
        <v>12</v>
      </c>
      <c r="C37" s="181" t="s">
        <v>27</v>
      </c>
      <c r="D37" s="181" t="s">
        <v>48</v>
      </c>
      <c r="E37" s="181" t="s">
        <v>104</v>
      </c>
      <c r="F37" s="171" t="s">
        <v>1225</v>
      </c>
      <c r="G37" s="182" t="s">
        <v>862</v>
      </c>
      <c r="H37" s="171" t="s">
        <v>863</v>
      </c>
      <c r="I37" s="173">
        <f>SUM(I38:I40)</f>
        <v>0</v>
      </c>
      <c r="J37" s="173">
        <f>SUM(J38:J40)</f>
        <v>0</v>
      </c>
      <c r="K37" s="174">
        <f t="shared" si="14"/>
        <v>0</v>
      </c>
      <c r="L37" s="173">
        <f>SUM(L38:L40)</f>
        <v>0</v>
      </c>
      <c r="M37" s="173">
        <f>SUM(M38:M40)</f>
        <v>3</v>
      </c>
      <c r="N37" s="174">
        <f t="shared" si="15"/>
        <v>3</v>
      </c>
      <c r="O37" s="174">
        <f t="shared" si="11"/>
        <v>3</v>
      </c>
      <c r="P37" s="176">
        <f>SUM(P38:P38)</f>
        <v>0</v>
      </c>
      <c r="Q37" s="171" t="str">
        <f>Q38&amp;", "&amp;Q39</f>
        <v>Jessica Castillo Cruz, Gil De Diego Salas</v>
      </c>
      <c r="R37" s="183"/>
      <c r="S37" s="350">
        <v>0</v>
      </c>
      <c r="T37" s="346" t="str">
        <f t="shared" si="0"/>
        <v>No hay Programación</v>
      </c>
      <c r="U37" s="172" t="str">
        <f t="shared" si="1"/>
        <v>De acuerdo con lo programado</v>
      </c>
      <c r="V37" s="347"/>
      <c r="W37" s="343"/>
      <c r="X37" s="344" t="str">
        <f t="shared" si="2"/>
        <v>No hay ejecución</v>
      </c>
      <c r="Y37" s="172" t="str">
        <f t="shared" si="3"/>
        <v>NA</v>
      </c>
      <c r="Z37" s="345"/>
      <c r="AA37" s="190"/>
      <c r="AB37" s="296" t="str">
        <f t="shared" si="4"/>
        <v>No hay ejecución</v>
      </c>
      <c r="AC37" s="297" t="str">
        <f t="shared" si="5"/>
        <v>NA</v>
      </c>
      <c r="AD37" s="294"/>
      <c r="AE37" s="173">
        <f>SUM(AE38:AE40)</f>
        <v>1</v>
      </c>
      <c r="AF37" s="225">
        <f t="shared" si="6"/>
        <v>0.33333333333333331</v>
      </c>
      <c r="AG37" s="226" t="str">
        <f t="shared" si="7"/>
        <v>En riesgo en cumplimiento</v>
      </c>
      <c r="AH37" s="226"/>
      <c r="AI37" s="299">
        <f t="shared" si="8"/>
        <v>1</v>
      </c>
      <c r="AJ37" s="296">
        <f t="shared" si="9"/>
        <v>0.33333333333333331</v>
      </c>
      <c r="AK37" s="297" t="str">
        <f t="shared" si="10"/>
        <v>No Cumplio</v>
      </c>
      <c r="AL37" s="297"/>
    </row>
    <row r="38" spans="1:38" ht="42.6" customHeight="1">
      <c r="A38" s="177" t="s">
        <v>883</v>
      </c>
      <c r="B38" s="170">
        <v>12</v>
      </c>
      <c r="C38" s="170" t="s">
        <v>35</v>
      </c>
      <c r="D38" s="170" t="s">
        <v>48</v>
      </c>
      <c r="E38" s="170" t="s">
        <v>102</v>
      </c>
      <c r="F38" s="172" t="s">
        <v>1968</v>
      </c>
      <c r="G38" s="172" t="s">
        <v>862</v>
      </c>
      <c r="H38" s="172" t="s">
        <v>1017</v>
      </c>
      <c r="I38" s="178"/>
      <c r="J38" s="178"/>
      <c r="K38" s="174">
        <f t="shared" si="14"/>
        <v>0</v>
      </c>
      <c r="L38" s="178"/>
      <c r="M38" s="178">
        <v>1</v>
      </c>
      <c r="N38" s="174">
        <f t="shared" si="15"/>
        <v>1</v>
      </c>
      <c r="O38" s="175">
        <f t="shared" si="11"/>
        <v>1</v>
      </c>
      <c r="P38" s="179"/>
      <c r="Q38" s="172" t="s">
        <v>1947</v>
      </c>
      <c r="R38" s="183" t="s">
        <v>1913</v>
      </c>
      <c r="S38" s="350">
        <v>0</v>
      </c>
      <c r="T38" s="346" t="str">
        <f t="shared" si="0"/>
        <v>No hay Programación</v>
      </c>
      <c r="U38" s="172" t="str">
        <f t="shared" si="1"/>
        <v>De acuerdo con lo programado</v>
      </c>
      <c r="V38" s="347"/>
      <c r="W38" s="343">
        <v>0</v>
      </c>
      <c r="X38" s="344" t="str">
        <f t="shared" si="2"/>
        <v>No hay Programación</v>
      </c>
      <c r="Y38" s="172" t="str">
        <f t="shared" si="3"/>
        <v>De acuerdo con lo programado</v>
      </c>
      <c r="Z38" s="345" t="s">
        <v>1969</v>
      </c>
      <c r="AA38" s="190"/>
      <c r="AB38" s="296" t="str">
        <f t="shared" si="4"/>
        <v>No hay ejecución</v>
      </c>
      <c r="AC38" s="297" t="str">
        <f t="shared" si="5"/>
        <v>NA</v>
      </c>
      <c r="AD38" s="294"/>
      <c r="AE38" s="224">
        <v>1</v>
      </c>
      <c r="AF38" s="225">
        <f t="shared" si="6"/>
        <v>1</v>
      </c>
      <c r="AG38" s="226" t="str">
        <f t="shared" si="7"/>
        <v>De acuerdo con lo programado</v>
      </c>
      <c r="AH38" s="226"/>
      <c r="AI38" s="299">
        <f t="shared" si="8"/>
        <v>1</v>
      </c>
      <c r="AJ38" s="296">
        <f t="shared" si="9"/>
        <v>1</v>
      </c>
      <c r="AK38" s="297" t="str">
        <f t="shared" si="10"/>
        <v>Cumplio</v>
      </c>
      <c r="AL38" s="297"/>
    </row>
    <row r="39" spans="1:38" ht="42.6" hidden="1" customHeight="1">
      <c r="A39" s="177" t="s">
        <v>884</v>
      </c>
      <c r="B39" s="170">
        <v>12</v>
      </c>
      <c r="C39" s="170" t="s">
        <v>27</v>
      </c>
      <c r="D39" s="170" t="s">
        <v>48</v>
      </c>
      <c r="E39" s="170" t="s">
        <v>104</v>
      </c>
      <c r="F39" s="172" t="s">
        <v>1970</v>
      </c>
      <c r="G39" s="172" t="s">
        <v>862</v>
      </c>
      <c r="H39" s="172" t="s">
        <v>1017</v>
      </c>
      <c r="I39" s="178"/>
      <c r="J39" s="178"/>
      <c r="K39" s="174">
        <f t="shared" si="14"/>
        <v>0</v>
      </c>
      <c r="L39" s="178"/>
      <c r="M39" s="178">
        <v>1</v>
      </c>
      <c r="N39" s="174">
        <f t="shared" si="15"/>
        <v>1</v>
      </c>
      <c r="O39" s="175">
        <f t="shared" si="11"/>
        <v>1</v>
      </c>
      <c r="P39" s="179"/>
      <c r="Q39" s="172" t="s">
        <v>1937</v>
      </c>
      <c r="R39" s="183" t="s">
        <v>1913</v>
      </c>
      <c r="S39" s="350">
        <v>0</v>
      </c>
      <c r="T39" s="346" t="str">
        <f t="shared" si="0"/>
        <v>No hay Programación</v>
      </c>
      <c r="U39" s="172" t="str">
        <f t="shared" si="1"/>
        <v>De acuerdo con lo programado</v>
      </c>
      <c r="V39" s="347"/>
      <c r="W39" s="343">
        <v>0</v>
      </c>
      <c r="X39" s="344" t="str">
        <f t="shared" si="2"/>
        <v>No hay Programación</v>
      </c>
      <c r="Y39" s="172" t="str">
        <f t="shared" si="3"/>
        <v>De acuerdo con lo programado</v>
      </c>
      <c r="Z39" s="345"/>
      <c r="AA39" s="190"/>
      <c r="AB39" s="296" t="str">
        <f t="shared" si="4"/>
        <v>No hay ejecución</v>
      </c>
      <c r="AC39" s="297" t="str">
        <f t="shared" si="5"/>
        <v>NA</v>
      </c>
      <c r="AD39" s="294"/>
      <c r="AE39" s="224">
        <v>0</v>
      </c>
      <c r="AF39" s="225">
        <f t="shared" si="6"/>
        <v>0</v>
      </c>
      <c r="AG39" s="226" t="str">
        <f t="shared" si="7"/>
        <v>En riesgo en cumplimiento</v>
      </c>
      <c r="AH39" s="226" t="s">
        <v>1971</v>
      </c>
      <c r="AI39" s="299">
        <f t="shared" si="8"/>
        <v>0</v>
      </c>
      <c r="AJ39" s="296">
        <f t="shared" si="9"/>
        <v>0</v>
      </c>
      <c r="AK39" s="297" t="str">
        <f t="shared" si="10"/>
        <v>No Cumplio</v>
      </c>
      <c r="AL39" s="297"/>
    </row>
    <row r="40" spans="1:38" ht="42.6" hidden="1" customHeight="1">
      <c r="A40" s="177" t="s">
        <v>1271</v>
      </c>
      <c r="B40" s="170">
        <v>12</v>
      </c>
      <c r="C40" s="170" t="s">
        <v>27</v>
      </c>
      <c r="D40" s="170" t="s">
        <v>48</v>
      </c>
      <c r="E40" s="170" t="s">
        <v>104</v>
      </c>
      <c r="F40" s="172" t="s">
        <v>1972</v>
      </c>
      <c r="G40" s="172" t="s">
        <v>862</v>
      </c>
      <c r="H40" s="172" t="s">
        <v>1017</v>
      </c>
      <c r="I40" s="178"/>
      <c r="J40" s="178"/>
      <c r="K40" s="174">
        <f t="shared" ref="K40:K49" si="16">SUM(I40:J40)</f>
        <v>0</v>
      </c>
      <c r="L40" s="178"/>
      <c r="M40" s="178">
        <v>1</v>
      </c>
      <c r="N40" s="174">
        <f t="shared" si="15"/>
        <v>1</v>
      </c>
      <c r="O40" s="175">
        <f t="shared" si="11"/>
        <v>1</v>
      </c>
      <c r="P40" s="179"/>
      <c r="Q40" s="172" t="s">
        <v>1937</v>
      </c>
      <c r="R40" s="183" t="s">
        <v>1913</v>
      </c>
      <c r="S40" s="350">
        <v>0</v>
      </c>
      <c r="T40" s="346" t="str">
        <f t="shared" si="0"/>
        <v>No hay Programación</v>
      </c>
      <c r="U40" s="172" t="str">
        <f t="shared" si="1"/>
        <v>De acuerdo con lo programado</v>
      </c>
      <c r="V40" s="347"/>
      <c r="W40" s="343">
        <v>0</v>
      </c>
      <c r="X40" s="344" t="str">
        <f t="shared" si="2"/>
        <v>No hay Programación</v>
      </c>
      <c r="Y40" s="172" t="str">
        <f t="shared" si="3"/>
        <v>De acuerdo con lo programado</v>
      </c>
      <c r="Z40" s="345"/>
      <c r="AA40" s="190"/>
      <c r="AB40" s="296" t="str">
        <f t="shared" si="4"/>
        <v>No hay ejecución</v>
      </c>
      <c r="AC40" s="297" t="str">
        <f t="shared" si="5"/>
        <v>NA</v>
      </c>
      <c r="AD40" s="294"/>
      <c r="AE40" s="224">
        <v>0</v>
      </c>
      <c r="AF40" s="225">
        <f t="shared" si="6"/>
        <v>0</v>
      </c>
      <c r="AG40" s="226" t="str">
        <f t="shared" si="7"/>
        <v>En riesgo en cumplimiento</v>
      </c>
      <c r="AH40" s="226" t="s">
        <v>1973</v>
      </c>
      <c r="AI40" s="299">
        <f t="shared" si="8"/>
        <v>0</v>
      </c>
      <c r="AJ40" s="296">
        <f t="shared" si="9"/>
        <v>0</v>
      </c>
      <c r="AK40" s="297" t="str">
        <f t="shared" si="10"/>
        <v>No Cumplio</v>
      </c>
      <c r="AL40" s="297"/>
    </row>
    <row r="41" spans="1:38" ht="42.6" hidden="1" customHeight="1">
      <c r="A41" s="177" t="s">
        <v>1974</v>
      </c>
      <c r="B41" s="170">
        <v>12</v>
      </c>
      <c r="C41" s="170" t="s">
        <v>27</v>
      </c>
      <c r="D41" s="170" t="s">
        <v>48</v>
      </c>
      <c r="E41" s="170" t="s">
        <v>104</v>
      </c>
      <c r="F41" s="172" t="s">
        <v>1975</v>
      </c>
      <c r="G41" s="172" t="s">
        <v>862</v>
      </c>
      <c r="H41" s="172" t="s">
        <v>1017</v>
      </c>
      <c r="I41" s="178"/>
      <c r="J41" s="178"/>
      <c r="K41" s="174">
        <f t="shared" si="16"/>
        <v>0</v>
      </c>
      <c r="L41" s="178"/>
      <c r="M41" s="178">
        <v>1</v>
      </c>
      <c r="N41" s="174">
        <f t="shared" si="15"/>
        <v>1</v>
      </c>
      <c r="O41" s="175">
        <f t="shared" si="11"/>
        <v>1</v>
      </c>
      <c r="P41" s="179"/>
      <c r="Q41" s="172" t="s">
        <v>1937</v>
      </c>
      <c r="R41" s="183" t="s">
        <v>1913</v>
      </c>
      <c r="S41" s="350">
        <v>0</v>
      </c>
      <c r="T41" s="346" t="str">
        <f t="shared" si="0"/>
        <v>No hay Programación</v>
      </c>
      <c r="U41" s="172" t="str">
        <f t="shared" si="1"/>
        <v>De acuerdo con lo programado</v>
      </c>
      <c r="V41" s="347"/>
      <c r="W41" s="343">
        <v>0</v>
      </c>
      <c r="X41" s="344" t="str">
        <f t="shared" si="2"/>
        <v>No hay Programación</v>
      </c>
      <c r="Y41" s="172" t="str">
        <f t="shared" si="3"/>
        <v>De acuerdo con lo programado</v>
      </c>
      <c r="Z41" s="345"/>
      <c r="AA41" s="190"/>
      <c r="AB41" s="296" t="str">
        <f t="shared" si="4"/>
        <v>No hay ejecución</v>
      </c>
      <c r="AC41" s="297" t="str">
        <f t="shared" si="5"/>
        <v>NA</v>
      </c>
      <c r="AD41" s="294"/>
      <c r="AE41" s="224">
        <v>0</v>
      </c>
      <c r="AF41" s="225">
        <f t="shared" si="6"/>
        <v>0</v>
      </c>
      <c r="AG41" s="226" t="str">
        <f t="shared" si="7"/>
        <v>En riesgo en cumplimiento</v>
      </c>
      <c r="AH41" s="226" t="s">
        <v>1976</v>
      </c>
      <c r="AI41" s="299">
        <f t="shared" si="8"/>
        <v>0</v>
      </c>
      <c r="AJ41" s="296">
        <f t="shared" si="9"/>
        <v>0</v>
      </c>
      <c r="AK41" s="297" t="str">
        <f t="shared" si="10"/>
        <v>No Cumplio</v>
      </c>
      <c r="AL41" s="297"/>
    </row>
    <row r="42" spans="1:38" ht="42.6" hidden="1" customHeight="1">
      <c r="A42" s="180">
        <v>2.6</v>
      </c>
      <c r="B42" s="181">
        <v>12</v>
      </c>
      <c r="C42" s="181" t="s">
        <v>35</v>
      </c>
      <c r="D42" s="181" t="s">
        <v>48</v>
      </c>
      <c r="E42" s="181" t="s">
        <v>96</v>
      </c>
      <c r="F42" s="171" t="s">
        <v>1544</v>
      </c>
      <c r="G42" s="182" t="s">
        <v>862</v>
      </c>
      <c r="H42" s="171" t="s">
        <v>863</v>
      </c>
      <c r="I42" s="173">
        <f>SUM(I43:I43)</f>
        <v>0</v>
      </c>
      <c r="J42" s="173">
        <f>SUM(J43:J43)</f>
        <v>1</v>
      </c>
      <c r="K42" s="174">
        <f t="shared" si="16"/>
        <v>1</v>
      </c>
      <c r="L42" s="173">
        <f>SUM(L43:L43)</f>
        <v>0</v>
      </c>
      <c r="M42" s="173">
        <f>SUM(M43:M43)</f>
        <v>0</v>
      </c>
      <c r="N42" s="174">
        <f t="shared" si="15"/>
        <v>0</v>
      </c>
      <c r="O42" s="174">
        <f t="shared" si="11"/>
        <v>1</v>
      </c>
      <c r="P42" s="176">
        <f>SUM(P43:P43)</f>
        <v>0</v>
      </c>
      <c r="Q42" s="171" t="str">
        <f>Q43</f>
        <v>Hazel Mena Venegas</v>
      </c>
      <c r="R42" s="183"/>
      <c r="S42" s="350">
        <v>0</v>
      </c>
      <c r="T42" s="346" t="str">
        <f t="shared" si="0"/>
        <v>No hay Programación</v>
      </c>
      <c r="U42" s="172" t="str">
        <f t="shared" si="1"/>
        <v>De acuerdo con lo programado</v>
      </c>
      <c r="V42" s="347"/>
      <c r="W42" s="343"/>
      <c r="X42" s="344" t="str">
        <f t="shared" si="2"/>
        <v>No hay ejecución</v>
      </c>
      <c r="Y42" s="172" t="str">
        <f t="shared" si="3"/>
        <v>NA</v>
      </c>
      <c r="Z42" s="345"/>
      <c r="AA42" s="190"/>
      <c r="AB42" s="296" t="str">
        <f t="shared" si="4"/>
        <v>No hay ejecución</v>
      </c>
      <c r="AC42" s="297" t="str">
        <f t="shared" si="5"/>
        <v>NA</v>
      </c>
      <c r="AD42" s="294"/>
      <c r="AE42" s="224"/>
      <c r="AF42" s="225" t="str">
        <f t="shared" si="6"/>
        <v>No hay ejecución</v>
      </c>
      <c r="AG42" s="226" t="str">
        <f t="shared" si="7"/>
        <v>NA</v>
      </c>
      <c r="AH42" s="226"/>
      <c r="AI42" s="299">
        <f t="shared" si="8"/>
        <v>0</v>
      </c>
      <c r="AJ42" s="296">
        <f t="shared" si="9"/>
        <v>0</v>
      </c>
      <c r="AK42" s="297" t="str">
        <f t="shared" si="10"/>
        <v>No Cumplio</v>
      </c>
      <c r="AL42" s="297"/>
    </row>
    <row r="43" spans="1:38" ht="42.6" hidden="1" customHeight="1">
      <c r="A43" s="177" t="s">
        <v>888</v>
      </c>
      <c r="B43" s="170">
        <v>12</v>
      </c>
      <c r="C43" s="170" t="s">
        <v>35</v>
      </c>
      <c r="D43" s="170" t="s">
        <v>48</v>
      </c>
      <c r="E43" s="170" t="s">
        <v>96</v>
      </c>
      <c r="F43" s="172" t="s">
        <v>1977</v>
      </c>
      <c r="G43" s="172" t="s">
        <v>862</v>
      </c>
      <c r="H43" s="172" t="s">
        <v>1017</v>
      </c>
      <c r="I43" s="178"/>
      <c r="J43" s="178">
        <v>1</v>
      </c>
      <c r="K43" s="174">
        <f t="shared" si="16"/>
        <v>1</v>
      </c>
      <c r="L43" s="178"/>
      <c r="M43" s="178"/>
      <c r="N43" s="174">
        <f t="shared" si="15"/>
        <v>0</v>
      </c>
      <c r="O43" s="175">
        <f t="shared" si="11"/>
        <v>1</v>
      </c>
      <c r="P43" s="179"/>
      <c r="Q43" s="172" t="s">
        <v>1921</v>
      </c>
      <c r="R43" s="183" t="s">
        <v>1913</v>
      </c>
      <c r="S43" s="350">
        <v>0</v>
      </c>
      <c r="T43" s="346" t="str">
        <f t="shared" si="0"/>
        <v>No hay Programación</v>
      </c>
      <c r="U43" s="172" t="str">
        <f t="shared" si="1"/>
        <v>De acuerdo con lo programado</v>
      </c>
      <c r="V43" s="347"/>
      <c r="W43" s="343">
        <v>0</v>
      </c>
      <c r="X43" s="344">
        <f t="shared" si="2"/>
        <v>0</v>
      </c>
      <c r="Y43" s="172" t="str">
        <f t="shared" si="3"/>
        <v>En riesgo cumplimiento</v>
      </c>
      <c r="Z43" s="345" t="s">
        <v>1978</v>
      </c>
      <c r="AA43" s="190"/>
      <c r="AB43" s="296" t="str">
        <f t="shared" si="4"/>
        <v>No hay ejecución</v>
      </c>
      <c r="AC43" s="297" t="str">
        <f t="shared" si="5"/>
        <v>NA</v>
      </c>
      <c r="AD43" s="294"/>
      <c r="AE43" s="224"/>
      <c r="AF43" s="225" t="str">
        <f t="shared" si="6"/>
        <v>No hay ejecución</v>
      </c>
      <c r="AG43" s="226" t="str">
        <f t="shared" si="7"/>
        <v>NA</v>
      </c>
      <c r="AH43" s="226"/>
      <c r="AI43" s="299">
        <f t="shared" si="8"/>
        <v>0</v>
      </c>
      <c r="AJ43" s="296">
        <f t="shared" si="9"/>
        <v>0</v>
      </c>
      <c r="AK43" s="297" t="str">
        <f t="shared" si="10"/>
        <v>No Cumplio</v>
      </c>
      <c r="AL43" s="297"/>
    </row>
    <row r="44" spans="1:38" ht="42.6" hidden="1" customHeight="1">
      <c r="A44" s="180">
        <v>3</v>
      </c>
      <c r="B44" s="181">
        <v>12</v>
      </c>
      <c r="C44" s="181" t="s">
        <v>31</v>
      </c>
      <c r="D44" s="181" t="s">
        <v>48</v>
      </c>
      <c r="E44" s="181" t="s">
        <v>96</v>
      </c>
      <c r="F44" s="171" t="s">
        <v>1603</v>
      </c>
      <c r="G44" s="182" t="s">
        <v>940</v>
      </c>
      <c r="H44" s="182" t="s">
        <v>492</v>
      </c>
      <c r="I44" s="178">
        <f>SUM(I45:I50)</f>
        <v>0</v>
      </c>
      <c r="J44" s="178">
        <f>SUM(J45:J50)</f>
        <v>0</v>
      </c>
      <c r="K44" s="174">
        <f t="shared" si="16"/>
        <v>0</v>
      </c>
      <c r="L44" s="178">
        <f>SUM(L45:L50)</f>
        <v>1</v>
      </c>
      <c r="M44" s="178">
        <f>SUM(M45:M50)</f>
        <v>6</v>
      </c>
      <c r="N44" s="174">
        <f t="shared" si="13"/>
        <v>7</v>
      </c>
      <c r="O44" s="174">
        <f>SUM(K44,N44)</f>
        <v>7</v>
      </c>
      <c r="P44" s="176">
        <f>SUM(P45:P45)</f>
        <v>0</v>
      </c>
      <c r="Q44" s="171" t="str">
        <f>Q45&amp;", "&amp;Q46&amp;", "&amp;Q47&amp;", "&amp;Q48&amp;", "&amp;Q49</f>
        <v>Gaudy Ortíz Rivera, Jessica Castillo Cruz, Hazel Mena Venegas, Fabián Jiménez, Gil De Diego Salas</v>
      </c>
      <c r="R44" s="183"/>
      <c r="S44" s="350">
        <v>0</v>
      </c>
      <c r="T44" s="346" t="str">
        <f t="shared" si="0"/>
        <v>No hay Programación</v>
      </c>
      <c r="U44" s="172" t="str">
        <f t="shared" si="1"/>
        <v>De acuerdo con lo programado</v>
      </c>
      <c r="V44" s="347"/>
      <c r="W44" s="343"/>
      <c r="X44" s="344" t="str">
        <f t="shared" si="2"/>
        <v>No hay ejecución</v>
      </c>
      <c r="Y44" s="172" t="str">
        <f t="shared" si="3"/>
        <v>NA</v>
      </c>
      <c r="Z44" s="345"/>
      <c r="AA44" s="190"/>
      <c r="AB44" s="296" t="str">
        <f t="shared" si="4"/>
        <v>No hay ejecución</v>
      </c>
      <c r="AC44" s="297" t="str">
        <f t="shared" si="5"/>
        <v>NA</v>
      </c>
      <c r="AD44" s="294"/>
      <c r="AE44" s="178">
        <f>SUM(AE45:AE50)</f>
        <v>6</v>
      </c>
      <c r="AF44" s="225">
        <f t="shared" si="6"/>
        <v>1</v>
      </c>
      <c r="AG44" s="226" t="str">
        <f t="shared" si="7"/>
        <v>De acuerdo con lo programado</v>
      </c>
      <c r="AH44" s="226"/>
      <c r="AI44" s="299">
        <f t="shared" si="8"/>
        <v>6</v>
      </c>
      <c r="AJ44" s="296">
        <f t="shared" si="9"/>
        <v>0.8571428571428571</v>
      </c>
      <c r="AK44" s="297" t="str">
        <f t="shared" si="10"/>
        <v>No Cumplio</v>
      </c>
      <c r="AL44" s="297"/>
    </row>
    <row r="45" spans="1:38" ht="42.6" customHeight="1">
      <c r="A45" s="177">
        <v>3.1</v>
      </c>
      <c r="B45" s="170">
        <v>12</v>
      </c>
      <c r="C45" s="170" t="s">
        <v>31</v>
      </c>
      <c r="D45" s="170" t="s">
        <v>48</v>
      </c>
      <c r="E45" s="170" t="s">
        <v>96</v>
      </c>
      <c r="F45" s="172" t="s">
        <v>1979</v>
      </c>
      <c r="G45" s="172" t="s">
        <v>1420</v>
      </c>
      <c r="H45" s="172" t="s">
        <v>1421</v>
      </c>
      <c r="I45" s="178"/>
      <c r="J45" s="178"/>
      <c r="K45" s="174">
        <f t="shared" si="16"/>
        <v>0</v>
      </c>
      <c r="L45" s="178"/>
      <c r="M45" s="178">
        <v>2</v>
      </c>
      <c r="N45" s="174">
        <f t="shared" si="13"/>
        <v>2</v>
      </c>
      <c r="O45" s="175">
        <f t="shared" si="11"/>
        <v>2</v>
      </c>
      <c r="P45" s="179"/>
      <c r="Q45" s="172" t="s">
        <v>1916</v>
      </c>
      <c r="R45" s="183" t="s">
        <v>1913</v>
      </c>
      <c r="S45" s="350">
        <v>0</v>
      </c>
      <c r="T45" s="346" t="str">
        <f t="shared" si="0"/>
        <v>No hay Programación</v>
      </c>
      <c r="U45" s="172" t="str">
        <f t="shared" si="1"/>
        <v>De acuerdo con lo programado</v>
      </c>
      <c r="V45" s="347"/>
      <c r="W45" s="343">
        <v>5000</v>
      </c>
      <c r="X45" s="344" t="s">
        <v>1980</v>
      </c>
      <c r="Y45" s="172" t="str">
        <f t="shared" si="3"/>
        <v>De acuerdo con lo programado</v>
      </c>
      <c r="Z45" s="345"/>
      <c r="AA45" s="190"/>
      <c r="AB45" s="296" t="str">
        <f t="shared" si="4"/>
        <v>No hay ejecución</v>
      </c>
      <c r="AC45" s="297" t="str">
        <f t="shared" si="5"/>
        <v>NA</v>
      </c>
      <c r="AD45" s="294"/>
      <c r="AE45" s="224">
        <v>2</v>
      </c>
      <c r="AF45" s="225">
        <f t="shared" si="6"/>
        <v>1</v>
      </c>
      <c r="AG45" s="226" t="str">
        <f t="shared" si="7"/>
        <v>De acuerdo con lo programado</v>
      </c>
      <c r="AH45" s="226"/>
      <c r="AI45" s="299">
        <f t="shared" si="8"/>
        <v>5002</v>
      </c>
      <c r="AJ45" s="296">
        <f t="shared" si="9"/>
        <v>2501</v>
      </c>
      <c r="AK45" s="297" t="str">
        <f t="shared" si="10"/>
        <v>Cumplio</v>
      </c>
      <c r="AL45" s="297"/>
    </row>
    <row r="46" spans="1:38" ht="42.6" customHeight="1">
      <c r="A46" s="177">
        <v>3.2</v>
      </c>
      <c r="B46" s="170">
        <v>12</v>
      </c>
      <c r="C46" s="170" t="s">
        <v>31</v>
      </c>
      <c r="D46" s="170" t="s">
        <v>48</v>
      </c>
      <c r="E46" s="170" t="s">
        <v>96</v>
      </c>
      <c r="F46" s="172" t="s">
        <v>1981</v>
      </c>
      <c r="G46" s="172" t="s">
        <v>1420</v>
      </c>
      <c r="H46" s="172" t="s">
        <v>1421</v>
      </c>
      <c r="I46" s="178"/>
      <c r="J46" s="178"/>
      <c r="K46" s="174">
        <f t="shared" si="16"/>
        <v>0</v>
      </c>
      <c r="L46" s="178"/>
      <c r="M46" s="178">
        <v>1</v>
      </c>
      <c r="N46" s="174">
        <f t="shared" si="13"/>
        <v>1</v>
      </c>
      <c r="O46" s="175">
        <f t="shared" si="11"/>
        <v>1</v>
      </c>
      <c r="P46" s="179"/>
      <c r="Q46" s="172" t="s">
        <v>1947</v>
      </c>
      <c r="R46" s="183" t="s">
        <v>1913</v>
      </c>
      <c r="S46" s="350">
        <v>0</v>
      </c>
      <c r="T46" s="346" t="str">
        <f t="shared" si="0"/>
        <v>No hay Programación</v>
      </c>
      <c r="U46" s="172" t="str">
        <f t="shared" si="1"/>
        <v>De acuerdo con lo programado</v>
      </c>
      <c r="V46" s="347"/>
      <c r="W46" s="343">
        <v>0</v>
      </c>
      <c r="X46" s="344" t="str">
        <f t="shared" si="2"/>
        <v>No hay Programación</v>
      </c>
      <c r="Y46" s="172" t="str">
        <f t="shared" si="3"/>
        <v>De acuerdo con lo programado</v>
      </c>
      <c r="Z46" s="345"/>
      <c r="AA46" s="190"/>
      <c r="AB46" s="296" t="str">
        <f t="shared" si="4"/>
        <v>No hay ejecución</v>
      </c>
      <c r="AC46" s="297" t="str">
        <f t="shared" si="5"/>
        <v>NA</v>
      </c>
      <c r="AD46" s="294"/>
      <c r="AE46" s="224">
        <v>1</v>
      </c>
      <c r="AF46" s="225">
        <f t="shared" si="6"/>
        <v>1</v>
      </c>
      <c r="AG46" s="226" t="str">
        <f t="shared" si="7"/>
        <v>De acuerdo con lo programado</v>
      </c>
      <c r="AH46" s="226"/>
      <c r="AI46" s="299">
        <f t="shared" si="8"/>
        <v>1</v>
      </c>
      <c r="AJ46" s="296">
        <f t="shared" si="9"/>
        <v>1</v>
      </c>
      <c r="AK46" s="297" t="str">
        <f t="shared" si="10"/>
        <v>Cumplio</v>
      </c>
      <c r="AL46" s="297"/>
    </row>
    <row r="47" spans="1:38" ht="42.6" customHeight="1">
      <c r="A47" s="177">
        <v>3.3</v>
      </c>
      <c r="B47" s="170">
        <v>12</v>
      </c>
      <c r="C47" s="170" t="s">
        <v>31</v>
      </c>
      <c r="D47" s="170" t="s">
        <v>48</v>
      </c>
      <c r="E47" s="170" t="s">
        <v>106</v>
      </c>
      <c r="F47" s="172" t="s">
        <v>1982</v>
      </c>
      <c r="G47" s="172" t="s">
        <v>1420</v>
      </c>
      <c r="H47" s="172" t="s">
        <v>1421</v>
      </c>
      <c r="I47" s="178"/>
      <c r="J47" s="178"/>
      <c r="K47" s="174">
        <f t="shared" si="16"/>
        <v>0</v>
      </c>
      <c r="L47" s="178"/>
      <c r="M47" s="178">
        <v>1</v>
      </c>
      <c r="N47" s="174">
        <f t="shared" si="13"/>
        <v>1</v>
      </c>
      <c r="O47" s="175">
        <f t="shared" si="11"/>
        <v>1</v>
      </c>
      <c r="P47" s="179"/>
      <c r="Q47" s="172" t="s">
        <v>1921</v>
      </c>
      <c r="R47" s="183" t="s">
        <v>1913</v>
      </c>
      <c r="S47" s="350">
        <v>0</v>
      </c>
      <c r="T47" s="346" t="str">
        <f t="shared" si="0"/>
        <v>No hay Programación</v>
      </c>
      <c r="U47" s="172" t="str">
        <f t="shared" si="1"/>
        <v>De acuerdo con lo programado</v>
      </c>
      <c r="V47" s="347"/>
      <c r="W47" s="343">
        <v>1</v>
      </c>
      <c r="X47" s="344" t="str">
        <f t="shared" si="2"/>
        <v>No hay Programación</v>
      </c>
      <c r="Y47" s="172" t="str">
        <f t="shared" si="3"/>
        <v>De acuerdo con lo programado</v>
      </c>
      <c r="Z47" s="345"/>
      <c r="AA47" s="190"/>
      <c r="AB47" s="296" t="str">
        <f t="shared" si="4"/>
        <v>No hay ejecución</v>
      </c>
      <c r="AC47" s="297" t="str">
        <f t="shared" si="5"/>
        <v>NA</v>
      </c>
      <c r="AD47" s="294"/>
      <c r="AE47" s="224">
        <v>1</v>
      </c>
      <c r="AF47" s="225">
        <f t="shared" si="6"/>
        <v>1</v>
      </c>
      <c r="AG47" s="226" t="str">
        <f t="shared" si="7"/>
        <v>De acuerdo con lo programado</v>
      </c>
      <c r="AH47" s="226"/>
      <c r="AI47" s="299">
        <f t="shared" si="8"/>
        <v>2</v>
      </c>
      <c r="AJ47" s="296">
        <f t="shared" si="9"/>
        <v>2</v>
      </c>
      <c r="AK47" s="297" t="str">
        <f t="shared" si="10"/>
        <v>Cumplio</v>
      </c>
      <c r="AL47" s="297"/>
    </row>
    <row r="48" spans="1:38" ht="42.6" customHeight="1">
      <c r="A48" s="177">
        <v>3.4</v>
      </c>
      <c r="B48" s="170">
        <v>12</v>
      </c>
      <c r="C48" s="170" t="s">
        <v>31</v>
      </c>
      <c r="D48" s="170" t="s">
        <v>48</v>
      </c>
      <c r="E48" s="170" t="s">
        <v>106</v>
      </c>
      <c r="F48" s="172" t="s">
        <v>1983</v>
      </c>
      <c r="G48" s="172" t="s">
        <v>1420</v>
      </c>
      <c r="H48" s="172" t="s">
        <v>1421</v>
      </c>
      <c r="I48" s="178"/>
      <c r="J48" s="178"/>
      <c r="K48" s="174">
        <f t="shared" si="16"/>
        <v>0</v>
      </c>
      <c r="L48" s="178"/>
      <c r="M48" s="178">
        <v>1</v>
      </c>
      <c r="N48" s="174">
        <f t="shared" si="13"/>
        <v>1</v>
      </c>
      <c r="O48" s="175">
        <f t="shared" si="11"/>
        <v>1</v>
      </c>
      <c r="P48" s="179"/>
      <c r="Q48" s="172" t="s">
        <v>1984</v>
      </c>
      <c r="R48" s="183" t="s">
        <v>1913</v>
      </c>
      <c r="S48" s="350">
        <v>0</v>
      </c>
      <c r="T48" s="346" t="str">
        <f t="shared" si="0"/>
        <v>No hay Programación</v>
      </c>
      <c r="U48" s="172" t="str">
        <f t="shared" si="1"/>
        <v>De acuerdo con lo programado</v>
      </c>
      <c r="V48" s="347"/>
      <c r="W48" s="343">
        <v>0</v>
      </c>
      <c r="X48" s="344" t="s">
        <v>1980</v>
      </c>
      <c r="Y48" s="172" t="str">
        <f t="shared" si="3"/>
        <v>De acuerdo con lo programado</v>
      </c>
      <c r="Z48" s="345"/>
      <c r="AA48" s="190"/>
      <c r="AB48" s="296" t="str">
        <f t="shared" si="4"/>
        <v>No hay ejecución</v>
      </c>
      <c r="AC48" s="297" t="str">
        <f t="shared" si="5"/>
        <v>NA</v>
      </c>
      <c r="AD48" s="294"/>
      <c r="AE48" s="224">
        <v>1</v>
      </c>
      <c r="AF48" s="225">
        <f t="shared" si="6"/>
        <v>1</v>
      </c>
      <c r="AG48" s="226" t="str">
        <f t="shared" si="7"/>
        <v>De acuerdo con lo programado</v>
      </c>
      <c r="AH48" s="226"/>
      <c r="AI48" s="299">
        <f t="shared" si="8"/>
        <v>1</v>
      </c>
      <c r="AJ48" s="296">
        <f t="shared" si="9"/>
        <v>1</v>
      </c>
      <c r="AK48" s="297" t="str">
        <f t="shared" si="10"/>
        <v>Cumplio</v>
      </c>
      <c r="AL48" s="297"/>
    </row>
    <row r="49" spans="1:38" ht="42.6" customHeight="1">
      <c r="A49" s="177">
        <v>3.5</v>
      </c>
      <c r="B49" s="170">
        <v>12</v>
      </c>
      <c r="C49" s="170" t="s">
        <v>31</v>
      </c>
      <c r="D49" s="170" t="s">
        <v>48</v>
      </c>
      <c r="E49" s="170" t="s">
        <v>96</v>
      </c>
      <c r="F49" s="172" t="s">
        <v>1985</v>
      </c>
      <c r="G49" s="172" t="s">
        <v>1420</v>
      </c>
      <c r="H49" s="172" t="s">
        <v>1421</v>
      </c>
      <c r="I49" s="178"/>
      <c r="J49" s="178"/>
      <c r="K49" s="174">
        <f t="shared" si="16"/>
        <v>0</v>
      </c>
      <c r="L49" s="178"/>
      <c r="M49" s="178">
        <v>1</v>
      </c>
      <c r="N49" s="174">
        <f t="shared" si="13"/>
        <v>1</v>
      </c>
      <c r="O49" s="175">
        <f t="shared" si="11"/>
        <v>1</v>
      </c>
      <c r="P49" s="179"/>
      <c r="Q49" s="172" t="s">
        <v>1937</v>
      </c>
      <c r="R49" s="183" t="s">
        <v>1913</v>
      </c>
      <c r="S49" s="350">
        <v>0</v>
      </c>
      <c r="T49" s="346" t="str">
        <f t="shared" si="0"/>
        <v>No hay Programación</v>
      </c>
      <c r="U49" s="172" t="str">
        <f t="shared" si="1"/>
        <v>De acuerdo con lo programado</v>
      </c>
      <c r="V49" s="347"/>
      <c r="W49" s="343">
        <v>0</v>
      </c>
      <c r="X49" s="344" t="str">
        <f t="shared" si="2"/>
        <v>No hay Programación</v>
      </c>
      <c r="Y49" s="172" t="str">
        <f t="shared" si="3"/>
        <v>De acuerdo con lo programado</v>
      </c>
      <c r="Z49" s="345"/>
      <c r="AA49" s="190"/>
      <c r="AB49" s="296" t="str">
        <f t="shared" si="4"/>
        <v>No hay ejecución</v>
      </c>
      <c r="AC49" s="297" t="str">
        <f t="shared" si="5"/>
        <v>NA</v>
      </c>
      <c r="AD49" s="294"/>
      <c r="AE49" s="224">
        <v>1</v>
      </c>
      <c r="AF49" s="225">
        <f t="shared" si="6"/>
        <v>1</v>
      </c>
      <c r="AG49" s="226" t="str">
        <f t="shared" si="7"/>
        <v>De acuerdo con lo programado</v>
      </c>
      <c r="AH49" s="226"/>
      <c r="AI49" s="299">
        <f t="shared" si="8"/>
        <v>1</v>
      </c>
      <c r="AJ49" s="296">
        <f t="shared" si="9"/>
        <v>1</v>
      </c>
      <c r="AK49" s="297" t="str">
        <f t="shared" si="10"/>
        <v>Cumplio</v>
      </c>
      <c r="AL49" s="297"/>
    </row>
    <row r="50" spans="1:38" ht="42.6" customHeight="1">
      <c r="A50" s="177" t="s">
        <v>528</v>
      </c>
      <c r="B50" s="170">
        <v>12</v>
      </c>
      <c r="C50" s="170" t="s">
        <v>31</v>
      </c>
      <c r="D50" s="170" t="s">
        <v>48</v>
      </c>
      <c r="E50" s="170" t="s">
        <v>108</v>
      </c>
      <c r="F50" s="172" t="s">
        <v>1986</v>
      </c>
      <c r="G50" s="172" t="s">
        <v>1420</v>
      </c>
      <c r="H50" s="172" t="s">
        <v>1421</v>
      </c>
      <c r="I50" s="178"/>
      <c r="J50" s="178"/>
      <c r="K50" s="174"/>
      <c r="L50" s="178">
        <v>1</v>
      </c>
      <c r="M50" s="178"/>
      <c r="N50" s="174">
        <f t="shared" si="13"/>
        <v>1</v>
      </c>
      <c r="O50" s="175">
        <f t="shared" si="11"/>
        <v>1</v>
      </c>
      <c r="P50" s="179"/>
      <c r="Q50" s="172" t="s">
        <v>1947</v>
      </c>
      <c r="R50" s="183" t="s">
        <v>1913</v>
      </c>
      <c r="S50" s="350">
        <v>0</v>
      </c>
      <c r="T50" s="346" t="str">
        <f t="shared" si="0"/>
        <v>No hay Programación</v>
      </c>
      <c r="U50" s="172" t="str">
        <f t="shared" si="1"/>
        <v>De acuerdo con lo programado</v>
      </c>
      <c r="V50" s="347"/>
      <c r="W50" s="343">
        <v>1</v>
      </c>
      <c r="X50" s="344" t="str">
        <f>IF(W50="","No hay ejecución",IF(AND(J50=0),"No hay Programación", W50/J50))</f>
        <v>No hay Programación</v>
      </c>
      <c r="Y50" s="172" t="str">
        <f t="shared" si="3"/>
        <v>De acuerdo con lo programado</v>
      </c>
      <c r="Z50" s="345"/>
      <c r="AA50" s="190">
        <v>1</v>
      </c>
      <c r="AB50" s="296">
        <f t="shared" si="4"/>
        <v>1</v>
      </c>
      <c r="AC50" s="297" t="str">
        <f t="shared" si="5"/>
        <v>De acuerdo con lo programado</v>
      </c>
      <c r="AD50" s="294"/>
      <c r="AE50" s="224">
        <v>0</v>
      </c>
      <c r="AF50" s="225" t="str">
        <f t="shared" si="6"/>
        <v>No hay Programación</v>
      </c>
      <c r="AG50" s="226" t="str">
        <f t="shared" si="7"/>
        <v>De acuerdo con lo programado</v>
      </c>
      <c r="AH50" s="226" t="s">
        <v>1987</v>
      </c>
      <c r="AI50" s="299">
        <f t="shared" si="8"/>
        <v>2</v>
      </c>
      <c r="AJ50" s="296">
        <f t="shared" si="9"/>
        <v>2</v>
      </c>
      <c r="AK50" s="297" t="str">
        <f t="shared" si="10"/>
        <v>Cumplio</v>
      </c>
      <c r="AL50" s="297"/>
    </row>
    <row r="51" spans="1:38" ht="42.6" hidden="1" customHeight="1">
      <c r="A51" s="180">
        <v>4</v>
      </c>
      <c r="B51" s="181">
        <v>12</v>
      </c>
      <c r="C51" s="181" t="s">
        <v>33</v>
      </c>
      <c r="D51" s="181" t="s">
        <v>48</v>
      </c>
      <c r="E51" s="181" t="s">
        <v>108</v>
      </c>
      <c r="F51" s="171" t="s">
        <v>1605</v>
      </c>
      <c r="G51" s="182" t="s">
        <v>894</v>
      </c>
      <c r="H51" s="182" t="s">
        <v>492</v>
      </c>
      <c r="I51" s="178">
        <f>SUM(I52:I57)</f>
        <v>30000</v>
      </c>
      <c r="J51" s="178">
        <f>SUM(J52:J57)</f>
        <v>19012</v>
      </c>
      <c r="K51" s="174">
        <f t="shared" ref="K51:K59" si="17">SUM(I51:J51)</f>
        <v>49012</v>
      </c>
      <c r="L51" s="178">
        <f>SUM(L52:L57)</f>
        <v>6251</v>
      </c>
      <c r="M51" s="178">
        <f>SUM(M52:M57)</f>
        <v>16762</v>
      </c>
      <c r="N51" s="174">
        <f t="shared" si="13"/>
        <v>23013</v>
      </c>
      <c r="O51" s="174">
        <f t="shared" si="11"/>
        <v>72025</v>
      </c>
      <c r="P51" s="176">
        <f>SUM(P52:P57)</f>
        <v>32000000</v>
      </c>
      <c r="Q51" s="171" t="str">
        <f>Q52&amp;", "&amp;Q53&amp;", "&amp;Q55&amp;", "&amp;Q56</f>
        <v>Antonio Bogantes Arias, Gaudy Ortíz Rivera, Hazel Mena Venegas, Luis Fernando Solano Jiménez</v>
      </c>
      <c r="R51" s="183"/>
      <c r="S51" s="350">
        <v>14388</v>
      </c>
      <c r="T51" s="346">
        <f t="shared" si="0"/>
        <v>0.47960000000000003</v>
      </c>
      <c r="U51" s="172" t="str">
        <f t="shared" si="1"/>
        <v>En riesgo cumplimiento</v>
      </c>
      <c r="V51" s="347"/>
      <c r="W51" s="343">
        <v>20817</v>
      </c>
      <c r="X51" s="344">
        <f t="shared" si="2"/>
        <v>1.0949400378708185</v>
      </c>
      <c r="Y51" s="172" t="str">
        <f t="shared" si="3"/>
        <v>De acuerdo con lo programado</v>
      </c>
      <c r="Z51" s="345"/>
      <c r="AA51" s="190"/>
      <c r="AB51" s="296" t="str">
        <f t="shared" si="4"/>
        <v>No hay ejecución</v>
      </c>
      <c r="AC51" s="297" t="str">
        <f t="shared" si="5"/>
        <v>NA</v>
      </c>
      <c r="AD51" s="294"/>
      <c r="AE51" s="178">
        <f>SUM(AE52:AE57)</f>
        <v>18167</v>
      </c>
      <c r="AF51" s="225">
        <f t="shared" si="6"/>
        <v>1.0838205464741677</v>
      </c>
      <c r="AG51" s="226" t="str">
        <f t="shared" si="7"/>
        <v>De acuerdo con lo programado</v>
      </c>
      <c r="AH51" s="226"/>
      <c r="AI51" s="299">
        <f t="shared" si="8"/>
        <v>53372</v>
      </c>
      <c r="AJ51" s="296">
        <f t="shared" si="9"/>
        <v>0.74102047900034707</v>
      </c>
      <c r="AK51" s="297" t="str">
        <f t="shared" si="10"/>
        <v>No Cumplio</v>
      </c>
      <c r="AL51" s="297"/>
    </row>
    <row r="52" spans="1:38" ht="42.6" customHeight="1">
      <c r="A52" s="177">
        <v>4.0999999999999996</v>
      </c>
      <c r="B52" s="170">
        <v>12</v>
      </c>
      <c r="C52" s="170" t="s">
        <v>33</v>
      </c>
      <c r="D52" s="170" t="s">
        <v>48</v>
      </c>
      <c r="E52" s="170" t="s">
        <v>108</v>
      </c>
      <c r="F52" s="172" t="s">
        <v>1911</v>
      </c>
      <c r="G52" s="172" t="s">
        <v>1607</v>
      </c>
      <c r="H52" s="172" t="s">
        <v>1427</v>
      </c>
      <c r="I52" s="178"/>
      <c r="J52" s="178">
        <v>12</v>
      </c>
      <c r="K52" s="174">
        <f t="shared" si="17"/>
        <v>12</v>
      </c>
      <c r="L52" s="223">
        <v>1</v>
      </c>
      <c r="M52" s="178">
        <v>12</v>
      </c>
      <c r="N52" s="174">
        <f t="shared" ref="N52:N57" si="18">SUM(L52:M52)</f>
        <v>13</v>
      </c>
      <c r="O52" s="175">
        <f t="shared" si="11"/>
        <v>25</v>
      </c>
      <c r="P52" s="179">
        <v>7000000</v>
      </c>
      <c r="Q52" s="172" t="s">
        <v>1912</v>
      </c>
      <c r="R52" s="183" t="s">
        <v>1913</v>
      </c>
      <c r="S52" s="350">
        <v>0</v>
      </c>
      <c r="T52" s="346" t="str">
        <f t="shared" si="0"/>
        <v>No hay Programación</v>
      </c>
      <c r="U52" s="172" t="str">
        <f t="shared" si="1"/>
        <v>De acuerdo con lo programado</v>
      </c>
      <c r="V52" s="347"/>
      <c r="W52" s="343">
        <v>12</v>
      </c>
      <c r="X52" s="344">
        <f t="shared" si="2"/>
        <v>1</v>
      </c>
      <c r="Y52" s="172" t="str">
        <f t="shared" si="3"/>
        <v>De acuerdo con lo programado</v>
      </c>
      <c r="Z52" s="345"/>
      <c r="AA52" s="325">
        <v>1</v>
      </c>
      <c r="AB52" s="296">
        <f t="shared" si="4"/>
        <v>1</v>
      </c>
      <c r="AC52" s="297" t="str">
        <f t="shared" si="5"/>
        <v>De acuerdo con lo programado</v>
      </c>
      <c r="AD52" s="294"/>
      <c r="AE52" s="224">
        <v>12</v>
      </c>
      <c r="AF52" s="225">
        <f t="shared" si="6"/>
        <v>1</v>
      </c>
      <c r="AG52" s="226" t="str">
        <f t="shared" si="7"/>
        <v>De acuerdo con lo programado</v>
      </c>
      <c r="AH52" s="226"/>
      <c r="AI52" s="299">
        <f t="shared" si="8"/>
        <v>25</v>
      </c>
      <c r="AJ52" s="296">
        <f t="shared" si="9"/>
        <v>1</v>
      </c>
      <c r="AK52" s="297" t="str">
        <f t="shared" si="10"/>
        <v>Cumplio</v>
      </c>
      <c r="AL52" s="297"/>
    </row>
    <row r="53" spans="1:38" ht="42.6" hidden="1" customHeight="1">
      <c r="A53" s="177">
        <v>4.2</v>
      </c>
      <c r="B53" s="170">
        <v>12</v>
      </c>
      <c r="C53" s="170" t="s">
        <v>33</v>
      </c>
      <c r="D53" s="170">
        <v>0</v>
      </c>
      <c r="E53" s="170" t="s">
        <v>114</v>
      </c>
      <c r="F53" s="172" t="s">
        <v>1915</v>
      </c>
      <c r="G53" s="172" t="s">
        <v>1426</v>
      </c>
      <c r="H53" s="172" t="s">
        <v>1427</v>
      </c>
      <c r="I53" s="178">
        <v>5000</v>
      </c>
      <c r="J53" s="178">
        <v>5000</v>
      </c>
      <c r="K53" s="174">
        <f t="shared" si="17"/>
        <v>10000</v>
      </c>
      <c r="L53" s="223">
        <v>2500</v>
      </c>
      <c r="M53" s="178">
        <v>2500</v>
      </c>
      <c r="N53" s="174">
        <f t="shared" si="18"/>
        <v>5000</v>
      </c>
      <c r="O53" s="175">
        <f t="shared" si="11"/>
        <v>15000</v>
      </c>
      <c r="P53" s="179">
        <v>5000000</v>
      </c>
      <c r="Q53" s="172" t="s">
        <v>1916</v>
      </c>
      <c r="R53" s="183" t="s">
        <v>1913</v>
      </c>
      <c r="S53" s="350">
        <v>2177</v>
      </c>
      <c r="T53" s="346">
        <f t="shared" si="0"/>
        <v>0.43540000000000001</v>
      </c>
      <c r="U53" s="172" t="str">
        <f t="shared" si="1"/>
        <v>En riesgo cumplimiento</v>
      </c>
      <c r="V53" s="347" t="s">
        <v>1988</v>
      </c>
      <c r="W53" s="343">
        <v>2500</v>
      </c>
      <c r="X53" s="344">
        <f t="shared" si="2"/>
        <v>0.5</v>
      </c>
      <c r="Y53" s="172" t="str">
        <f t="shared" si="3"/>
        <v>En riesgo cumplimiento</v>
      </c>
      <c r="Z53" s="345" t="s">
        <v>1989</v>
      </c>
      <c r="AA53" s="325">
        <v>0</v>
      </c>
      <c r="AB53" s="296">
        <f t="shared" si="4"/>
        <v>0</v>
      </c>
      <c r="AC53" s="297" t="str">
        <f t="shared" si="5"/>
        <v>En riesgo en cumplimiento</v>
      </c>
      <c r="AD53" s="294"/>
      <c r="AE53" s="224">
        <v>2500</v>
      </c>
      <c r="AF53" s="225">
        <f t="shared" si="6"/>
        <v>1</v>
      </c>
      <c r="AG53" s="226" t="str">
        <f t="shared" si="7"/>
        <v>De acuerdo con lo programado</v>
      </c>
      <c r="AH53" s="226"/>
      <c r="AI53" s="299">
        <f t="shared" si="8"/>
        <v>7177</v>
      </c>
      <c r="AJ53" s="296">
        <f t="shared" si="9"/>
        <v>0.47846666666666665</v>
      </c>
      <c r="AK53" s="297" t="str">
        <f t="shared" si="10"/>
        <v>No Cumplio</v>
      </c>
      <c r="AL53" s="297"/>
    </row>
    <row r="54" spans="1:38" ht="42.6" hidden="1" customHeight="1">
      <c r="A54" s="177">
        <v>4.3</v>
      </c>
      <c r="B54" s="170">
        <v>12</v>
      </c>
      <c r="C54" s="170" t="s">
        <v>33</v>
      </c>
      <c r="D54" s="170">
        <v>0</v>
      </c>
      <c r="E54" s="170" t="s">
        <v>114</v>
      </c>
      <c r="F54" s="172" t="s">
        <v>1918</v>
      </c>
      <c r="G54" s="172" t="s">
        <v>1426</v>
      </c>
      <c r="H54" s="172" t="s">
        <v>1427</v>
      </c>
      <c r="I54" s="178">
        <v>25000</v>
      </c>
      <c r="J54" s="178">
        <v>5000</v>
      </c>
      <c r="K54" s="174">
        <f t="shared" si="17"/>
        <v>30000</v>
      </c>
      <c r="L54" s="223">
        <v>3000</v>
      </c>
      <c r="M54" s="178">
        <v>5000</v>
      </c>
      <c r="N54" s="174">
        <f t="shared" si="18"/>
        <v>8000</v>
      </c>
      <c r="O54" s="175">
        <f t="shared" si="11"/>
        <v>38000</v>
      </c>
      <c r="P54" s="179">
        <v>8000000</v>
      </c>
      <c r="Q54" s="172" t="s">
        <v>1916</v>
      </c>
      <c r="R54" s="183" t="s">
        <v>1913</v>
      </c>
      <c r="S54" s="350">
        <v>12211</v>
      </c>
      <c r="T54" s="346">
        <f t="shared" si="0"/>
        <v>0.48843999999999999</v>
      </c>
      <c r="U54" s="172" t="str">
        <f t="shared" si="1"/>
        <v>En riesgo cumplimiento</v>
      </c>
      <c r="V54" s="347" t="s">
        <v>1862</v>
      </c>
      <c r="W54" s="343">
        <v>3000</v>
      </c>
      <c r="X54" s="344">
        <f t="shared" si="2"/>
        <v>0.6</v>
      </c>
      <c r="Y54" s="172" t="str">
        <f t="shared" si="3"/>
        <v>Atraso Leve</v>
      </c>
      <c r="Z54" s="345" t="s">
        <v>1862</v>
      </c>
      <c r="AA54" s="325">
        <v>0</v>
      </c>
      <c r="AB54" s="296">
        <f t="shared" si="4"/>
        <v>0</v>
      </c>
      <c r="AC54" s="297" t="str">
        <f t="shared" si="5"/>
        <v>En riesgo en cumplimiento</v>
      </c>
      <c r="AD54" s="294"/>
      <c r="AE54" s="224">
        <v>5000</v>
      </c>
      <c r="AF54" s="225">
        <f t="shared" si="6"/>
        <v>1</v>
      </c>
      <c r="AG54" s="226" t="str">
        <f t="shared" si="7"/>
        <v>De acuerdo con lo programado</v>
      </c>
      <c r="AH54" s="226"/>
      <c r="AI54" s="299">
        <f t="shared" si="8"/>
        <v>20211</v>
      </c>
      <c r="AJ54" s="296">
        <f t="shared" si="9"/>
        <v>0.53186842105263155</v>
      </c>
      <c r="AK54" s="297" t="str">
        <f t="shared" si="10"/>
        <v>No Cumplio</v>
      </c>
      <c r="AL54" s="297"/>
    </row>
    <row r="55" spans="1:38" ht="42.6" customHeight="1">
      <c r="A55" s="177">
        <v>4.4000000000000004</v>
      </c>
      <c r="B55" s="170">
        <v>12</v>
      </c>
      <c r="C55" s="170" t="s">
        <v>37</v>
      </c>
      <c r="D55" s="170" t="s">
        <v>48</v>
      </c>
      <c r="E55" s="170" t="s">
        <v>106</v>
      </c>
      <c r="F55" s="172" t="s">
        <v>1920</v>
      </c>
      <c r="G55" s="172" t="s">
        <v>1426</v>
      </c>
      <c r="H55" s="172" t="s">
        <v>1427</v>
      </c>
      <c r="I55" s="178"/>
      <c r="J55" s="178">
        <v>9000</v>
      </c>
      <c r="K55" s="174">
        <f t="shared" si="17"/>
        <v>9000</v>
      </c>
      <c r="L55" s="223"/>
      <c r="M55" s="178"/>
      <c r="N55" s="174">
        <f t="shared" si="18"/>
        <v>0</v>
      </c>
      <c r="O55" s="175">
        <f t="shared" si="11"/>
        <v>9000</v>
      </c>
      <c r="P55" s="179">
        <v>3000000</v>
      </c>
      <c r="Q55" s="172" t="s">
        <v>1921</v>
      </c>
      <c r="R55" s="183" t="s">
        <v>1913</v>
      </c>
      <c r="S55" s="350">
        <v>0</v>
      </c>
      <c r="T55" s="346" t="str">
        <f t="shared" si="0"/>
        <v>No hay Programación</v>
      </c>
      <c r="U55" s="172" t="str">
        <f t="shared" si="1"/>
        <v>De acuerdo con lo programado</v>
      </c>
      <c r="V55" s="347"/>
      <c r="W55" s="343">
        <v>9000</v>
      </c>
      <c r="X55" s="344">
        <f t="shared" si="2"/>
        <v>1</v>
      </c>
      <c r="Y55" s="172" t="str">
        <f t="shared" si="3"/>
        <v>De acuerdo con lo programado</v>
      </c>
      <c r="Z55" s="345"/>
      <c r="AA55" s="325"/>
      <c r="AB55" s="296" t="str">
        <f t="shared" si="4"/>
        <v>No hay ejecución</v>
      </c>
      <c r="AC55" s="297" t="str">
        <f t="shared" si="5"/>
        <v>NA</v>
      </c>
      <c r="AD55" s="294"/>
      <c r="AE55" s="224"/>
      <c r="AF55" s="225" t="str">
        <f t="shared" si="6"/>
        <v>No hay ejecución</v>
      </c>
      <c r="AG55" s="226" t="str">
        <f t="shared" si="7"/>
        <v>NA</v>
      </c>
      <c r="AH55" s="226"/>
      <c r="AI55" s="299">
        <f t="shared" si="8"/>
        <v>9000</v>
      </c>
      <c r="AJ55" s="296">
        <f t="shared" si="9"/>
        <v>1</v>
      </c>
      <c r="AK55" s="297" t="str">
        <f t="shared" si="10"/>
        <v>Cumplio</v>
      </c>
      <c r="AL55" s="297"/>
    </row>
    <row r="56" spans="1:38" ht="42.6" customHeight="1">
      <c r="A56" s="177">
        <v>4.5</v>
      </c>
      <c r="B56" s="170">
        <v>12</v>
      </c>
      <c r="C56" s="170" t="s">
        <v>37</v>
      </c>
      <c r="D56" s="170" t="s">
        <v>48</v>
      </c>
      <c r="E56" s="170" t="s">
        <v>106</v>
      </c>
      <c r="F56" s="172" t="s">
        <v>1922</v>
      </c>
      <c r="G56" s="172" t="s">
        <v>1923</v>
      </c>
      <c r="H56" s="172" t="s">
        <v>1427</v>
      </c>
      <c r="I56" s="178"/>
      <c r="J56" s="178"/>
      <c r="K56" s="174">
        <f t="shared" si="17"/>
        <v>0</v>
      </c>
      <c r="L56" s="223">
        <v>750</v>
      </c>
      <c r="M56" s="178">
        <v>750</v>
      </c>
      <c r="N56" s="174">
        <f t="shared" si="18"/>
        <v>1500</v>
      </c>
      <c r="O56" s="175">
        <f t="shared" si="11"/>
        <v>1500</v>
      </c>
      <c r="P56" s="179">
        <v>4000000</v>
      </c>
      <c r="Q56" s="172" t="s">
        <v>1924</v>
      </c>
      <c r="R56" s="183"/>
      <c r="S56" s="350">
        <v>0</v>
      </c>
      <c r="T56" s="346" t="str">
        <f t="shared" si="0"/>
        <v>No hay Programación</v>
      </c>
      <c r="U56" s="172" t="str">
        <f t="shared" si="1"/>
        <v>De acuerdo con lo programado</v>
      </c>
      <c r="V56" s="347"/>
      <c r="W56" s="343">
        <v>0</v>
      </c>
      <c r="X56" s="344" t="str">
        <f t="shared" si="2"/>
        <v>No hay Programación</v>
      </c>
      <c r="Y56" s="172" t="str">
        <f t="shared" si="3"/>
        <v>De acuerdo con lo programado</v>
      </c>
      <c r="Z56" s="345"/>
      <c r="AA56" s="325">
        <v>750</v>
      </c>
      <c r="AB56" s="296">
        <f t="shared" si="4"/>
        <v>1</v>
      </c>
      <c r="AC56" s="297" t="str">
        <f t="shared" si="5"/>
        <v>De acuerdo con lo programado</v>
      </c>
      <c r="AD56" s="294"/>
      <c r="AE56" s="224">
        <v>750</v>
      </c>
      <c r="AF56" s="225">
        <f t="shared" si="6"/>
        <v>1</v>
      </c>
      <c r="AG56" s="226" t="str">
        <f t="shared" si="7"/>
        <v>De acuerdo con lo programado</v>
      </c>
      <c r="AH56" s="226"/>
      <c r="AI56" s="299">
        <f t="shared" si="8"/>
        <v>1500</v>
      </c>
      <c r="AJ56" s="296">
        <f t="shared" si="9"/>
        <v>1</v>
      </c>
      <c r="AK56" s="297" t="str">
        <f t="shared" si="10"/>
        <v>Cumplio</v>
      </c>
      <c r="AL56" s="297"/>
    </row>
    <row r="57" spans="1:38" ht="42.6" customHeight="1">
      <c r="A57" s="177">
        <v>4.5999999999999996</v>
      </c>
      <c r="B57" s="170">
        <v>12</v>
      </c>
      <c r="C57" s="170" t="s">
        <v>31</v>
      </c>
      <c r="D57" s="170" t="s">
        <v>48</v>
      </c>
      <c r="E57" s="170" t="s">
        <v>112</v>
      </c>
      <c r="F57" s="172" t="s">
        <v>1990</v>
      </c>
      <c r="G57" s="172" t="s">
        <v>1426</v>
      </c>
      <c r="H57" s="172" t="s">
        <v>1427</v>
      </c>
      <c r="I57" s="178"/>
      <c r="J57" s="178"/>
      <c r="K57" s="174">
        <f t="shared" si="17"/>
        <v>0</v>
      </c>
      <c r="L57" s="178"/>
      <c r="M57" s="178">
        <v>8500</v>
      </c>
      <c r="N57" s="174">
        <f t="shared" si="18"/>
        <v>8500</v>
      </c>
      <c r="O57" s="175">
        <f t="shared" si="11"/>
        <v>8500</v>
      </c>
      <c r="P57" s="179">
        <v>5000000</v>
      </c>
      <c r="Q57" s="172" t="s">
        <v>1921</v>
      </c>
      <c r="R57" s="183" t="s">
        <v>1913</v>
      </c>
      <c r="S57" s="350">
        <v>0</v>
      </c>
      <c r="T57" s="346" t="str">
        <f t="shared" si="0"/>
        <v>No hay Programación</v>
      </c>
      <c r="U57" s="172" t="str">
        <f t="shared" si="1"/>
        <v>De acuerdo con lo programado</v>
      </c>
      <c r="V57" s="347"/>
      <c r="W57" s="343">
        <v>6305</v>
      </c>
      <c r="X57" s="344" t="str">
        <f t="shared" si="2"/>
        <v>No hay Programación</v>
      </c>
      <c r="Y57" s="172" t="str">
        <f t="shared" si="3"/>
        <v>De acuerdo con lo programado</v>
      </c>
      <c r="Z57" s="345" t="s">
        <v>1991</v>
      </c>
      <c r="AA57" s="190"/>
      <c r="AB57" s="296" t="str">
        <f t="shared" si="4"/>
        <v>No hay ejecución</v>
      </c>
      <c r="AC57" s="297" t="str">
        <f t="shared" si="5"/>
        <v>NA</v>
      </c>
      <c r="AD57" s="294"/>
      <c r="AE57" s="224">
        <v>9905</v>
      </c>
      <c r="AF57" s="225">
        <f t="shared" si="6"/>
        <v>1.1652941176470588</v>
      </c>
      <c r="AG57" s="226" t="str">
        <f t="shared" si="7"/>
        <v>De acuerdo con lo programado</v>
      </c>
      <c r="AH57" s="226" t="s">
        <v>1992</v>
      </c>
      <c r="AI57" s="299">
        <f t="shared" si="8"/>
        <v>16210</v>
      </c>
      <c r="AJ57" s="296">
        <f t="shared" si="9"/>
        <v>1.9070588235294117</v>
      </c>
      <c r="AK57" s="297" t="str">
        <f t="shared" si="10"/>
        <v>Cumplio</v>
      </c>
      <c r="AL57" s="297"/>
    </row>
    <row r="58" spans="1:38" s="152" customFormat="1" ht="42.6" customHeight="1">
      <c r="A58" s="180">
        <v>5</v>
      </c>
      <c r="B58" s="181">
        <v>13</v>
      </c>
      <c r="C58" s="181" t="s">
        <v>39</v>
      </c>
      <c r="D58" s="181" t="s">
        <v>71</v>
      </c>
      <c r="E58" s="181" t="s">
        <v>102</v>
      </c>
      <c r="F58" s="171" t="s">
        <v>965</v>
      </c>
      <c r="G58" s="182" t="s">
        <v>897</v>
      </c>
      <c r="H58" s="182" t="s">
        <v>492</v>
      </c>
      <c r="I58" s="173">
        <f>SUM(I59:I63)</f>
        <v>0</v>
      </c>
      <c r="J58" s="173">
        <f>SUM(J59:J63)</f>
        <v>0</v>
      </c>
      <c r="K58" s="174">
        <f t="shared" si="17"/>
        <v>0</v>
      </c>
      <c r="L58" s="173">
        <f>SUM(L59:L63)</f>
        <v>0</v>
      </c>
      <c r="M58" s="173">
        <f>SUM(M59:M63)</f>
        <v>5</v>
      </c>
      <c r="N58" s="174">
        <f t="shared" si="13"/>
        <v>5</v>
      </c>
      <c r="O58" s="174">
        <f t="shared" si="11"/>
        <v>5</v>
      </c>
      <c r="P58" s="173">
        <f>SUM(P59:P63)</f>
        <v>0</v>
      </c>
      <c r="Q58" s="171" t="str">
        <f>Q59&amp;", "&amp;Q60&amp;", "&amp;Q62</f>
        <v>Jessica Castillo Cruz, Luis Fernando Solano Jiménez, Antonio Bogantes Arias</v>
      </c>
      <c r="R58" s="317"/>
      <c r="S58" s="325">
        <v>0</v>
      </c>
      <c r="T58" s="353" t="str">
        <f t="shared" si="0"/>
        <v>No hay Programación</v>
      </c>
      <c r="U58" s="172" t="str">
        <f t="shared" si="1"/>
        <v>De acuerdo con lo programado</v>
      </c>
      <c r="V58" s="354"/>
      <c r="W58" s="343"/>
      <c r="X58" s="344" t="str">
        <f t="shared" si="2"/>
        <v>No hay ejecución</v>
      </c>
      <c r="Y58" s="172" t="str">
        <f t="shared" si="3"/>
        <v>NA</v>
      </c>
      <c r="Z58" s="345"/>
      <c r="AA58" s="190"/>
      <c r="AB58" s="296" t="str">
        <f t="shared" si="4"/>
        <v>No hay ejecución</v>
      </c>
      <c r="AC58" s="297" t="str">
        <f t="shared" si="5"/>
        <v>NA</v>
      </c>
      <c r="AD58" s="294"/>
      <c r="AE58" s="173">
        <f>SUM(AE59:AE63)</f>
        <v>4.5</v>
      </c>
      <c r="AF58" s="225">
        <f t="shared" si="6"/>
        <v>0.9</v>
      </c>
      <c r="AG58" s="226" t="str">
        <f t="shared" si="7"/>
        <v>De acuerdo con lo programado</v>
      </c>
      <c r="AH58" s="226"/>
      <c r="AI58" s="299">
        <f t="shared" si="8"/>
        <v>4.5</v>
      </c>
      <c r="AJ58" s="296">
        <f t="shared" si="9"/>
        <v>0.9</v>
      </c>
      <c r="AK58" s="297" t="str">
        <f t="shared" si="10"/>
        <v>Cumplio</v>
      </c>
      <c r="AL58" s="297"/>
    </row>
    <row r="59" spans="1:38" s="156" customFormat="1" ht="42.6" customHeight="1">
      <c r="A59" s="177">
        <v>5.0999999999999996</v>
      </c>
      <c r="B59" s="170">
        <v>13</v>
      </c>
      <c r="C59" s="170" t="s">
        <v>39</v>
      </c>
      <c r="D59" s="170" t="s">
        <v>71</v>
      </c>
      <c r="E59" s="170" t="s">
        <v>102</v>
      </c>
      <c r="F59" s="172" t="s">
        <v>1993</v>
      </c>
      <c r="G59" s="172" t="s">
        <v>899</v>
      </c>
      <c r="H59" s="172" t="s">
        <v>900</v>
      </c>
      <c r="I59" s="178"/>
      <c r="J59" s="178"/>
      <c r="K59" s="174">
        <f t="shared" si="17"/>
        <v>0</v>
      </c>
      <c r="L59" s="178"/>
      <c r="M59" s="178">
        <v>1</v>
      </c>
      <c r="N59" s="174">
        <f t="shared" si="13"/>
        <v>1</v>
      </c>
      <c r="O59" s="174">
        <f t="shared" si="11"/>
        <v>1</v>
      </c>
      <c r="P59" s="179">
        <f>SUM(P60:P60)</f>
        <v>0</v>
      </c>
      <c r="Q59" s="172" t="s">
        <v>1947</v>
      </c>
      <c r="R59" s="183" t="s">
        <v>1994</v>
      </c>
      <c r="S59" s="350">
        <v>0</v>
      </c>
      <c r="T59" s="346" t="str">
        <f t="shared" si="0"/>
        <v>No hay Programación</v>
      </c>
      <c r="U59" s="172" t="str">
        <f t="shared" si="1"/>
        <v>De acuerdo con lo programado</v>
      </c>
      <c r="V59" s="347"/>
      <c r="W59" s="343">
        <v>1</v>
      </c>
      <c r="X59" s="344" t="str">
        <f t="shared" si="2"/>
        <v>No hay Programación</v>
      </c>
      <c r="Y59" s="172" t="str">
        <f t="shared" si="3"/>
        <v>De acuerdo con lo programado</v>
      </c>
      <c r="Z59" s="345" t="s">
        <v>1995</v>
      </c>
      <c r="AA59" s="190"/>
      <c r="AB59" s="296" t="str">
        <f t="shared" si="4"/>
        <v>No hay ejecución</v>
      </c>
      <c r="AC59" s="297" t="str">
        <f t="shared" si="5"/>
        <v>NA</v>
      </c>
      <c r="AD59" s="294"/>
      <c r="AE59" s="224">
        <v>1</v>
      </c>
      <c r="AF59" s="225">
        <f t="shared" si="6"/>
        <v>1</v>
      </c>
      <c r="AG59" s="226" t="str">
        <f t="shared" si="7"/>
        <v>De acuerdo con lo programado</v>
      </c>
      <c r="AH59" s="226"/>
      <c r="AI59" s="299">
        <f t="shared" si="8"/>
        <v>2</v>
      </c>
      <c r="AJ59" s="296">
        <f t="shared" si="9"/>
        <v>2</v>
      </c>
      <c r="AK59" s="297" t="str">
        <f t="shared" si="10"/>
        <v>Cumplio</v>
      </c>
      <c r="AL59" s="297"/>
    </row>
    <row r="60" spans="1:38" s="156" customFormat="1" ht="42.6" customHeight="1">
      <c r="A60" s="177">
        <v>5.2</v>
      </c>
      <c r="B60" s="170">
        <v>13</v>
      </c>
      <c r="C60" s="170" t="s">
        <v>39</v>
      </c>
      <c r="D60" s="170" t="s">
        <v>71</v>
      </c>
      <c r="E60" s="170" t="s">
        <v>102</v>
      </c>
      <c r="F60" s="172" t="s">
        <v>1996</v>
      </c>
      <c r="G60" s="172" t="s">
        <v>899</v>
      </c>
      <c r="H60" s="172" t="s">
        <v>900</v>
      </c>
      <c r="I60" s="178"/>
      <c r="J60" s="178"/>
      <c r="K60" s="174"/>
      <c r="L60" s="178"/>
      <c r="M60" s="178">
        <v>1</v>
      </c>
      <c r="N60" s="174">
        <f t="shared" si="13"/>
        <v>1</v>
      </c>
      <c r="O60" s="174">
        <f t="shared" si="11"/>
        <v>1</v>
      </c>
      <c r="P60" s="179"/>
      <c r="Q60" s="172" t="s">
        <v>1924</v>
      </c>
      <c r="R60" s="183" t="s">
        <v>1994</v>
      </c>
      <c r="S60" s="350">
        <v>0</v>
      </c>
      <c r="T60" s="346" t="str">
        <f t="shared" si="0"/>
        <v>No hay Programación</v>
      </c>
      <c r="U60" s="172" t="str">
        <f t="shared" si="1"/>
        <v>De acuerdo con lo programado</v>
      </c>
      <c r="V60" s="347"/>
      <c r="W60" s="343">
        <v>0</v>
      </c>
      <c r="X60" s="344" t="str">
        <f t="shared" si="2"/>
        <v>No hay Programación</v>
      </c>
      <c r="Y60" s="172" t="str">
        <f t="shared" si="3"/>
        <v>De acuerdo con lo programado</v>
      </c>
      <c r="Z60" s="345"/>
      <c r="AA60" s="190"/>
      <c r="AB60" s="296" t="str">
        <f t="shared" si="4"/>
        <v>No hay ejecución</v>
      </c>
      <c r="AC60" s="297" t="str">
        <f t="shared" si="5"/>
        <v>NA</v>
      </c>
      <c r="AD60" s="294"/>
      <c r="AE60" s="224">
        <v>1</v>
      </c>
      <c r="AF60" s="225">
        <f t="shared" si="6"/>
        <v>1</v>
      </c>
      <c r="AG60" s="226" t="str">
        <f t="shared" si="7"/>
        <v>De acuerdo con lo programado</v>
      </c>
      <c r="AH60" s="226"/>
      <c r="AI60" s="299">
        <f t="shared" si="8"/>
        <v>1</v>
      </c>
      <c r="AJ60" s="296">
        <f t="shared" si="9"/>
        <v>1</v>
      </c>
      <c r="AK60" s="297" t="str">
        <f t="shared" si="10"/>
        <v>Cumplio</v>
      </c>
      <c r="AL60" s="297"/>
    </row>
    <row r="61" spans="1:38" s="156" customFormat="1" ht="42.6" customHeight="1">
      <c r="A61" s="177">
        <v>5.3</v>
      </c>
      <c r="B61" s="170">
        <v>13</v>
      </c>
      <c r="C61" s="170" t="s">
        <v>39</v>
      </c>
      <c r="D61" s="170" t="s">
        <v>71</v>
      </c>
      <c r="E61" s="170" t="s">
        <v>102</v>
      </c>
      <c r="F61" s="172" t="s">
        <v>1997</v>
      </c>
      <c r="G61" s="172" t="s">
        <v>1032</v>
      </c>
      <c r="H61" s="172" t="s">
        <v>1095</v>
      </c>
      <c r="I61" s="178"/>
      <c r="J61" s="178"/>
      <c r="K61" s="174"/>
      <c r="L61" s="178"/>
      <c r="M61" s="178">
        <v>1</v>
      </c>
      <c r="N61" s="174">
        <f t="shared" si="13"/>
        <v>1</v>
      </c>
      <c r="O61" s="174">
        <f t="shared" si="11"/>
        <v>1</v>
      </c>
      <c r="P61" s="179"/>
      <c r="Q61" s="172" t="s">
        <v>1924</v>
      </c>
      <c r="R61" s="183" t="s">
        <v>1998</v>
      </c>
      <c r="S61" s="350">
        <v>0</v>
      </c>
      <c r="T61" s="346" t="str">
        <f t="shared" si="0"/>
        <v>No hay Programación</v>
      </c>
      <c r="U61" s="172" t="str">
        <f t="shared" si="1"/>
        <v>De acuerdo con lo programado</v>
      </c>
      <c r="V61" s="347"/>
      <c r="W61" s="343">
        <v>0</v>
      </c>
      <c r="X61" s="344" t="str">
        <f t="shared" si="2"/>
        <v>No hay Programación</v>
      </c>
      <c r="Y61" s="172" t="str">
        <f t="shared" si="3"/>
        <v>De acuerdo con lo programado</v>
      </c>
      <c r="Z61" s="345"/>
      <c r="AA61" s="190"/>
      <c r="AB61" s="296" t="str">
        <f t="shared" si="4"/>
        <v>No hay ejecución</v>
      </c>
      <c r="AC61" s="297" t="str">
        <f t="shared" si="5"/>
        <v>NA</v>
      </c>
      <c r="AD61" s="294"/>
      <c r="AE61" s="224">
        <v>1</v>
      </c>
      <c r="AF61" s="225">
        <f t="shared" si="6"/>
        <v>1</v>
      </c>
      <c r="AG61" s="226" t="str">
        <f t="shared" si="7"/>
        <v>De acuerdo con lo programado</v>
      </c>
      <c r="AH61" s="226"/>
      <c r="AI61" s="299">
        <f t="shared" si="8"/>
        <v>1</v>
      </c>
      <c r="AJ61" s="296">
        <f t="shared" si="9"/>
        <v>1</v>
      </c>
      <c r="AK61" s="297" t="str">
        <f t="shared" si="10"/>
        <v>Cumplio</v>
      </c>
      <c r="AL61" s="297"/>
    </row>
    <row r="62" spans="1:38" s="156" customFormat="1" ht="42.6" hidden="1" customHeight="1">
      <c r="A62" s="177">
        <v>5.4</v>
      </c>
      <c r="B62" s="170">
        <v>13</v>
      </c>
      <c r="C62" s="170" t="s">
        <v>39</v>
      </c>
      <c r="D62" s="170" t="s">
        <v>71</v>
      </c>
      <c r="E62" s="170" t="s">
        <v>102</v>
      </c>
      <c r="F62" s="172" t="s">
        <v>1999</v>
      </c>
      <c r="G62" s="172" t="s">
        <v>899</v>
      </c>
      <c r="H62" s="172" t="s">
        <v>900</v>
      </c>
      <c r="I62" s="178"/>
      <c r="J62" s="178"/>
      <c r="K62" s="174"/>
      <c r="L62" s="178"/>
      <c r="M62" s="178">
        <v>1</v>
      </c>
      <c r="N62" s="174">
        <f t="shared" si="13"/>
        <v>1</v>
      </c>
      <c r="O62" s="174">
        <f t="shared" si="11"/>
        <v>1</v>
      </c>
      <c r="P62" s="179"/>
      <c r="Q62" s="172" t="s">
        <v>1912</v>
      </c>
      <c r="R62" s="183" t="s">
        <v>1994</v>
      </c>
      <c r="S62" s="350">
        <v>0</v>
      </c>
      <c r="T62" s="346" t="str">
        <f t="shared" si="0"/>
        <v>No hay Programación</v>
      </c>
      <c r="U62" s="172" t="str">
        <f t="shared" si="1"/>
        <v>De acuerdo con lo programado</v>
      </c>
      <c r="V62" s="347"/>
      <c r="W62" s="343">
        <v>0</v>
      </c>
      <c r="X62" s="344" t="str">
        <f t="shared" si="2"/>
        <v>No hay Programación</v>
      </c>
      <c r="Y62" s="172" t="str">
        <f t="shared" si="3"/>
        <v>De acuerdo con lo programado</v>
      </c>
      <c r="Z62" s="345"/>
      <c r="AA62" s="190"/>
      <c r="AB62" s="296" t="str">
        <f t="shared" si="4"/>
        <v>No hay ejecución</v>
      </c>
      <c r="AC62" s="297" t="str">
        <f t="shared" si="5"/>
        <v>NA</v>
      </c>
      <c r="AD62" s="294"/>
      <c r="AE62" s="224">
        <v>0.75</v>
      </c>
      <c r="AF62" s="225">
        <f t="shared" si="6"/>
        <v>0.75</v>
      </c>
      <c r="AG62" s="226" t="str">
        <f t="shared" si="7"/>
        <v>Atraso Leve</v>
      </c>
      <c r="AH62" s="226" t="s">
        <v>2000</v>
      </c>
      <c r="AI62" s="299">
        <f t="shared" si="8"/>
        <v>0.75</v>
      </c>
      <c r="AJ62" s="296">
        <f t="shared" si="9"/>
        <v>0.75</v>
      </c>
      <c r="AK62" s="297" t="str">
        <f t="shared" si="10"/>
        <v>No Cumplio</v>
      </c>
      <c r="AL62" s="297"/>
    </row>
    <row r="63" spans="1:38" s="156" customFormat="1" ht="42.6" hidden="1" customHeight="1">
      <c r="A63" s="177">
        <v>5.5</v>
      </c>
      <c r="B63" s="170">
        <v>13</v>
      </c>
      <c r="C63" s="170" t="s">
        <v>39</v>
      </c>
      <c r="D63" s="170" t="s">
        <v>71</v>
      </c>
      <c r="E63" s="170" t="s">
        <v>102</v>
      </c>
      <c r="F63" s="172" t="s">
        <v>2001</v>
      </c>
      <c r="G63" s="172" t="s">
        <v>1032</v>
      </c>
      <c r="H63" s="172" t="s">
        <v>907</v>
      </c>
      <c r="I63" s="178"/>
      <c r="J63" s="178"/>
      <c r="K63" s="174"/>
      <c r="L63" s="178"/>
      <c r="M63" s="178">
        <v>1</v>
      </c>
      <c r="N63" s="174">
        <f t="shared" si="13"/>
        <v>1</v>
      </c>
      <c r="O63" s="174">
        <f t="shared" si="11"/>
        <v>1</v>
      </c>
      <c r="P63" s="179"/>
      <c r="Q63" s="172" t="s">
        <v>1912</v>
      </c>
      <c r="R63" s="183" t="s">
        <v>2002</v>
      </c>
      <c r="S63" s="350">
        <v>0</v>
      </c>
      <c r="T63" s="346" t="str">
        <f t="shared" si="0"/>
        <v>No hay Programación</v>
      </c>
      <c r="U63" s="172" t="str">
        <f t="shared" si="1"/>
        <v>De acuerdo con lo programado</v>
      </c>
      <c r="V63" s="347"/>
      <c r="W63" s="343">
        <v>0</v>
      </c>
      <c r="X63" s="344" t="str">
        <f t="shared" si="2"/>
        <v>No hay Programación</v>
      </c>
      <c r="Y63" s="172" t="str">
        <f t="shared" si="3"/>
        <v>De acuerdo con lo programado</v>
      </c>
      <c r="Z63" s="345"/>
      <c r="AA63" s="190"/>
      <c r="AB63" s="296" t="str">
        <f t="shared" si="4"/>
        <v>No hay ejecución</v>
      </c>
      <c r="AC63" s="297" t="str">
        <f t="shared" si="5"/>
        <v>NA</v>
      </c>
      <c r="AD63" s="294"/>
      <c r="AE63" s="224">
        <v>0.75</v>
      </c>
      <c r="AF63" s="225">
        <f t="shared" si="6"/>
        <v>0.75</v>
      </c>
      <c r="AG63" s="226" t="str">
        <f t="shared" si="7"/>
        <v>Atraso Leve</v>
      </c>
      <c r="AH63" s="226" t="s">
        <v>2003</v>
      </c>
      <c r="AI63" s="299">
        <f t="shared" si="8"/>
        <v>0.75</v>
      </c>
      <c r="AJ63" s="296">
        <f t="shared" si="9"/>
        <v>0.75</v>
      </c>
      <c r="AK63" s="297" t="str">
        <f t="shared" si="10"/>
        <v>No Cumplio</v>
      </c>
      <c r="AL63" s="297"/>
    </row>
    <row r="64" spans="1:38" s="152" customFormat="1" ht="42.6" hidden="1" customHeight="1">
      <c r="A64" s="180">
        <v>6</v>
      </c>
      <c r="B64" s="181">
        <v>13</v>
      </c>
      <c r="C64" s="181" t="s">
        <v>39</v>
      </c>
      <c r="D64" s="181" t="s">
        <v>71</v>
      </c>
      <c r="E64" s="181" t="s">
        <v>102</v>
      </c>
      <c r="F64" s="171" t="s">
        <v>982</v>
      </c>
      <c r="G64" s="182" t="s">
        <v>910</v>
      </c>
      <c r="H64" s="182" t="s">
        <v>492</v>
      </c>
      <c r="I64" s="173">
        <f>SUM(I65:I67)</f>
        <v>0</v>
      </c>
      <c r="J64" s="173">
        <f>SUM(J65:J67)</f>
        <v>3</v>
      </c>
      <c r="K64" s="174">
        <f>SUM(I64:J64)</f>
        <v>3</v>
      </c>
      <c r="L64" s="173">
        <f>SUM(L65:L67)</f>
        <v>2</v>
      </c>
      <c r="M64" s="173">
        <f>SUM(M65:M67)</f>
        <v>3</v>
      </c>
      <c r="N64" s="174">
        <f>SUM(L64:M64)</f>
        <v>5</v>
      </c>
      <c r="O64" s="174">
        <f>SUM(K64,N64)</f>
        <v>8</v>
      </c>
      <c r="P64" s="176">
        <f>SUM(P65:P65)</f>
        <v>0</v>
      </c>
      <c r="Q64" s="171" t="str">
        <f>Q65&amp;", "&amp;Q66&amp;", "&amp;Q67</f>
        <v>Antonio Bogantes Arias, Gaudy Ortíz Rivera, Gil De Diego Salas</v>
      </c>
      <c r="R64" s="317"/>
      <c r="S64" s="325">
        <v>0</v>
      </c>
      <c r="T64" s="353" t="str">
        <f t="shared" si="0"/>
        <v>No hay Programación</v>
      </c>
      <c r="U64" s="172" t="str">
        <f t="shared" si="1"/>
        <v>De acuerdo con lo programado</v>
      </c>
      <c r="V64" s="354"/>
      <c r="W64" s="343"/>
      <c r="X64" s="344" t="str">
        <f t="shared" si="2"/>
        <v>No hay ejecución</v>
      </c>
      <c r="Y64" s="172" t="str">
        <f t="shared" si="3"/>
        <v>NA</v>
      </c>
      <c r="Z64" s="345"/>
      <c r="AA64" s="190"/>
      <c r="AB64" s="296" t="str">
        <f t="shared" si="4"/>
        <v>No hay ejecución</v>
      </c>
      <c r="AC64" s="297" t="str">
        <f t="shared" si="5"/>
        <v>NA</v>
      </c>
      <c r="AD64" s="294"/>
      <c r="AE64" s="173">
        <f>SUM(AE65:AE67)</f>
        <v>2</v>
      </c>
      <c r="AF64" s="225">
        <f t="shared" si="6"/>
        <v>0.66666666666666663</v>
      </c>
      <c r="AG64" s="226" t="str">
        <f t="shared" si="7"/>
        <v>Atraso Leve</v>
      </c>
      <c r="AH64" s="226"/>
      <c r="AI64" s="299">
        <f t="shared" si="8"/>
        <v>2</v>
      </c>
      <c r="AJ64" s="296">
        <f t="shared" si="9"/>
        <v>0.25</v>
      </c>
      <c r="AK64" s="297" t="str">
        <f t="shared" si="10"/>
        <v>No Cumplio</v>
      </c>
      <c r="AL64" s="297"/>
    </row>
    <row r="65" spans="1:38" ht="42.6" hidden="1" customHeight="1">
      <c r="A65" s="177">
        <v>6.1</v>
      </c>
      <c r="B65" s="170">
        <v>13</v>
      </c>
      <c r="C65" s="170" t="s">
        <v>39</v>
      </c>
      <c r="D65" s="170" t="s">
        <v>71</v>
      </c>
      <c r="E65" s="170" t="s">
        <v>102</v>
      </c>
      <c r="F65" s="172" t="s">
        <v>2004</v>
      </c>
      <c r="G65" s="172" t="s">
        <v>912</v>
      </c>
      <c r="H65" s="172" t="s">
        <v>913</v>
      </c>
      <c r="I65" s="178"/>
      <c r="J65" s="178">
        <v>1</v>
      </c>
      <c r="K65" s="174">
        <f>SUM(I65:J65)</f>
        <v>1</v>
      </c>
      <c r="L65" s="178">
        <v>1</v>
      </c>
      <c r="M65" s="178">
        <v>1</v>
      </c>
      <c r="N65" s="174">
        <f t="shared" si="13"/>
        <v>2</v>
      </c>
      <c r="O65" s="174">
        <f t="shared" si="11"/>
        <v>3</v>
      </c>
      <c r="P65" s="179"/>
      <c r="Q65" s="172" t="s">
        <v>1912</v>
      </c>
      <c r="R65" s="183" t="s">
        <v>1913</v>
      </c>
      <c r="S65" s="350">
        <v>0</v>
      </c>
      <c r="T65" s="346" t="str">
        <f t="shared" si="0"/>
        <v>No hay Programación</v>
      </c>
      <c r="U65" s="172" t="str">
        <f t="shared" si="1"/>
        <v>De acuerdo con lo programado</v>
      </c>
      <c r="V65" s="347"/>
      <c r="W65" s="343">
        <v>1</v>
      </c>
      <c r="X65" s="344">
        <f>IF(W65="","No hay ejecución",IF(AND(J65=0),"No hay Programación", W65/J65))</f>
        <v>1</v>
      </c>
      <c r="Y65" s="172" t="str">
        <f t="shared" si="3"/>
        <v>De acuerdo con lo programado</v>
      </c>
      <c r="Z65" s="345"/>
      <c r="AA65" s="190">
        <v>1</v>
      </c>
      <c r="AB65" s="296">
        <f t="shared" si="4"/>
        <v>1</v>
      </c>
      <c r="AC65" s="297" t="str">
        <f t="shared" si="5"/>
        <v>De acuerdo con lo programado</v>
      </c>
      <c r="AD65" s="294"/>
      <c r="AE65" s="224">
        <v>0</v>
      </c>
      <c r="AF65" s="225">
        <f t="shared" si="6"/>
        <v>0</v>
      </c>
      <c r="AG65" s="226" t="str">
        <f t="shared" si="7"/>
        <v>En riesgo en cumplimiento</v>
      </c>
      <c r="AH65" s="226" t="s">
        <v>2005</v>
      </c>
      <c r="AI65" s="299">
        <f t="shared" si="8"/>
        <v>2</v>
      </c>
      <c r="AJ65" s="296">
        <f t="shared" si="9"/>
        <v>0.66666666666666663</v>
      </c>
      <c r="AK65" s="297" t="str">
        <f t="shared" si="10"/>
        <v>No Cumplio</v>
      </c>
      <c r="AL65" s="297"/>
    </row>
    <row r="66" spans="1:38" ht="42.6" hidden="1" customHeight="1">
      <c r="A66" s="177">
        <v>6.2</v>
      </c>
      <c r="B66" s="170">
        <v>13</v>
      </c>
      <c r="C66" s="170" t="s">
        <v>39</v>
      </c>
      <c r="D66" s="170" t="s">
        <v>71</v>
      </c>
      <c r="E66" s="170" t="s">
        <v>102</v>
      </c>
      <c r="F66" s="172" t="s">
        <v>2006</v>
      </c>
      <c r="G66" s="172" t="s">
        <v>912</v>
      </c>
      <c r="H66" s="172" t="s">
        <v>913</v>
      </c>
      <c r="I66" s="178"/>
      <c r="J66" s="178">
        <v>2</v>
      </c>
      <c r="K66" s="174">
        <f>SUM(I66:J66)</f>
        <v>2</v>
      </c>
      <c r="L66" s="223">
        <v>1</v>
      </c>
      <c r="M66" s="178">
        <v>1</v>
      </c>
      <c r="N66" s="174">
        <f t="shared" si="13"/>
        <v>2</v>
      </c>
      <c r="O66" s="174">
        <f t="shared" si="11"/>
        <v>4</v>
      </c>
      <c r="P66" s="179"/>
      <c r="Q66" s="172" t="s">
        <v>1916</v>
      </c>
      <c r="R66" s="183" t="s">
        <v>1913</v>
      </c>
      <c r="S66" s="350">
        <v>0</v>
      </c>
      <c r="T66" s="346" t="str">
        <f t="shared" si="0"/>
        <v>No hay Programación</v>
      </c>
      <c r="U66" s="172" t="str">
        <f t="shared" si="1"/>
        <v>De acuerdo con lo programado</v>
      </c>
      <c r="V66" s="347"/>
      <c r="W66" s="343">
        <v>2</v>
      </c>
      <c r="X66" s="344">
        <f>IF(W66="","No hay ejecución",IF(AND(J66=0),"No hay Programación", W66/J66))</f>
        <v>1</v>
      </c>
      <c r="Y66" s="172" t="str">
        <f t="shared" si="3"/>
        <v>De acuerdo con lo programado</v>
      </c>
      <c r="Z66" s="345"/>
      <c r="AA66" s="325"/>
      <c r="AB66" s="296" t="str">
        <f t="shared" si="4"/>
        <v>No hay ejecución</v>
      </c>
      <c r="AC66" s="297" t="str">
        <f t="shared" si="5"/>
        <v>NA</v>
      </c>
      <c r="AD66" s="294"/>
      <c r="AE66" s="224">
        <v>1</v>
      </c>
      <c r="AF66" s="225">
        <f t="shared" si="6"/>
        <v>1</v>
      </c>
      <c r="AG66" s="226" t="str">
        <f t="shared" si="7"/>
        <v>De acuerdo con lo programado</v>
      </c>
      <c r="AH66" s="226"/>
      <c r="AI66" s="299">
        <f t="shared" si="8"/>
        <v>3</v>
      </c>
      <c r="AJ66" s="296">
        <f t="shared" si="9"/>
        <v>0.75</v>
      </c>
      <c r="AK66" s="297" t="str">
        <f t="shared" si="10"/>
        <v>No Cumplio</v>
      </c>
      <c r="AL66" s="297"/>
    </row>
    <row r="67" spans="1:38" ht="42.6" customHeight="1">
      <c r="A67" s="177">
        <v>6.3</v>
      </c>
      <c r="B67" s="170">
        <v>13</v>
      </c>
      <c r="C67" s="170" t="s">
        <v>39</v>
      </c>
      <c r="D67" s="170" t="s">
        <v>71</v>
      </c>
      <c r="E67" s="170" t="s">
        <v>102</v>
      </c>
      <c r="F67" s="172" t="s">
        <v>2004</v>
      </c>
      <c r="G67" s="172" t="s">
        <v>912</v>
      </c>
      <c r="H67" s="172" t="s">
        <v>913</v>
      </c>
      <c r="I67" s="178"/>
      <c r="J67" s="178"/>
      <c r="K67" s="174">
        <f>SUM(I67:J67)</f>
        <v>0</v>
      </c>
      <c r="L67" s="178"/>
      <c r="M67" s="178">
        <v>1</v>
      </c>
      <c r="N67" s="174">
        <f t="shared" si="13"/>
        <v>1</v>
      </c>
      <c r="O67" s="174">
        <f t="shared" si="11"/>
        <v>1</v>
      </c>
      <c r="P67" s="179"/>
      <c r="Q67" s="172" t="s">
        <v>1937</v>
      </c>
      <c r="R67" s="183" t="s">
        <v>1913</v>
      </c>
      <c r="S67" s="350">
        <v>0</v>
      </c>
      <c r="T67" s="346" t="str">
        <f t="shared" si="0"/>
        <v>No hay Programación</v>
      </c>
      <c r="U67" s="172" t="str">
        <f t="shared" si="1"/>
        <v>De acuerdo con lo programado</v>
      </c>
      <c r="V67" s="347"/>
      <c r="W67" s="343">
        <v>0</v>
      </c>
      <c r="X67" s="344" t="str">
        <f t="shared" si="2"/>
        <v>No hay Programación</v>
      </c>
      <c r="Y67" s="172" t="str">
        <f t="shared" si="3"/>
        <v>De acuerdo con lo programado</v>
      </c>
      <c r="Z67" s="345"/>
      <c r="AA67" s="190"/>
      <c r="AB67" s="296" t="str">
        <f t="shared" si="4"/>
        <v>No hay ejecución</v>
      </c>
      <c r="AC67" s="297" t="str">
        <f t="shared" si="5"/>
        <v>NA</v>
      </c>
      <c r="AD67" s="294"/>
      <c r="AE67" s="224">
        <v>1</v>
      </c>
      <c r="AF67" s="225">
        <f t="shared" si="6"/>
        <v>1</v>
      </c>
      <c r="AG67" s="226" t="str">
        <f t="shared" si="7"/>
        <v>De acuerdo con lo programado</v>
      </c>
      <c r="AH67" s="226"/>
      <c r="AI67" s="299">
        <f t="shared" si="8"/>
        <v>1</v>
      </c>
      <c r="AJ67" s="296">
        <f t="shared" si="9"/>
        <v>1</v>
      </c>
      <c r="AK67" s="297" t="str">
        <f t="shared" si="10"/>
        <v>Cumplio</v>
      </c>
      <c r="AL67" s="297"/>
    </row>
    <row r="68" spans="1:38" s="152" customFormat="1" ht="42.6" hidden="1" customHeight="1">
      <c r="A68" s="180">
        <v>7</v>
      </c>
      <c r="B68" s="181">
        <v>13</v>
      </c>
      <c r="C68" s="181" t="s">
        <v>39</v>
      </c>
      <c r="D68" s="181" t="s">
        <v>71</v>
      </c>
      <c r="E68" s="181" t="s">
        <v>102</v>
      </c>
      <c r="F68" s="171" t="s">
        <v>991</v>
      </c>
      <c r="G68" s="182" t="s">
        <v>910</v>
      </c>
      <c r="H68" s="182" t="s">
        <v>492</v>
      </c>
      <c r="I68" s="173">
        <f>SUM(I69:I70)</f>
        <v>0</v>
      </c>
      <c r="J68" s="173">
        <f>SUM(J69:J70)</f>
        <v>0</v>
      </c>
      <c r="K68" s="174">
        <f>SUM(I68:J68)</f>
        <v>0</v>
      </c>
      <c r="L68" s="173">
        <f>SUM(L69:L70)</f>
        <v>1</v>
      </c>
      <c r="M68" s="173">
        <f>SUM(M69:M70)</f>
        <v>1</v>
      </c>
      <c r="N68" s="174">
        <f t="shared" si="13"/>
        <v>2</v>
      </c>
      <c r="O68" s="174">
        <f t="shared" si="11"/>
        <v>2</v>
      </c>
      <c r="P68" s="176">
        <f>SUM(P70:P70)</f>
        <v>0</v>
      </c>
      <c r="Q68" s="171" t="str">
        <f>Q69&amp;", "&amp;Q70</f>
        <v>Antonio Bogantes Arias, Jessica Castillo y Luis Fernando Solano Jiménez, Hazel Mena Venegas y Luis Antonio Orozco Cárdenas</v>
      </c>
      <c r="R68" s="317"/>
      <c r="S68" s="325">
        <v>0</v>
      </c>
      <c r="T68" s="353" t="str">
        <f t="shared" si="0"/>
        <v>No hay Programación</v>
      </c>
      <c r="U68" s="172" t="str">
        <f t="shared" si="1"/>
        <v>De acuerdo con lo programado</v>
      </c>
      <c r="V68" s="354"/>
      <c r="W68" s="343"/>
      <c r="X68" s="344" t="str">
        <f t="shared" si="2"/>
        <v>No hay ejecución</v>
      </c>
      <c r="Y68" s="172" t="str">
        <f t="shared" si="3"/>
        <v>NA</v>
      </c>
      <c r="Z68" s="345"/>
      <c r="AA68" s="190"/>
      <c r="AB68" s="296" t="str">
        <f t="shared" si="4"/>
        <v>No hay ejecución</v>
      </c>
      <c r="AC68" s="297" t="str">
        <f t="shared" si="5"/>
        <v>NA</v>
      </c>
      <c r="AD68" s="294"/>
      <c r="AE68" s="173">
        <f>SUM(AE69:AE70)</f>
        <v>1</v>
      </c>
      <c r="AF68" s="225">
        <f t="shared" si="6"/>
        <v>1</v>
      </c>
      <c r="AG68" s="226" t="str">
        <f t="shared" si="7"/>
        <v>De acuerdo con lo programado</v>
      </c>
      <c r="AH68" s="226"/>
      <c r="AI68" s="299">
        <f t="shared" si="8"/>
        <v>1</v>
      </c>
      <c r="AJ68" s="296">
        <f t="shared" si="9"/>
        <v>0.5</v>
      </c>
      <c r="AK68" s="297" t="str">
        <f t="shared" si="10"/>
        <v>No Cumplio</v>
      </c>
      <c r="AL68" s="297"/>
    </row>
    <row r="69" spans="1:38" ht="42.6" customHeight="1">
      <c r="A69" s="177" t="s">
        <v>914</v>
      </c>
      <c r="B69" s="170">
        <v>13</v>
      </c>
      <c r="C69" s="170" t="s">
        <v>39</v>
      </c>
      <c r="D69" s="170" t="s">
        <v>71</v>
      </c>
      <c r="E69" s="170" t="s">
        <v>102</v>
      </c>
      <c r="F69" s="172" t="s">
        <v>2007</v>
      </c>
      <c r="G69" s="172" t="s">
        <v>915</v>
      </c>
      <c r="H69" s="172" t="s">
        <v>986</v>
      </c>
      <c r="I69" s="178"/>
      <c r="J69" s="178"/>
      <c r="K69" s="174"/>
      <c r="L69" s="178">
        <v>1</v>
      </c>
      <c r="M69" s="178"/>
      <c r="N69" s="174"/>
      <c r="O69" s="174"/>
      <c r="P69" s="176"/>
      <c r="Q69" s="172" t="s">
        <v>2008</v>
      </c>
      <c r="R69" s="183"/>
      <c r="S69" s="350">
        <v>0</v>
      </c>
      <c r="T69" s="346" t="str">
        <f t="shared" si="0"/>
        <v>No hay Programación</v>
      </c>
      <c r="U69" s="172" t="str">
        <f t="shared" si="1"/>
        <v>De acuerdo con lo programado</v>
      </c>
      <c r="V69" s="347"/>
      <c r="W69" s="343">
        <v>2</v>
      </c>
      <c r="X69" s="344" t="str">
        <f t="shared" si="2"/>
        <v>No hay Programación</v>
      </c>
      <c r="Y69" s="172" t="str">
        <f t="shared" si="3"/>
        <v>De acuerdo con lo programado</v>
      </c>
      <c r="Z69" s="345"/>
      <c r="AA69" s="190">
        <v>1</v>
      </c>
      <c r="AB69" s="296">
        <f t="shared" si="4"/>
        <v>1</v>
      </c>
      <c r="AC69" s="297" t="str">
        <f t="shared" si="5"/>
        <v>De acuerdo con lo programado</v>
      </c>
      <c r="AD69" s="294"/>
      <c r="AE69" s="224"/>
      <c r="AF69" s="225" t="str">
        <f t="shared" si="6"/>
        <v>No hay ejecución</v>
      </c>
      <c r="AG69" s="226" t="str">
        <f t="shared" si="7"/>
        <v>NA</v>
      </c>
      <c r="AH69" s="226"/>
      <c r="AI69" s="299">
        <f t="shared" si="8"/>
        <v>3</v>
      </c>
      <c r="AJ69" s="296" t="str">
        <f t="shared" si="9"/>
        <v>No hay Programación</v>
      </c>
      <c r="AK69" s="297" t="str">
        <f t="shared" si="10"/>
        <v>Cumplio</v>
      </c>
      <c r="AL69" s="297"/>
    </row>
    <row r="70" spans="1:38" ht="42.6" customHeight="1">
      <c r="A70" s="177" t="s">
        <v>916</v>
      </c>
      <c r="B70" s="170">
        <v>13</v>
      </c>
      <c r="C70" s="170" t="s">
        <v>39</v>
      </c>
      <c r="D70" s="170" t="s">
        <v>71</v>
      </c>
      <c r="E70" s="170" t="s">
        <v>102</v>
      </c>
      <c r="F70" s="172" t="s">
        <v>2009</v>
      </c>
      <c r="G70" s="172" t="s">
        <v>915</v>
      </c>
      <c r="H70" s="172" t="s">
        <v>986</v>
      </c>
      <c r="I70" s="178"/>
      <c r="J70" s="178"/>
      <c r="K70" s="174">
        <f>SUM(I70:J70)</f>
        <v>0</v>
      </c>
      <c r="L70" s="178"/>
      <c r="M70" s="178">
        <v>1</v>
      </c>
      <c r="N70" s="174">
        <f t="shared" si="13"/>
        <v>1</v>
      </c>
      <c r="O70" s="175">
        <f t="shared" si="11"/>
        <v>1</v>
      </c>
      <c r="P70" s="179"/>
      <c r="Q70" s="172" t="s">
        <v>2010</v>
      </c>
      <c r="R70" s="183"/>
      <c r="S70" s="350">
        <v>0</v>
      </c>
      <c r="T70" s="346" t="str">
        <f t="shared" si="0"/>
        <v>No hay Programación</v>
      </c>
      <c r="U70" s="172" t="str">
        <f t="shared" si="1"/>
        <v>De acuerdo con lo programado</v>
      </c>
      <c r="V70" s="347"/>
      <c r="W70" s="343">
        <v>1</v>
      </c>
      <c r="X70" s="344" t="str">
        <f t="shared" si="2"/>
        <v>No hay Programación</v>
      </c>
      <c r="Y70" s="172" t="str">
        <f t="shared" si="3"/>
        <v>De acuerdo con lo programado</v>
      </c>
      <c r="Z70" s="345"/>
      <c r="AA70" s="190"/>
      <c r="AB70" s="296" t="str">
        <f t="shared" si="4"/>
        <v>No hay ejecución</v>
      </c>
      <c r="AC70" s="297" t="str">
        <f t="shared" si="5"/>
        <v>NA</v>
      </c>
      <c r="AD70" s="294"/>
      <c r="AE70" s="224">
        <v>1</v>
      </c>
      <c r="AF70" s="225">
        <f t="shared" si="6"/>
        <v>1</v>
      </c>
      <c r="AG70" s="226" t="str">
        <f t="shared" si="7"/>
        <v>De acuerdo con lo programado</v>
      </c>
      <c r="AH70" s="226"/>
      <c r="AI70" s="299">
        <f t="shared" si="8"/>
        <v>2</v>
      </c>
      <c r="AJ70" s="296">
        <f t="shared" si="9"/>
        <v>2</v>
      </c>
      <c r="AK70" s="297" t="str">
        <f t="shared" si="10"/>
        <v>Cumplio</v>
      </c>
      <c r="AL70" s="297"/>
    </row>
    <row r="71" spans="1:38" ht="67.5" hidden="1" customHeight="1">
      <c r="A71" s="180">
        <v>8</v>
      </c>
      <c r="B71" s="181">
        <v>12</v>
      </c>
      <c r="C71" s="181" t="s">
        <v>27</v>
      </c>
      <c r="D71" s="181" t="s">
        <v>48</v>
      </c>
      <c r="E71" s="181" t="s">
        <v>96</v>
      </c>
      <c r="F71" s="171" t="s">
        <v>1007</v>
      </c>
      <c r="G71" s="182" t="s">
        <v>491</v>
      </c>
      <c r="H71" s="182" t="s">
        <v>492</v>
      </c>
      <c r="I71" s="178">
        <f>SUM(I72:I87)</f>
        <v>62</v>
      </c>
      <c r="J71" s="178">
        <f>SUM(J72:J87)</f>
        <v>88</v>
      </c>
      <c r="K71" s="174">
        <f>SUM(K72:K73)</f>
        <v>4</v>
      </c>
      <c r="L71" s="178">
        <f>SUM(L72:L87)</f>
        <v>63</v>
      </c>
      <c r="M71" s="178">
        <f>SUM(M72:M87)</f>
        <v>88</v>
      </c>
      <c r="N71" s="174">
        <f t="shared" si="13"/>
        <v>151</v>
      </c>
      <c r="O71" s="174">
        <f>SUM(O72:O87)</f>
        <v>301</v>
      </c>
      <c r="P71" s="176">
        <f>SUM(P72:P72)</f>
        <v>0</v>
      </c>
      <c r="Q71" s="171" t="str">
        <f>Q72&amp;", "&amp;Q75&amp;", "&amp;Q77&amp;", "&amp;Q78&amp;", "&amp;Q79&amp;", "&amp;Q80&amp;", "&amp;Q82</f>
        <v>Gabriela Palma Montano, Gaudy Ortíz Rivera, María Teresa Aguilar, Roy Mendoza Sánchez, Carlos Salazar, Cindy Castillo Rojas, Silvia Quirós Jiménez</v>
      </c>
      <c r="R71" s="183"/>
      <c r="S71" s="350">
        <v>0</v>
      </c>
      <c r="T71" s="346">
        <f t="shared" si="0"/>
        <v>0</v>
      </c>
      <c r="U71" s="172" t="str">
        <f t="shared" si="1"/>
        <v>En riesgo cumplimiento</v>
      </c>
      <c r="V71" s="347"/>
      <c r="W71" s="343"/>
      <c r="X71" s="344" t="str">
        <f t="shared" si="2"/>
        <v>No hay ejecución</v>
      </c>
      <c r="Y71" s="172" t="str">
        <f t="shared" si="3"/>
        <v>NA</v>
      </c>
      <c r="Z71" s="345"/>
      <c r="AA71" s="190"/>
      <c r="AB71" s="296" t="str">
        <f t="shared" si="4"/>
        <v>No hay ejecución</v>
      </c>
      <c r="AC71" s="297" t="str">
        <f t="shared" si="5"/>
        <v>NA</v>
      </c>
      <c r="AD71" s="294"/>
      <c r="AE71" s="178">
        <f>SUM(AE72:AE87)</f>
        <v>86</v>
      </c>
      <c r="AF71" s="225">
        <f t="shared" si="6"/>
        <v>0.97727272727272729</v>
      </c>
      <c r="AG71" s="226" t="str">
        <f t="shared" si="7"/>
        <v>De acuerdo con lo programado</v>
      </c>
      <c r="AH71" s="226"/>
      <c r="AI71" s="299">
        <f t="shared" si="8"/>
        <v>86</v>
      </c>
      <c r="AJ71" s="296">
        <f t="shared" si="9"/>
        <v>0.2857142857142857</v>
      </c>
      <c r="AK71" s="297" t="str">
        <f t="shared" si="10"/>
        <v>No Cumplio</v>
      </c>
      <c r="AL71" s="297"/>
    </row>
    <row r="72" spans="1:38" ht="42.6" customHeight="1">
      <c r="A72" s="177">
        <v>8.1</v>
      </c>
      <c r="B72" s="170">
        <v>12</v>
      </c>
      <c r="C72" s="170" t="s">
        <v>27</v>
      </c>
      <c r="D72" s="170" t="s">
        <v>48</v>
      </c>
      <c r="E72" s="170" t="s">
        <v>96</v>
      </c>
      <c r="F72" s="172" t="s">
        <v>2011</v>
      </c>
      <c r="G72" s="172" t="s">
        <v>920</v>
      </c>
      <c r="H72" s="172" t="s">
        <v>944</v>
      </c>
      <c r="I72" s="172">
        <v>1</v>
      </c>
      <c r="J72" s="172">
        <v>1</v>
      </c>
      <c r="K72" s="174">
        <f>SUM(I72:J72)</f>
        <v>2</v>
      </c>
      <c r="L72" s="178">
        <v>1</v>
      </c>
      <c r="M72" s="178">
        <v>1</v>
      </c>
      <c r="N72" s="174">
        <f t="shared" si="13"/>
        <v>2</v>
      </c>
      <c r="O72" s="175">
        <f t="shared" si="11"/>
        <v>4</v>
      </c>
      <c r="P72" s="179"/>
      <c r="Q72" s="179" t="s">
        <v>2012</v>
      </c>
      <c r="R72" s="183" t="s">
        <v>1913</v>
      </c>
      <c r="S72" s="350">
        <v>1</v>
      </c>
      <c r="T72" s="346">
        <f t="shared" si="0"/>
        <v>1</v>
      </c>
      <c r="U72" s="172" t="str">
        <f t="shared" si="1"/>
        <v>De acuerdo con lo programado</v>
      </c>
      <c r="V72" s="347"/>
      <c r="W72" s="343">
        <v>1</v>
      </c>
      <c r="X72" s="344">
        <f t="shared" si="2"/>
        <v>1</v>
      </c>
      <c r="Y72" s="172" t="str">
        <f t="shared" si="3"/>
        <v>De acuerdo con lo programado</v>
      </c>
      <c r="Z72" s="345"/>
      <c r="AA72" s="190">
        <v>1</v>
      </c>
      <c r="AB72" s="296">
        <f t="shared" si="4"/>
        <v>1</v>
      </c>
      <c r="AC72" s="297" t="str">
        <f t="shared" si="5"/>
        <v>De acuerdo con lo programado</v>
      </c>
      <c r="AD72" s="294"/>
      <c r="AE72" s="224">
        <v>1</v>
      </c>
      <c r="AF72" s="225">
        <f t="shared" si="6"/>
        <v>1</v>
      </c>
      <c r="AG72" s="226" t="str">
        <f t="shared" si="7"/>
        <v>De acuerdo con lo programado</v>
      </c>
      <c r="AH72" s="226"/>
      <c r="AI72" s="299">
        <f t="shared" si="8"/>
        <v>4</v>
      </c>
      <c r="AJ72" s="296">
        <f t="shared" si="9"/>
        <v>1</v>
      </c>
      <c r="AK72" s="297" t="str">
        <f t="shared" si="10"/>
        <v>Cumplio</v>
      </c>
      <c r="AL72" s="297"/>
    </row>
    <row r="73" spans="1:38" ht="42.6" customHeight="1">
      <c r="A73" s="177">
        <v>8.1999999999999993</v>
      </c>
      <c r="B73" s="170">
        <v>12</v>
      </c>
      <c r="C73" s="170" t="s">
        <v>27</v>
      </c>
      <c r="D73" s="170" t="s">
        <v>48</v>
      </c>
      <c r="E73" s="170" t="s">
        <v>114</v>
      </c>
      <c r="F73" s="172" t="s">
        <v>2013</v>
      </c>
      <c r="G73" s="172" t="s">
        <v>920</v>
      </c>
      <c r="H73" s="172" t="s">
        <v>944</v>
      </c>
      <c r="I73" s="172">
        <v>1</v>
      </c>
      <c r="J73" s="172">
        <v>1</v>
      </c>
      <c r="K73" s="174">
        <f>SUM(I73:J73)</f>
        <v>2</v>
      </c>
      <c r="L73" s="178">
        <v>1</v>
      </c>
      <c r="M73" s="178">
        <v>1</v>
      </c>
      <c r="N73" s="174">
        <f t="shared" si="13"/>
        <v>2</v>
      </c>
      <c r="O73" s="175">
        <f t="shared" si="11"/>
        <v>4</v>
      </c>
      <c r="P73" s="179"/>
      <c r="Q73" s="179" t="s">
        <v>2012</v>
      </c>
      <c r="R73" s="183" t="s">
        <v>1913</v>
      </c>
      <c r="S73" s="350">
        <v>1</v>
      </c>
      <c r="T73" s="346">
        <f t="shared" si="0"/>
        <v>1</v>
      </c>
      <c r="U73" s="172" t="str">
        <f t="shared" si="1"/>
        <v>De acuerdo con lo programado</v>
      </c>
      <c r="V73" s="347"/>
      <c r="W73" s="343">
        <v>1</v>
      </c>
      <c r="X73" s="344">
        <f t="shared" si="2"/>
        <v>1</v>
      </c>
      <c r="Y73" s="172" t="str">
        <f t="shared" si="3"/>
        <v>De acuerdo con lo programado</v>
      </c>
      <c r="Z73" s="345"/>
      <c r="AA73" s="190">
        <v>1</v>
      </c>
      <c r="AB73" s="296">
        <f t="shared" si="4"/>
        <v>1</v>
      </c>
      <c r="AC73" s="297" t="str">
        <f t="shared" si="5"/>
        <v>De acuerdo con lo programado</v>
      </c>
      <c r="AD73" s="294"/>
      <c r="AE73" s="224">
        <v>1</v>
      </c>
      <c r="AF73" s="225">
        <f t="shared" si="6"/>
        <v>1</v>
      </c>
      <c r="AG73" s="226" t="str">
        <f t="shared" si="7"/>
        <v>De acuerdo con lo programado</v>
      </c>
      <c r="AH73" s="226"/>
      <c r="AI73" s="299">
        <f t="shared" si="8"/>
        <v>4</v>
      </c>
      <c r="AJ73" s="296">
        <f t="shared" si="9"/>
        <v>1</v>
      </c>
      <c r="AK73" s="297" t="str">
        <f t="shared" si="10"/>
        <v>Cumplio</v>
      </c>
      <c r="AL73" s="297"/>
    </row>
    <row r="74" spans="1:38" ht="42.6" customHeight="1">
      <c r="A74" s="177">
        <v>8.3000000000000007</v>
      </c>
      <c r="B74" s="170">
        <v>12</v>
      </c>
      <c r="C74" s="170" t="s">
        <v>33</v>
      </c>
      <c r="D74" s="170" t="s">
        <v>48</v>
      </c>
      <c r="E74" s="170" t="s">
        <v>108</v>
      </c>
      <c r="F74" s="172" t="s">
        <v>2014</v>
      </c>
      <c r="G74" s="172" t="s">
        <v>920</v>
      </c>
      <c r="H74" s="172" t="s">
        <v>498</v>
      </c>
      <c r="I74" s="172"/>
      <c r="J74" s="172">
        <v>12</v>
      </c>
      <c r="K74" s="174">
        <f>SUM(I74:J74)</f>
        <v>12</v>
      </c>
      <c r="L74" s="178">
        <v>1</v>
      </c>
      <c r="M74" s="178">
        <v>12</v>
      </c>
      <c r="N74" s="174">
        <f>SUM(L74:M74)</f>
        <v>13</v>
      </c>
      <c r="O74" s="175">
        <f t="shared" si="11"/>
        <v>25</v>
      </c>
      <c r="P74" s="179"/>
      <c r="Q74" s="179" t="s">
        <v>2012</v>
      </c>
      <c r="R74" s="183" t="s">
        <v>1913</v>
      </c>
      <c r="S74" s="350">
        <v>0</v>
      </c>
      <c r="T74" s="346" t="str">
        <f t="shared" si="0"/>
        <v>No hay Programación</v>
      </c>
      <c r="U74" s="172" t="str">
        <f t="shared" si="1"/>
        <v>De acuerdo con lo programado</v>
      </c>
      <c r="V74" s="347"/>
      <c r="W74" s="343">
        <v>12</v>
      </c>
      <c r="X74" s="344">
        <f t="shared" si="2"/>
        <v>1</v>
      </c>
      <c r="Y74" s="172" t="str">
        <f t="shared" si="3"/>
        <v>De acuerdo con lo programado</v>
      </c>
      <c r="Z74" s="345"/>
      <c r="AA74" s="190">
        <v>1</v>
      </c>
      <c r="AB74" s="296">
        <f t="shared" si="4"/>
        <v>1</v>
      </c>
      <c r="AC74" s="297" t="str">
        <f t="shared" si="5"/>
        <v>De acuerdo con lo programado</v>
      </c>
      <c r="AD74" s="294"/>
      <c r="AE74" s="224">
        <v>12</v>
      </c>
      <c r="AF74" s="225">
        <f t="shared" si="6"/>
        <v>1</v>
      </c>
      <c r="AG74" s="226" t="str">
        <f t="shared" si="7"/>
        <v>De acuerdo con lo programado</v>
      </c>
      <c r="AH74" s="226"/>
      <c r="AI74" s="299">
        <f t="shared" si="8"/>
        <v>25</v>
      </c>
      <c r="AJ74" s="296">
        <f t="shared" si="9"/>
        <v>1</v>
      </c>
      <c r="AK74" s="297" t="str">
        <f t="shared" si="10"/>
        <v>Cumplio</v>
      </c>
      <c r="AL74" s="297"/>
    </row>
    <row r="75" spans="1:38" ht="42.6" hidden="1" customHeight="1">
      <c r="A75" s="177">
        <v>8.4</v>
      </c>
      <c r="B75" s="170">
        <v>12</v>
      </c>
      <c r="C75" s="170" t="s">
        <v>33</v>
      </c>
      <c r="D75" s="170" t="s">
        <v>48</v>
      </c>
      <c r="E75" s="170" t="s">
        <v>108</v>
      </c>
      <c r="F75" s="172" t="s">
        <v>2015</v>
      </c>
      <c r="G75" s="172" t="s">
        <v>920</v>
      </c>
      <c r="H75" s="172" t="s">
        <v>517</v>
      </c>
      <c r="I75" s="172"/>
      <c r="J75" s="172">
        <v>5</v>
      </c>
      <c r="K75" s="174">
        <f t="shared" ref="K75:K87" si="19">SUM(I75:J75)</f>
        <v>5</v>
      </c>
      <c r="L75" s="178"/>
      <c r="M75" s="178">
        <v>5</v>
      </c>
      <c r="N75" s="174">
        <f t="shared" ref="N75:N87" si="20">SUM(L75:M75)</f>
        <v>5</v>
      </c>
      <c r="O75" s="175">
        <f t="shared" si="11"/>
        <v>10</v>
      </c>
      <c r="P75" s="179"/>
      <c r="Q75" s="172" t="s">
        <v>1916</v>
      </c>
      <c r="R75" s="183" t="s">
        <v>1913</v>
      </c>
      <c r="S75" s="350">
        <v>0</v>
      </c>
      <c r="T75" s="346" t="str">
        <f t="shared" si="0"/>
        <v>No hay Programación</v>
      </c>
      <c r="U75" s="172" t="str">
        <f t="shared" si="1"/>
        <v>De acuerdo con lo programado</v>
      </c>
      <c r="V75" s="347"/>
      <c r="W75" s="343">
        <v>2</v>
      </c>
      <c r="X75" s="344">
        <f t="shared" si="2"/>
        <v>0.4</v>
      </c>
      <c r="Y75" s="172" t="str">
        <f t="shared" si="3"/>
        <v>En riesgo cumplimiento</v>
      </c>
      <c r="Z75" s="345" t="s">
        <v>1943</v>
      </c>
      <c r="AA75" s="325"/>
      <c r="AB75" s="296" t="str">
        <f t="shared" si="4"/>
        <v>No hay ejecución</v>
      </c>
      <c r="AC75" s="297" t="str">
        <f t="shared" si="5"/>
        <v>NA</v>
      </c>
      <c r="AD75" s="294"/>
      <c r="AE75" s="224">
        <v>5</v>
      </c>
      <c r="AF75" s="225">
        <f t="shared" si="6"/>
        <v>1</v>
      </c>
      <c r="AG75" s="226" t="str">
        <f t="shared" si="7"/>
        <v>De acuerdo con lo programado</v>
      </c>
      <c r="AH75" s="226"/>
      <c r="AI75" s="299">
        <f t="shared" si="8"/>
        <v>7</v>
      </c>
      <c r="AJ75" s="296">
        <f t="shared" si="9"/>
        <v>0.7</v>
      </c>
      <c r="AK75" s="297" t="str">
        <f t="shared" si="10"/>
        <v>No Cumplio</v>
      </c>
      <c r="AL75" s="297"/>
    </row>
    <row r="76" spans="1:38" ht="42.6" customHeight="1">
      <c r="A76" s="177">
        <v>8.5</v>
      </c>
      <c r="B76" s="170">
        <v>12</v>
      </c>
      <c r="C76" s="170" t="s">
        <v>33</v>
      </c>
      <c r="D76" s="170" t="s">
        <v>48</v>
      </c>
      <c r="E76" s="170" t="s">
        <v>108</v>
      </c>
      <c r="F76" s="172" t="s">
        <v>2016</v>
      </c>
      <c r="G76" s="172" t="s">
        <v>495</v>
      </c>
      <c r="H76" s="172" t="s">
        <v>517</v>
      </c>
      <c r="I76" s="172"/>
      <c r="J76" s="172">
        <v>5</v>
      </c>
      <c r="K76" s="174">
        <f t="shared" si="19"/>
        <v>5</v>
      </c>
      <c r="L76" s="223"/>
      <c r="M76" s="178">
        <v>5</v>
      </c>
      <c r="N76" s="174">
        <f t="shared" si="20"/>
        <v>5</v>
      </c>
      <c r="O76" s="175">
        <f t="shared" si="11"/>
        <v>10</v>
      </c>
      <c r="P76" s="179"/>
      <c r="Q76" s="172" t="s">
        <v>1916</v>
      </c>
      <c r="R76" s="183" t="s">
        <v>1913</v>
      </c>
      <c r="S76" s="350">
        <v>0</v>
      </c>
      <c r="T76" s="346" t="str">
        <f t="shared" ref="T76:T87" si="21">IF(S76="","No hay ejecución",IF(AND(I76=0),"No hay Programación", S76/I76))</f>
        <v>No hay Programación</v>
      </c>
      <c r="U76" s="172" t="str">
        <f t="shared" si="1"/>
        <v>De acuerdo con lo programado</v>
      </c>
      <c r="V76" s="347"/>
      <c r="W76" s="343">
        <v>5</v>
      </c>
      <c r="X76" s="344">
        <f t="shared" si="2"/>
        <v>1</v>
      </c>
      <c r="Y76" s="172" t="str">
        <f t="shared" si="3"/>
        <v>De acuerdo con lo programado</v>
      </c>
      <c r="Z76" s="345" t="s">
        <v>1943</v>
      </c>
      <c r="AA76" s="325"/>
      <c r="AB76" s="296" t="str">
        <f t="shared" si="4"/>
        <v>No hay ejecución</v>
      </c>
      <c r="AC76" s="297" t="str">
        <f t="shared" si="5"/>
        <v>NA</v>
      </c>
      <c r="AD76" s="294"/>
      <c r="AE76" s="224">
        <v>5</v>
      </c>
      <c r="AF76" s="225">
        <f t="shared" si="6"/>
        <v>1</v>
      </c>
      <c r="AG76" s="226" t="str">
        <f t="shared" si="7"/>
        <v>De acuerdo con lo programado</v>
      </c>
      <c r="AH76" s="226"/>
      <c r="AI76" s="299">
        <f t="shared" si="8"/>
        <v>10</v>
      </c>
      <c r="AJ76" s="296">
        <f t="shared" si="9"/>
        <v>1</v>
      </c>
      <c r="AK76" s="297" t="str">
        <f t="shared" si="10"/>
        <v>Cumplio</v>
      </c>
      <c r="AL76" s="297"/>
    </row>
    <row r="77" spans="1:38" ht="42.6" hidden="1" customHeight="1">
      <c r="A77" s="177">
        <v>8.6</v>
      </c>
      <c r="B77" s="170">
        <v>12</v>
      </c>
      <c r="C77" s="170" t="s">
        <v>33</v>
      </c>
      <c r="D77" s="170">
        <v>0</v>
      </c>
      <c r="E77" s="170" t="s">
        <v>114</v>
      </c>
      <c r="F77" s="172" t="s">
        <v>2017</v>
      </c>
      <c r="G77" s="172" t="s">
        <v>920</v>
      </c>
      <c r="H77" s="172" t="s">
        <v>517</v>
      </c>
      <c r="I77" s="172">
        <v>12</v>
      </c>
      <c r="J77" s="172">
        <v>12</v>
      </c>
      <c r="K77" s="174">
        <f t="shared" si="19"/>
        <v>24</v>
      </c>
      <c r="L77" s="223">
        <v>12</v>
      </c>
      <c r="M77" s="178">
        <v>12</v>
      </c>
      <c r="N77" s="174">
        <f t="shared" si="20"/>
        <v>24</v>
      </c>
      <c r="O77" s="175">
        <f t="shared" si="11"/>
        <v>48</v>
      </c>
      <c r="P77" s="179"/>
      <c r="Q77" s="179" t="s">
        <v>2018</v>
      </c>
      <c r="R77" s="183" t="s">
        <v>1913</v>
      </c>
      <c r="S77" s="350">
        <v>12</v>
      </c>
      <c r="T77" s="346">
        <f t="shared" si="21"/>
        <v>1</v>
      </c>
      <c r="U77" s="172" t="str">
        <f t="shared" ref="U77:U87" si="22">IF(T77="No hay ejecución","NA",IF(T77&gt;=90%,"De acuerdo con lo programado",IF(T77&gt;=51%,"Atraso Leve",IF(T77&lt;=50%,"En riesgo cumplimiento"))))</f>
        <v>De acuerdo con lo programado</v>
      </c>
      <c r="V77" s="347"/>
      <c r="W77" s="343">
        <v>12</v>
      </c>
      <c r="X77" s="344">
        <f t="shared" ref="X77:X87" si="23">IF(W77="","No hay ejecución",IF(AND(J77=0),"No hay Programación", W77/J77))</f>
        <v>1</v>
      </c>
      <c r="Y77" s="172" t="str">
        <f t="shared" ref="Y77:Y87" si="24">IF(X77="No hay ejecución","NA",IF(X77&gt;=90%,"De acuerdo con lo programado",IF(X77&gt;=51%,"Atraso Leve",IF(X77&lt;=50%,"En riesgo cumplimiento"))))</f>
        <v>De acuerdo con lo programado</v>
      </c>
      <c r="Z77" s="345"/>
      <c r="AA77" s="325"/>
      <c r="AB77" s="296" t="str">
        <f t="shared" ref="AB77:AB87" si="25">IF(AA77="","No hay ejecución",IF(AND(L77=0),"No hay Programación", AA77/L77))</f>
        <v>No hay ejecución</v>
      </c>
      <c r="AC77" s="297" t="str">
        <f t="shared" ref="AC77:AC87" si="26">IF(AB77="No hay ejecución","NA",IF(AB77&gt;=90%,"De acuerdo con lo programado",IF(AB77&gt;=50%,"Atraso Leve",IF(AB77&lt;=49.9%,"En riesgo en cumplimiento"))))</f>
        <v>NA</v>
      </c>
      <c r="AD77" s="294"/>
      <c r="AE77" s="224">
        <v>12</v>
      </c>
      <c r="AF77" s="225">
        <f t="shared" ref="AF77:AF87" si="27">IF(AE77="","No hay ejecución",IF(AND(M77=0),"No hay Programación", AE77/M77))</f>
        <v>1</v>
      </c>
      <c r="AG77" s="226" t="str">
        <f t="shared" ref="AG77:AG87" si="28">IF(AF77="No hay ejecución","NA",IF(AF77&gt;=90%,"De acuerdo con lo programado",IF(AF77&gt;=50%,"Atraso Leve",IF(AF77&lt;=49.99%,"En riesgo en cumplimiento"))))</f>
        <v>De acuerdo con lo programado</v>
      </c>
      <c r="AH77" s="226"/>
      <c r="AI77" s="299">
        <f t="shared" ref="AI77:AI87" si="29">S77+W77+AA77+AE77</f>
        <v>36</v>
      </c>
      <c r="AJ77" s="296">
        <f t="shared" ref="AJ77:AJ87" si="30">IF(AI77="","No hay ejecución",IF(AND(O77=0),"No hay Programación", AI77/O77))</f>
        <v>0.75</v>
      </c>
      <c r="AK77" s="297" t="str">
        <f t="shared" ref="AK77:AK101" si="31">IF(AJ77="No hay ejecución","NA",IF(AJ77&gt;=90%,"Cumplio",IF(AJ77&lt;=89.9%,"No Cumplio")))</f>
        <v>No Cumplio</v>
      </c>
      <c r="AL77" s="297"/>
    </row>
    <row r="78" spans="1:38" ht="42.6" hidden="1" customHeight="1">
      <c r="A78" s="177">
        <v>8.6999999999999993</v>
      </c>
      <c r="B78" s="170">
        <v>12</v>
      </c>
      <c r="C78" s="170" t="s">
        <v>33</v>
      </c>
      <c r="D78" s="170">
        <v>0</v>
      </c>
      <c r="E78" s="170" t="s">
        <v>114</v>
      </c>
      <c r="F78" s="172" t="s">
        <v>2017</v>
      </c>
      <c r="G78" s="172" t="s">
        <v>920</v>
      </c>
      <c r="H78" s="172" t="s">
        <v>517</v>
      </c>
      <c r="I78" s="172">
        <v>12</v>
      </c>
      <c r="J78" s="172">
        <v>12</v>
      </c>
      <c r="K78" s="174">
        <f t="shared" si="19"/>
        <v>24</v>
      </c>
      <c r="L78" s="223">
        <v>12</v>
      </c>
      <c r="M78" s="178">
        <v>12</v>
      </c>
      <c r="N78" s="174">
        <f t="shared" si="20"/>
        <v>24</v>
      </c>
      <c r="O78" s="175">
        <f t="shared" si="11"/>
        <v>48</v>
      </c>
      <c r="P78" s="179"/>
      <c r="Q78" s="179" t="s">
        <v>2019</v>
      </c>
      <c r="R78" s="183" t="s">
        <v>1913</v>
      </c>
      <c r="S78" s="350">
        <v>12</v>
      </c>
      <c r="T78" s="346">
        <f t="shared" si="21"/>
        <v>1</v>
      </c>
      <c r="U78" s="172" t="str">
        <f t="shared" si="22"/>
        <v>De acuerdo con lo programado</v>
      </c>
      <c r="V78" s="347"/>
      <c r="W78" s="343">
        <v>12</v>
      </c>
      <c r="X78" s="344">
        <f t="shared" si="23"/>
        <v>1</v>
      </c>
      <c r="Y78" s="172" t="str">
        <f t="shared" si="24"/>
        <v>De acuerdo con lo programado</v>
      </c>
      <c r="Z78" s="345"/>
      <c r="AA78" s="325"/>
      <c r="AB78" s="296" t="str">
        <f t="shared" si="25"/>
        <v>No hay ejecución</v>
      </c>
      <c r="AC78" s="297" t="str">
        <f t="shared" si="26"/>
        <v>NA</v>
      </c>
      <c r="AD78" s="294"/>
      <c r="AE78" s="224">
        <v>12</v>
      </c>
      <c r="AF78" s="225">
        <f t="shared" si="27"/>
        <v>1</v>
      </c>
      <c r="AG78" s="226" t="str">
        <f t="shared" si="28"/>
        <v>De acuerdo con lo programado</v>
      </c>
      <c r="AH78" s="226"/>
      <c r="AI78" s="299">
        <f t="shared" si="29"/>
        <v>36</v>
      </c>
      <c r="AJ78" s="296">
        <f t="shared" si="30"/>
        <v>0.75</v>
      </c>
      <c r="AK78" s="297" t="str">
        <f t="shared" si="31"/>
        <v>No Cumplio</v>
      </c>
      <c r="AL78" s="297"/>
    </row>
    <row r="79" spans="1:38" ht="42.6" customHeight="1">
      <c r="A79" s="177">
        <v>8.8000000000000007</v>
      </c>
      <c r="B79" s="170">
        <v>12</v>
      </c>
      <c r="C79" s="170" t="s">
        <v>33</v>
      </c>
      <c r="D79" s="170">
        <v>0</v>
      </c>
      <c r="E79" s="170" t="s">
        <v>114</v>
      </c>
      <c r="F79" s="172" t="s">
        <v>2017</v>
      </c>
      <c r="G79" s="172" t="s">
        <v>920</v>
      </c>
      <c r="H79" s="172" t="s">
        <v>517</v>
      </c>
      <c r="I79" s="172">
        <v>12</v>
      </c>
      <c r="J79" s="172">
        <v>12</v>
      </c>
      <c r="K79" s="174">
        <f t="shared" si="19"/>
        <v>24</v>
      </c>
      <c r="L79" s="223">
        <v>12</v>
      </c>
      <c r="M79" s="178">
        <v>12</v>
      </c>
      <c r="N79" s="174">
        <f t="shared" si="20"/>
        <v>24</v>
      </c>
      <c r="O79" s="175">
        <f t="shared" si="11"/>
        <v>48</v>
      </c>
      <c r="P79" s="179"/>
      <c r="Q79" s="179" t="s">
        <v>2020</v>
      </c>
      <c r="R79" s="183" t="s">
        <v>1913</v>
      </c>
      <c r="S79" s="350">
        <v>12</v>
      </c>
      <c r="T79" s="346">
        <f t="shared" si="21"/>
        <v>1</v>
      </c>
      <c r="U79" s="172" t="str">
        <f t="shared" si="22"/>
        <v>De acuerdo con lo programado</v>
      </c>
      <c r="V79" s="347"/>
      <c r="W79" s="343">
        <v>12</v>
      </c>
      <c r="X79" s="344">
        <f t="shared" si="23"/>
        <v>1</v>
      </c>
      <c r="Y79" s="172" t="str">
        <f t="shared" si="24"/>
        <v>De acuerdo con lo programado</v>
      </c>
      <c r="Z79" s="345"/>
      <c r="AA79" s="325">
        <v>12</v>
      </c>
      <c r="AB79" s="296">
        <f t="shared" si="25"/>
        <v>1</v>
      </c>
      <c r="AC79" s="297" t="str">
        <f t="shared" si="26"/>
        <v>De acuerdo con lo programado</v>
      </c>
      <c r="AD79" s="294"/>
      <c r="AE79" s="224">
        <v>12</v>
      </c>
      <c r="AF79" s="225">
        <f t="shared" si="27"/>
        <v>1</v>
      </c>
      <c r="AG79" s="226" t="str">
        <f t="shared" si="28"/>
        <v>De acuerdo con lo programado</v>
      </c>
      <c r="AH79" s="226"/>
      <c r="AI79" s="299">
        <f t="shared" si="29"/>
        <v>48</v>
      </c>
      <c r="AJ79" s="296">
        <f t="shared" si="30"/>
        <v>1</v>
      </c>
      <c r="AK79" s="297" t="str">
        <f t="shared" si="31"/>
        <v>Cumplio</v>
      </c>
      <c r="AL79" s="297"/>
    </row>
    <row r="80" spans="1:38" ht="42.6" customHeight="1">
      <c r="A80" s="177">
        <v>8.9</v>
      </c>
      <c r="B80" s="170">
        <v>12</v>
      </c>
      <c r="C80" s="170" t="s">
        <v>1876</v>
      </c>
      <c r="D80" s="170">
        <v>0</v>
      </c>
      <c r="E80" s="170" t="s">
        <v>114</v>
      </c>
      <c r="F80" s="172" t="s">
        <v>2021</v>
      </c>
      <c r="G80" s="172" t="s">
        <v>920</v>
      </c>
      <c r="H80" s="172" t="s">
        <v>517</v>
      </c>
      <c r="I80" s="172">
        <v>3</v>
      </c>
      <c r="J80" s="172">
        <v>3</v>
      </c>
      <c r="K80" s="174">
        <f t="shared" si="19"/>
        <v>6</v>
      </c>
      <c r="L80" s="223">
        <v>3</v>
      </c>
      <c r="M80" s="178">
        <v>3</v>
      </c>
      <c r="N80" s="174">
        <f t="shared" si="20"/>
        <v>6</v>
      </c>
      <c r="O80" s="175">
        <f t="shared" si="11"/>
        <v>12</v>
      </c>
      <c r="P80" s="179"/>
      <c r="Q80" s="179" t="s">
        <v>2022</v>
      </c>
      <c r="R80" s="183" t="s">
        <v>1913</v>
      </c>
      <c r="S80" s="350">
        <v>3</v>
      </c>
      <c r="T80" s="346">
        <f t="shared" si="21"/>
        <v>1</v>
      </c>
      <c r="U80" s="172" t="str">
        <f t="shared" si="22"/>
        <v>De acuerdo con lo programado</v>
      </c>
      <c r="V80" s="347"/>
      <c r="W80" s="343">
        <v>3</v>
      </c>
      <c r="X80" s="344">
        <f t="shared" si="23"/>
        <v>1</v>
      </c>
      <c r="Y80" s="172" t="str">
        <f t="shared" si="24"/>
        <v>De acuerdo con lo programado</v>
      </c>
      <c r="Z80" s="345"/>
      <c r="AA80" s="325">
        <v>3</v>
      </c>
      <c r="AB80" s="296">
        <f t="shared" si="25"/>
        <v>1</v>
      </c>
      <c r="AC80" s="297" t="str">
        <f t="shared" si="26"/>
        <v>De acuerdo con lo programado</v>
      </c>
      <c r="AD80" s="294"/>
      <c r="AE80" s="224">
        <v>3</v>
      </c>
      <c r="AF80" s="225">
        <f t="shared" si="27"/>
        <v>1</v>
      </c>
      <c r="AG80" s="226" t="str">
        <f t="shared" si="28"/>
        <v>De acuerdo con lo programado</v>
      </c>
      <c r="AH80" s="226"/>
      <c r="AI80" s="299">
        <f t="shared" si="29"/>
        <v>12</v>
      </c>
      <c r="AJ80" s="296">
        <f t="shared" si="30"/>
        <v>1</v>
      </c>
      <c r="AK80" s="297" t="str">
        <f t="shared" si="31"/>
        <v>Cumplio</v>
      </c>
      <c r="AL80" s="297"/>
    </row>
    <row r="81" spans="1:38" ht="42.6" customHeight="1">
      <c r="A81" s="209">
        <v>8.1</v>
      </c>
      <c r="B81" s="170">
        <v>12</v>
      </c>
      <c r="C81" s="170" t="s">
        <v>1876</v>
      </c>
      <c r="D81" s="170">
        <v>0</v>
      </c>
      <c r="E81" s="170" t="s">
        <v>114</v>
      </c>
      <c r="F81" s="172" t="s">
        <v>2023</v>
      </c>
      <c r="G81" s="172" t="s">
        <v>920</v>
      </c>
      <c r="H81" s="172" t="s">
        <v>517</v>
      </c>
      <c r="I81" s="172">
        <v>3</v>
      </c>
      <c r="J81" s="172">
        <v>3</v>
      </c>
      <c r="K81" s="174">
        <f t="shared" si="19"/>
        <v>6</v>
      </c>
      <c r="L81" s="223">
        <v>3</v>
      </c>
      <c r="M81" s="178">
        <v>3</v>
      </c>
      <c r="N81" s="174">
        <f t="shared" si="20"/>
        <v>6</v>
      </c>
      <c r="O81" s="175">
        <f t="shared" si="11"/>
        <v>12</v>
      </c>
      <c r="P81" s="179"/>
      <c r="Q81" s="179" t="s">
        <v>2022</v>
      </c>
      <c r="R81" s="183" t="s">
        <v>1913</v>
      </c>
      <c r="S81" s="350">
        <v>3</v>
      </c>
      <c r="T81" s="346">
        <f t="shared" si="21"/>
        <v>1</v>
      </c>
      <c r="U81" s="172" t="str">
        <f t="shared" si="22"/>
        <v>De acuerdo con lo programado</v>
      </c>
      <c r="V81" s="347"/>
      <c r="W81" s="343">
        <v>3</v>
      </c>
      <c r="X81" s="344">
        <f t="shared" si="23"/>
        <v>1</v>
      </c>
      <c r="Y81" s="172" t="str">
        <f t="shared" si="24"/>
        <v>De acuerdo con lo programado</v>
      </c>
      <c r="Z81" s="345"/>
      <c r="AA81" s="325">
        <v>3</v>
      </c>
      <c r="AB81" s="296">
        <f t="shared" si="25"/>
        <v>1</v>
      </c>
      <c r="AC81" s="297" t="str">
        <f t="shared" si="26"/>
        <v>De acuerdo con lo programado</v>
      </c>
      <c r="AD81" s="294"/>
      <c r="AE81" s="224">
        <v>3</v>
      </c>
      <c r="AF81" s="225">
        <f t="shared" si="27"/>
        <v>1</v>
      </c>
      <c r="AG81" s="226" t="str">
        <f t="shared" si="28"/>
        <v>De acuerdo con lo programado</v>
      </c>
      <c r="AH81" s="226"/>
      <c r="AI81" s="299">
        <f t="shared" si="29"/>
        <v>12</v>
      </c>
      <c r="AJ81" s="296">
        <f t="shared" si="30"/>
        <v>1</v>
      </c>
      <c r="AK81" s="297" t="str">
        <f t="shared" si="31"/>
        <v>Cumplio</v>
      </c>
      <c r="AL81" s="297"/>
    </row>
    <row r="82" spans="1:38" ht="42.6" hidden="1" customHeight="1">
      <c r="A82" s="177">
        <v>8.11</v>
      </c>
      <c r="B82" s="170">
        <v>12</v>
      </c>
      <c r="C82" s="170" t="s">
        <v>1876</v>
      </c>
      <c r="D82" s="170">
        <v>0</v>
      </c>
      <c r="E82" s="170" t="s">
        <v>114</v>
      </c>
      <c r="F82" s="172" t="s">
        <v>2024</v>
      </c>
      <c r="G82" s="172" t="s">
        <v>495</v>
      </c>
      <c r="H82" s="172" t="s">
        <v>517</v>
      </c>
      <c r="I82" s="172"/>
      <c r="J82" s="172">
        <v>1</v>
      </c>
      <c r="K82" s="174">
        <f t="shared" si="19"/>
        <v>1</v>
      </c>
      <c r="L82" s="223"/>
      <c r="M82" s="178">
        <v>1</v>
      </c>
      <c r="N82" s="174">
        <f t="shared" si="20"/>
        <v>1</v>
      </c>
      <c r="O82" s="175">
        <f t="shared" si="11"/>
        <v>2</v>
      </c>
      <c r="P82" s="179"/>
      <c r="Q82" s="179" t="s">
        <v>2025</v>
      </c>
      <c r="R82" s="183" t="s">
        <v>1913</v>
      </c>
      <c r="S82" s="350">
        <v>0</v>
      </c>
      <c r="T82" s="346" t="str">
        <f t="shared" si="21"/>
        <v>No hay Programación</v>
      </c>
      <c r="U82" s="172" t="str">
        <f t="shared" si="22"/>
        <v>De acuerdo con lo programado</v>
      </c>
      <c r="V82" s="347"/>
      <c r="W82" s="343">
        <v>1</v>
      </c>
      <c r="X82" s="344">
        <f t="shared" si="23"/>
        <v>1</v>
      </c>
      <c r="Y82" s="172" t="str">
        <f t="shared" si="24"/>
        <v>De acuerdo con lo programado</v>
      </c>
      <c r="Z82" s="345"/>
      <c r="AA82" s="325"/>
      <c r="AB82" s="296" t="str">
        <f t="shared" si="25"/>
        <v>No hay ejecución</v>
      </c>
      <c r="AC82" s="297" t="str">
        <f t="shared" si="26"/>
        <v>NA</v>
      </c>
      <c r="AD82" s="294"/>
      <c r="AE82" s="224"/>
      <c r="AF82" s="225" t="str">
        <f t="shared" si="27"/>
        <v>No hay ejecución</v>
      </c>
      <c r="AG82" s="226" t="str">
        <f t="shared" si="28"/>
        <v>NA</v>
      </c>
      <c r="AH82" s="226"/>
      <c r="AI82" s="299">
        <f t="shared" si="29"/>
        <v>1</v>
      </c>
      <c r="AJ82" s="296">
        <f t="shared" si="30"/>
        <v>0.5</v>
      </c>
      <c r="AK82" s="297" t="str">
        <f t="shared" si="31"/>
        <v>No Cumplio</v>
      </c>
      <c r="AL82" s="297"/>
    </row>
    <row r="83" spans="1:38" ht="42.6" hidden="1" customHeight="1">
      <c r="A83" s="177">
        <v>8.1199999999999992</v>
      </c>
      <c r="B83" s="170">
        <v>12</v>
      </c>
      <c r="C83" s="170" t="s">
        <v>1876</v>
      </c>
      <c r="D83" s="170">
        <v>0</v>
      </c>
      <c r="E83" s="170" t="s">
        <v>114</v>
      </c>
      <c r="F83" s="172" t="s">
        <v>2026</v>
      </c>
      <c r="G83" s="172" t="s">
        <v>495</v>
      </c>
      <c r="H83" s="172" t="s">
        <v>517</v>
      </c>
      <c r="I83" s="172"/>
      <c r="J83" s="172">
        <v>1</v>
      </c>
      <c r="K83" s="174">
        <f t="shared" si="19"/>
        <v>1</v>
      </c>
      <c r="L83" s="223"/>
      <c r="M83" s="178">
        <v>1</v>
      </c>
      <c r="N83" s="174">
        <f t="shared" si="20"/>
        <v>1</v>
      </c>
      <c r="O83" s="175">
        <f t="shared" si="11"/>
        <v>2</v>
      </c>
      <c r="P83" s="179"/>
      <c r="Q83" s="179" t="s">
        <v>2025</v>
      </c>
      <c r="R83" s="183" t="s">
        <v>1913</v>
      </c>
      <c r="S83" s="350">
        <v>0</v>
      </c>
      <c r="T83" s="346" t="str">
        <f t="shared" si="21"/>
        <v>No hay Programación</v>
      </c>
      <c r="U83" s="172" t="str">
        <f t="shared" si="22"/>
        <v>De acuerdo con lo programado</v>
      </c>
      <c r="V83" s="347"/>
      <c r="W83" s="343">
        <v>1</v>
      </c>
      <c r="X83" s="344">
        <f t="shared" si="23"/>
        <v>1</v>
      </c>
      <c r="Y83" s="172" t="str">
        <f t="shared" si="24"/>
        <v>De acuerdo con lo programado</v>
      </c>
      <c r="Z83" s="345"/>
      <c r="AA83" s="325"/>
      <c r="AB83" s="296" t="str">
        <f t="shared" si="25"/>
        <v>No hay ejecución</v>
      </c>
      <c r="AC83" s="297" t="str">
        <f t="shared" si="26"/>
        <v>NA</v>
      </c>
      <c r="AD83" s="294"/>
      <c r="AE83" s="224"/>
      <c r="AF83" s="225" t="str">
        <f t="shared" si="27"/>
        <v>No hay ejecución</v>
      </c>
      <c r="AG83" s="226" t="str">
        <f t="shared" si="28"/>
        <v>NA</v>
      </c>
      <c r="AH83" s="226"/>
      <c r="AI83" s="299">
        <f t="shared" si="29"/>
        <v>1</v>
      </c>
      <c r="AJ83" s="296">
        <f t="shared" si="30"/>
        <v>0.5</v>
      </c>
      <c r="AK83" s="297" t="str">
        <f t="shared" si="31"/>
        <v>No Cumplio</v>
      </c>
      <c r="AL83" s="297"/>
    </row>
    <row r="84" spans="1:38" ht="42.6" hidden="1" customHeight="1">
      <c r="A84" s="177">
        <v>8.1300000000000008</v>
      </c>
      <c r="B84" s="170">
        <v>12</v>
      </c>
      <c r="C84" s="170" t="s">
        <v>1876</v>
      </c>
      <c r="D84" s="170">
        <v>0</v>
      </c>
      <c r="E84" s="170" t="s">
        <v>114</v>
      </c>
      <c r="F84" s="172" t="s">
        <v>2027</v>
      </c>
      <c r="G84" s="172" t="s">
        <v>495</v>
      </c>
      <c r="H84" s="172" t="s">
        <v>517</v>
      </c>
      <c r="I84" s="172">
        <v>12</v>
      </c>
      <c r="J84" s="172">
        <v>12</v>
      </c>
      <c r="K84" s="174">
        <f t="shared" si="19"/>
        <v>24</v>
      </c>
      <c r="L84" s="223">
        <v>12</v>
      </c>
      <c r="M84" s="178">
        <v>12</v>
      </c>
      <c r="N84" s="174">
        <f t="shared" si="20"/>
        <v>24</v>
      </c>
      <c r="O84" s="175">
        <f t="shared" si="11"/>
        <v>48</v>
      </c>
      <c r="P84" s="179"/>
      <c r="Q84" s="179" t="s">
        <v>1916</v>
      </c>
      <c r="R84" s="183" t="s">
        <v>1913</v>
      </c>
      <c r="S84" s="350">
        <v>12</v>
      </c>
      <c r="T84" s="346">
        <f t="shared" si="21"/>
        <v>1</v>
      </c>
      <c r="U84" s="172" t="str">
        <f t="shared" si="22"/>
        <v>De acuerdo con lo programado</v>
      </c>
      <c r="V84" s="347"/>
      <c r="W84" s="343">
        <v>12</v>
      </c>
      <c r="X84" s="344">
        <f>IF(W84="","No hay ejecución",IF(AND(J84=0),"No hay Programación", W84/J84))</f>
        <v>1</v>
      </c>
      <c r="Y84" s="172" t="str">
        <f t="shared" si="24"/>
        <v>De acuerdo con lo programado</v>
      </c>
      <c r="Z84" s="345"/>
      <c r="AA84" s="325"/>
      <c r="AB84" s="296" t="str">
        <f t="shared" si="25"/>
        <v>No hay ejecución</v>
      </c>
      <c r="AC84" s="297" t="str">
        <f t="shared" si="26"/>
        <v>NA</v>
      </c>
      <c r="AD84" s="294"/>
      <c r="AE84" s="224">
        <v>12</v>
      </c>
      <c r="AF84" s="225">
        <f t="shared" si="27"/>
        <v>1</v>
      </c>
      <c r="AG84" s="226" t="str">
        <f t="shared" si="28"/>
        <v>De acuerdo con lo programado</v>
      </c>
      <c r="AH84" s="226"/>
      <c r="AI84" s="299">
        <f t="shared" si="29"/>
        <v>36</v>
      </c>
      <c r="AJ84" s="296">
        <f t="shared" si="30"/>
        <v>0.75</v>
      </c>
      <c r="AK84" s="297" t="str">
        <f t="shared" si="31"/>
        <v>No Cumplio</v>
      </c>
      <c r="AL84" s="297"/>
    </row>
    <row r="85" spans="1:38" ht="42.6" customHeight="1">
      <c r="A85" s="177">
        <v>8.14</v>
      </c>
      <c r="B85" s="170">
        <v>12</v>
      </c>
      <c r="C85" s="170" t="s">
        <v>1876</v>
      </c>
      <c r="D85" s="170">
        <v>0</v>
      </c>
      <c r="E85" s="170" t="s">
        <v>114</v>
      </c>
      <c r="F85" s="172" t="s">
        <v>2028</v>
      </c>
      <c r="G85" s="172" t="s">
        <v>495</v>
      </c>
      <c r="H85" s="172" t="s">
        <v>517</v>
      </c>
      <c r="I85" s="172"/>
      <c r="J85" s="172">
        <v>2</v>
      </c>
      <c r="K85" s="174">
        <f t="shared" si="19"/>
        <v>2</v>
      </c>
      <c r="L85" s="223"/>
      <c r="M85" s="178">
        <v>2</v>
      </c>
      <c r="N85" s="174">
        <f t="shared" si="20"/>
        <v>2</v>
      </c>
      <c r="O85" s="175">
        <f t="shared" si="11"/>
        <v>4</v>
      </c>
      <c r="P85" s="179"/>
      <c r="Q85" s="179" t="s">
        <v>1947</v>
      </c>
      <c r="R85" s="183" t="s">
        <v>1913</v>
      </c>
      <c r="S85" s="350">
        <v>0</v>
      </c>
      <c r="T85" s="346" t="str">
        <f t="shared" si="21"/>
        <v>No hay Programación</v>
      </c>
      <c r="U85" s="172" t="str">
        <f t="shared" si="22"/>
        <v>De acuerdo con lo programado</v>
      </c>
      <c r="V85" s="347"/>
      <c r="W85" s="343">
        <v>2</v>
      </c>
      <c r="X85" s="344">
        <f t="shared" si="23"/>
        <v>1</v>
      </c>
      <c r="Y85" s="172" t="str">
        <f t="shared" si="24"/>
        <v>De acuerdo con lo programado</v>
      </c>
      <c r="Z85" s="345"/>
      <c r="AA85" s="325"/>
      <c r="AB85" s="296" t="str">
        <f t="shared" si="25"/>
        <v>No hay ejecución</v>
      </c>
      <c r="AC85" s="297" t="str">
        <f t="shared" si="26"/>
        <v>NA</v>
      </c>
      <c r="AD85" s="294"/>
      <c r="AE85" s="224">
        <v>2</v>
      </c>
      <c r="AF85" s="225">
        <f t="shared" si="27"/>
        <v>1</v>
      </c>
      <c r="AG85" s="226" t="str">
        <f t="shared" si="28"/>
        <v>De acuerdo con lo programado</v>
      </c>
      <c r="AH85" s="226"/>
      <c r="AI85" s="299">
        <f t="shared" si="29"/>
        <v>4</v>
      </c>
      <c r="AJ85" s="296">
        <f t="shared" si="30"/>
        <v>1</v>
      </c>
      <c r="AK85" s="297" t="str">
        <f t="shared" si="31"/>
        <v>Cumplio</v>
      </c>
      <c r="AL85" s="297"/>
    </row>
    <row r="86" spans="1:38" ht="42.6" customHeight="1">
      <c r="A86" s="177">
        <v>8.15</v>
      </c>
      <c r="B86" s="170">
        <v>12</v>
      </c>
      <c r="C86" s="170" t="s">
        <v>1876</v>
      </c>
      <c r="D86" s="170">
        <v>0</v>
      </c>
      <c r="E86" s="170" t="s">
        <v>114</v>
      </c>
      <c r="F86" s="172" t="s">
        <v>2029</v>
      </c>
      <c r="G86" s="172" t="s">
        <v>920</v>
      </c>
      <c r="H86" s="172" t="s">
        <v>517</v>
      </c>
      <c r="I86" s="172">
        <v>2</v>
      </c>
      <c r="J86" s="172">
        <v>2</v>
      </c>
      <c r="K86" s="174">
        <f t="shared" si="19"/>
        <v>4</v>
      </c>
      <c r="L86" s="223">
        <v>2</v>
      </c>
      <c r="M86" s="178">
        <v>2</v>
      </c>
      <c r="N86" s="174">
        <f t="shared" si="20"/>
        <v>4</v>
      </c>
      <c r="O86" s="175">
        <f t="shared" si="11"/>
        <v>8</v>
      </c>
      <c r="P86" s="179"/>
      <c r="Q86" s="179" t="s">
        <v>2020</v>
      </c>
      <c r="R86" s="183" t="s">
        <v>1913</v>
      </c>
      <c r="S86" s="350">
        <v>2</v>
      </c>
      <c r="T86" s="346">
        <f t="shared" si="21"/>
        <v>1</v>
      </c>
      <c r="U86" s="172" t="str">
        <f t="shared" si="22"/>
        <v>De acuerdo con lo programado</v>
      </c>
      <c r="V86" s="347"/>
      <c r="W86" s="343">
        <v>2</v>
      </c>
      <c r="X86" s="344">
        <f t="shared" si="23"/>
        <v>1</v>
      </c>
      <c r="Y86" s="172" t="str">
        <f t="shared" si="24"/>
        <v>De acuerdo con lo programado</v>
      </c>
      <c r="Z86" s="345"/>
      <c r="AA86" s="325">
        <v>2</v>
      </c>
      <c r="AB86" s="296">
        <f t="shared" si="25"/>
        <v>1</v>
      </c>
      <c r="AC86" s="297" t="str">
        <f t="shared" si="26"/>
        <v>De acuerdo con lo programado</v>
      </c>
      <c r="AD86" s="294"/>
      <c r="AE86" s="224">
        <v>2</v>
      </c>
      <c r="AF86" s="225">
        <f t="shared" si="27"/>
        <v>1</v>
      </c>
      <c r="AG86" s="226" t="str">
        <f t="shared" si="28"/>
        <v>De acuerdo con lo programado</v>
      </c>
      <c r="AH86" s="226"/>
      <c r="AI86" s="299">
        <f t="shared" si="29"/>
        <v>8</v>
      </c>
      <c r="AJ86" s="296">
        <f t="shared" si="30"/>
        <v>1</v>
      </c>
      <c r="AK86" s="297" t="str">
        <f t="shared" si="31"/>
        <v>Cumplio</v>
      </c>
      <c r="AL86" s="297"/>
    </row>
    <row r="87" spans="1:38" ht="42.6" customHeight="1">
      <c r="A87" s="177">
        <v>8.16</v>
      </c>
      <c r="B87" s="170">
        <v>12</v>
      </c>
      <c r="C87" s="170" t="s">
        <v>1876</v>
      </c>
      <c r="D87" s="170">
        <v>0</v>
      </c>
      <c r="E87" s="170" t="s">
        <v>114</v>
      </c>
      <c r="F87" s="172" t="s">
        <v>2030</v>
      </c>
      <c r="G87" s="172" t="s">
        <v>920</v>
      </c>
      <c r="H87" s="172" t="s">
        <v>944</v>
      </c>
      <c r="I87" s="172">
        <v>4</v>
      </c>
      <c r="J87" s="172">
        <v>4</v>
      </c>
      <c r="K87" s="174">
        <f t="shared" si="19"/>
        <v>8</v>
      </c>
      <c r="L87" s="223">
        <v>4</v>
      </c>
      <c r="M87" s="178">
        <v>4</v>
      </c>
      <c r="N87" s="174">
        <f t="shared" si="20"/>
        <v>8</v>
      </c>
      <c r="O87" s="175">
        <f t="shared" si="11"/>
        <v>16</v>
      </c>
      <c r="P87" s="179"/>
      <c r="Q87" s="179" t="s">
        <v>2020</v>
      </c>
      <c r="R87" s="183" t="s">
        <v>1913</v>
      </c>
      <c r="S87" s="350">
        <v>4</v>
      </c>
      <c r="T87" s="346">
        <f t="shared" si="21"/>
        <v>1</v>
      </c>
      <c r="U87" s="172" t="str">
        <f t="shared" si="22"/>
        <v>De acuerdo con lo programado</v>
      </c>
      <c r="V87" s="347"/>
      <c r="W87" s="343">
        <v>4</v>
      </c>
      <c r="X87" s="344">
        <f t="shared" si="23"/>
        <v>1</v>
      </c>
      <c r="Y87" s="172" t="str">
        <f t="shared" si="24"/>
        <v>De acuerdo con lo programado</v>
      </c>
      <c r="Z87" s="345"/>
      <c r="AA87" s="325">
        <v>4</v>
      </c>
      <c r="AB87" s="296">
        <f t="shared" si="25"/>
        <v>1</v>
      </c>
      <c r="AC87" s="297" t="str">
        <f t="shared" si="26"/>
        <v>De acuerdo con lo programado</v>
      </c>
      <c r="AD87" s="294"/>
      <c r="AE87" s="224">
        <v>4</v>
      </c>
      <c r="AF87" s="225">
        <f t="shared" si="27"/>
        <v>1</v>
      </c>
      <c r="AG87" s="226" t="str">
        <f t="shared" si="28"/>
        <v>De acuerdo con lo programado</v>
      </c>
      <c r="AH87" s="226"/>
      <c r="AI87" s="299">
        <f t="shared" si="29"/>
        <v>16</v>
      </c>
      <c r="AJ87" s="296">
        <f t="shared" si="30"/>
        <v>1</v>
      </c>
      <c r="AK87" s="297" t="str">
        <f t="shared" si="31"/>
        <v>Cumplio</v>
      </c>
      <c r="AL87" s="297"/>
    </row>
    <row r="88" spans="1:38" ht="36" customHeight="1">
      <c r="A88" s="177"/>
      <c r="B88" s="170"/>
      <c r="C88" s="170"/>
      <c r="D88" s="170"/>
      <c r="E88" s="170"/>
      <c r="F88" s="172"/>
      <c r="G88" s="172"/>
      <c r="H88" s="172"/>
      <c r="I88" s="172"/>
      <c r="J88" s="172"/>
      <c r="K88" s="174"/>
      <c r="L88" s="223"/>
      <c r="M88" s="178"/>
      <c r="N88" s="174"/>
      <c r="O88" s="175"/>
      <c r="P88" s="179"/>
      <c r="Q88" s="179"/>
      <c r="R88" s="183"/>
      <c r="S88" s="350"/>
      <c r="T88" s="346"/>
      <c r="U88" s="291"/>
      <c r="V88" s="347"/>
      <c r="W88" s="343"/>
      <c r="X88" s="344"/>
      <c r="Y88" s="172"/>
      <c r="Z88" s="345"/>
      <c r="AA88" s="190"/>
      <c r="AB88" s="296"/>
      <c r="AC88" s="297"/>
      <c r="AD88" s="294"/>
      <c r="AE88" s="224"/>
      <c r="AF88" s="225"/>
      <c r="AG88" s="226"/>
      <c r="AH88" s="226"/>
      <c r="AI88" s="299"/>
      <c r="AJ88" s="296"/>
      <c r="AK88" s="297"/>
      <c r="AL88" s="297"/>
    </row>
    <row r="89" spans="1:38" ht="42.6" customHeight="1">
      <c r="A89" s="316" t="s">
        <v>603</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316"/>
      <c r="AE89" s="192"/>
      <c r="AF89" s="192"/>
      <c r="AG89" s="192"/>
      <c r="AH89" s="192"/>
      <c r="AI89" s="316"/>
      <c r="AJ89" s="316"/>
      <c r="AK89" s="316"/>
      <c r="AL89" s="316"/>
    </row>
    <row r="90" spans="1:38" ht="84" customHeight="1">
      <c r="A90" s="180">
        <v>9</v>
      </c>
      <c r="B90" s="181">
        <v>12</v>
      </c>
      <c r="C90" s="181" t="s">
        <v>1876</v>
      </c>
      <c r="D90" s="181">
        <v>0</v>
      </c>
      <c r="E90" s="181" t="s">
        <v>114</v>
      </c>
      <c r="F90" s="171" t="s">
        <v>1007</v>
      </c>
      <c r="G90" s="182" t="s">
        <v>491</v>
      </c>
      <c r="H90" s="182" t="s">
        <v>492</v>
      </c>
      <c r="I90" s="178">
        <f>SUM(I91:I101)</f>
        <v>0</v>
      </c>
      <c r="J90" s="178">
        <f>SUM(J91:J101)</f>
        <v>0</v>
      </c>
      <c r="K90" s="174">
        <f>SUM(I90:J90)</f>
        <v>0</v>
      </c>
      <c r="L90" s="178">
        <f>SUM(L91:L101)</f>
        <v>0</v>
      </c>
      <c r="M90" s="178">
        <f>SUM(M91:M101)</f>
        <v>0</v>
      </c>
      <c r="N90" s="174">
        <f>SUM(L90:M101)</f>
        <v>0</v>
      </c>
      <c r="O90" s="174">
        <f>SUM(K90,K101)</f>
        <v>0</v>
      </c>
      <c r="P90" s="176">
        <f>SUM(P91:P91)</f>
        <v>0</v>
      </c>
      <c r="Q90" s="171" t="str">
        <f>Q91&amp;", "&amp;Q93&amp;", "&amp;Q96&amp;", "&amp;Q98&amp;", "&amp;Q99</f>
        <v>Gaudy Ortíz Rivera, Silvia Quirós Jiménez, Jessica Castillo Cruz, Hazel Mena Venegas, Gil De Diego Salas</v>
      </c>
      <c r="R90" s="183"/>
      <c r="S90" s="343">
        <v>0</v>
      </c>
      <c r="T90" s="344" t="str">
        <f t="shared" ref="T90:T101" si="32">IF(S90="","No hay ejecución",IF(AND(I90=0),"No hay Programación", S90/I90))</f>
        <v>No hay Programación</v>
      </c>
      <c r="U90" s="172" t="str">
        <f>IF(T90="No hay ejecución","NA",IF(T90&gt;=90%,"De acuerdo con lo programado",IF(T90&gt;=51%,"Atraso Leve",IF(T90&lt;50%,"En riesgo cumplimiento"))))</f>
        <v>De acuerdo con lo programado</v>
      </c>
      <c r="V90" s="345"/>
      <c r="W90" s="343"/>
      <c r="X90" s="344" t="str">
        <f>IF(W90="","No hay ejecución",IF(AND(J90=0),"No hay Programación", W90/J90))</f>
        <v>No hay ejecución</v>
      </c>
      <c r="Y90" s="172" t="str">
        <f>IF(X90="No hay ejecución","NA",IF(X90&gt;=90%,"De acuerdo con lo programado",IF(X90&gt;=51%,"Atraso Leve",IF(X90&lt;50%,"En riesgo en cumplimiento"))))</f>
        <v>NA</v>
      </c>
      <c r="Z90" s="345"/>
      <c r="AA90" s="190"/>
      <c r="AB90" s="296" t="str">
        <f t="shared" ref="AB90" si="33">IF(AA90="","No hay ejecución",IF(AND(L90=0),"No hay Programación", AA90/L90))</f>
        <v>No hay ejecución</v>
      </c>
      <c r="AC90" s="297" t="str">
        <f t="shared" ref="AC90" si="34">IF(AB90="No hay ejecución","NA",IF(AB90&gt;=90%,"De acuerdo con lo programado",IF(AB90&gt;=50%,"Atraso Leve",IF(AB90&lt;=49.9%,"En riesgo en cumplimiento"))))</f>
        <v>NA</v>
      </c>
      <c r="AD90" s="294"/>
      <c r="AE90" s="224"/>
      <c r="AF90" s="225" t="str">
        <f t="shared" ref="AF90" si="35">IF(AE90="","No hay ejecución",IF(AND(M90=0),"No hay Programación", AE90/M90))</f>
        <v>No hay ejecución</v>
      </c>
      <c r="AG90" s="226" t="str">
        <f t="shared" ref="AG90" si="36">IF(AF90="No hay ejecución","NA",IF(AF90&gt;=90%,"De acuerdo con lo programado",IF(AF90&gt;=50%,"Atraso Leve",IF(AF90&lt;=49.99%,"En riesgo en cumplimiento"))))</f>
        <v>NA</v>
      </c>
      <c r="AH90" s="226"/>
      <c r="AI90" s="299">
        <f t="shared" ref="AI90" si="37">S90+W90+AA90+AE90</f>
        <v>0</v>
      </c>
      <c r="AJ90" s="296" t="str">
        <f t="shared" ref="AJ90" si="38">IF(AI90="","No hay ejecución",IF(AND(O90=0),"No hay Programación", AI90/O90))</f>
        <v>No hay Programación</v>
      </c>
      <c r="AK90" s="297" t="str">
        <f t="shared" si="31"/>
        <v>Cumplio</v>
      </c>
      <c r="AL90" s="297"/>
    </row>
    <row r="91" spans="1:38" ht="42.6" customHeight="1">
      <c r="A91" s="177">
        <v>9.1</v>
      </c>
      <c r="B91" s="170">
        <v>12</v>
      </c>
      <c r="C91" s="170" t="s">
        <v>1876</v>
      </c>
      <c r="D91" s="170">
        <v>0</v>
      </c>
      <c r="E91" s="170" t="s">
        <v>114</v>
      </c>
      <c r="F91" s="172" t="s">
        <v>2031</v>
      </c>
      <c r="G91" s="172" t="s">
        <v>920</v>
      </c>
      <c r="H91" s="172" t="s">
        <v>517</v>
      </c>
      <c r="I91" s="178"/>
      <c r="J91" s="178"/>
      <c r="K91" s="174">
        <f>SUM(I91:J91)</f>
        <v>0</v>
      </c>
      <c r="L91" s="178"/>
      <c r="M91" s="178"/>
      <c r="N91" s="174">
        <f>SUM(L91:M91)</f>
        <v>0</v>
      </c>
      <c r="O91" s="175">
        <f>SUM(K91,N91)</f>
        <v>0</v>
      </c>
      <c r="P91" s="179"/>
      <c r="Q91" s="172" t="s">
        <v>1916</v>
      </c>
      <c r="R91" s="183" t="s">
        <v>1913</v>
      </c>
      <c r="S91" s="343">
        <v>1</v>
      </c>
      <c r="T91" s="344" t="str">
        <f t="shared" si="32"/>
        <v>No hay Programación</v>
      </c>
      <c r="U91" s="172" t="str">
        <f t="shared" ref="U91:U101" si="39">IF(T91="No hay ejecución","NA",IF(T91&gt;=90%,"De acuerdo con lo programado",IF(T91&gt;=51%,"Atraso Leve",IF(T91&lt;50%,"En riesgo cumplimiento"))))</f>
        <v>De acuerdo con lo programado</v>
      </c>
      <c r="V91" s="345"/>
      <c r="W91" s="343"/>
      <c r="X91" s="344" t="str">
        <f t="shared" ref="X91:X101" si="40">IF(W91="","No hay ejecución",IF(AND(J91=0),"No hay Programación", W91/J91))</f>
        <v>No hay ejecución</v>
      </c>
      <c r="Y91" s="172" t="str">
        <f t="shared" ref="Y91:Y101" si="41">IF(X91="No hay ejecución","NA",IF(X91&gt;=90%,"De acuerdo con lo programado",IF(X91&gt;=51%,"Atraso Leve",IF(X91&lt;50%,"En riesgo en cumplimiento"))))</f>
        <v>NA</v>
      </c>
      <c r="Z91" s="345"/>
      <c r="AA91" s="190"/>
      <c r="AB91" s="296" t="str">
        <f t="shared" ref="AB91:AB101" si="42">IF(AA91="","No hay ejecución",IF(AND(L91=0),"No hay Programación", AA91/L91))</f>
        <v>No hay ejecución</v>
      </c>
      <c r="AC91" s="297" t="str">
        <f t="shared" ref="AC91:AC101" si="43">IF(AB91="No hay ejecución","NA",IF(AB91&gt;=90%,"De acuerdo con lo programado",IF(AB91&gt;=50%,"Atraso Leve",IF(AB91&lt;=49.9%,"En riesgo en cumplimiento"))))</f>
        <v>NA</v>
      </c>
      <c r="AD91" s="294"/>
      <c r="AE91" s="224"/>
      <c r="AF91" s="225" t="str">
        <f t="shared" ref="AF91:AF101" si="44">IF(AE91="","No hay ejecución",IF(AND(M91=0),"No hay Programación", AE91/M91))</f>
        <v>No hay ejecución</v>
      </c>
      <c r="AG91" s="226" t="str">
        <f t="shared" ref="AG91:AG101" si="45">IF(AF91="No hay ejecución","NA",IF(AF91&gt;=90%,"De acuerdo con lo programado",IF(AF91&gt;=50%,"Atraso Leve",IF(AF91&lt;=49.99%,"En riesgo en cumplimiento"))))</f>
        <v>NA</v>
      </c>
      <c r="AH91" s="226"/>
      <c r="AI91" s="299">
        <f t="shared" ref="AI91:AI101" si="46">S91+W91+AA91+AE91</f>
        <v>1</v>
      </c>
      <c r="AJ91" s="296" t="str">
        <f t="shared" ref="AJ91:AJ101" si="47">IF(AI91="","No hay ejecución",IF(AND(O91=0),"No hay Programación", AI91/O91))</f>
        <v>No hay Programación</v>
      </c>
      <c r="AK91" s="297" t="str">
        <f t="shared" si="31"/>
        <v>Cumplio</v>
      </c>
      <c r="AL91" s="297"/>
    </row>
    <row r="92" spans="1:38" ht="42.6" customHeight="1">
      <c r="A92" s="177">
        <v>9.1999999999999993</v>
      </c>
      <c r="B92" s="170">
        <v>12</v>
      </c>
      <c r="C92" s="170" t="s">
        <v>1876</v>
      </c>
      <c r="D92" s="170">
        <v>0</v>
      </c>
      <c r="E92" s="170" t="s">
        <v>114</v>
      </c>
      <c r="F92" s="172" t="s">
        <v>2032</v>
      </c>
      <c r="G92" s="172" t="s">
        <v>495</v>
      </c>
      <c r="H92" s="172" t="s">
        <v>517</v>
      </c>
      <c r="I92" s="178"/>
      <c r="J92" s="178"/>
      <c r="K92" s="174">
        <f t="shared" ref="K92:K101" si="48">SUM(I92:J92)</f>
        <v>0</v>
      </c>
      <c r="L92" s="178"/>
      <c r="M92" s="178"/>
      <c r="N92" s="174">
        <f t="shared" ref="N92:N101" si="49">SUM(L92:M92)</f>
        <v>0</v>
      </c>
      <c r="O92" s="175">
        <f t="shared" ref="O92:O101" si="50">SUM(K92,N92)</f>
        <v>0</v>
      </c>
      <c r="P92" s="179"/>
      <c r="Q92" s="172" t="s">
        <v>1916</v>
      </c>
      <c r="R92" s="183" t="s">
        <v>1913</v>
      </c>
      <c r="S92" s="343">
        <v>3</v>
      </c>
      <c r="T92" s="344" t="str">
        <f t="shared" si="32"/>
        <v>No hay Programación</v>
      </c>
      <c r="U92" s="172" t="str">
        <f t="shared" si="39"/>
        <v>De acuerdo con lo programado</v>
      </c>
      <c r="V92" s="345"/>
      <c r="W92" s="343"/>
      <c r="X92" s="344" t="str">
        <f t="shared" si="40"/>
        <v>No hay ejecución</v>
      </c>
      <c r="Y92" s="172" t="str">
        <f t="shared" si="41"/>
        <v>NA</v>
      </c>
      <c r="Z92" s="345"/>
      <c r="AA92" s="190"/>
      <c r="AB92" s="296" t="str">
        <f t="shared" si="42"/>
        <v>No hay ejecución</v>
      </c>
      <c r="AC92" s="297" t="str">
        <f t="shared" si="43"/>
        <v>NA</v>
      </c>
      <c r="AD92" s="294"/>
      <c r="AE92" s="224"/>
      <c r="AF92" s="225" t="str">
        <f t="shared" si="44"/>
        <v>No hay ejecución</v>
      </c>
      <c r="AG92" s="226" t="str">
        <f t="shared" si="45"/>
        <v>NA</v>
      </c>
      <c r="AH92" s="226"/>
      <c r="AI92" s="299">
        <f t="shared" si="46"/>
        <v>3</v>
      </c>
      <c r="AJ92" s="296" t="str">
        <f t="shared" si="47"/>
        <v>No hay Programación</v>
      </c>
      <c r="AK92" s="297" t="str">
        <f t="shared" si="31"/>
        <v>Cumplio</v>
      </c>
      <c r="AL92" s="297"/>
    </row>
    <row r="93" spans="1:38" ht="42.6" customHeight="1">
      <c r="A93" s="177">
        <v>9.3000000000000007</v>
      </c>
      <c r="B93" s="170">
        <v>12</v>
      </c>
      <c r="C93" s="170" t="s">
        <v>1876</v>
      </c>
      <c r="D93" s="170">
        <v>0</v>
      </c>
      <c r="E93" s="170" t="s">
        <v>114</v>
      </c>
      <c r="F93" s="172" t="s">
        <v>2033</v>
      </c>
      <c r="G93" s="172" t="s">
        <v>495</v>
      </c>
      <c r="H93" s="172" t="s">
        <v>517</v>
      </c>
      <c r="I93" s="178"/>
      <c r="J93" s="178"/>
      <c r="K93" s="174">
        <f t="shared" si="48"/>
        <v>0</v>
      </c>
      <c r="L93" s="178"/>
      <c r="M93" s="178"/>
      <c r="N93" s="174">
        <f t="shared" si="49"/>
        <v>0</v>
      </c>
      <c r="O93" s="175">
        <f t="shared" si="50"/>
        <v>0</v>
      </c>
      <c r="P93" s="179"/>
      <c r="Q93" s="179" t="s">
        <v>2025</v>
      </c>
      <c r="R93" s="183" t="s">
        <v>1913</v>
      </c>
      <c r="S93" s="343"/>
      <c r="T93" s="344" t="str">
        <f t="shared" si="32"/>
        <v>No hay ejecución</v>
      </c>
      <c r="U93" s="172" t="str">
        <f t="shared" si="39"/>
        <v>NA</v>
      </c>
      <c r="V93" s="345"/>
      <c r="W93" s="343"/>
      <c r="X93" s="344" t="str">
        <f t="shared" si="40"/>
        <v>No hay ejecución</v>
      </c>
      <c r="Y93" s="172" t="str">
        <f t="shared" si="41"/>
        <v>NA</v>
      </c>
      <c r="Z93" s="345"/>
      <c r="AA93" s="190"/>
      <c r="AB93" s="296" t="str">
        <f t="shared" si="42"/>
        <v>No hay ejecución</v>
      </c>
      <c r="AC93" s="297" t="str">
        <f t="shared" si="43"/>
        <v>NA</v>
      </c>
      <c r="AD93" s="294"/>
      <c r="AE93" s="224"/>
      <c r="AF93" s="225" t="str">
        <f t="shared" si="44"/>
        <v>No hay ejecución</v>
      </c>
      <c r="AG93" s="226" t="str">
        <f t="shared" si="45"/>
        <v>NA</v>
      </c>
      <c r="AH93" s="226"/>
      <c r="AI93" s="299">
        <f t="shared" si="46"/>
        <v>0</v>
      </c>
      <c r="AJ93" s="296" t="str">
        <f t="shared" si="47"/>
        <v>No hay Programación</v>
      </c>
      <c r="AK93" s="297" t="str">
        <f t="shared" si="31"/>
        <v>Cumplio</v>
      </c>
      <c r="AL93" s="297"/>
    </row>
    <row r="94" spans="1:38" ht="42.6" customHeight="1">
      <c r="A94" s="177">
        <v>9.4</v>
      </c>
      <c r="B94" s="170">
        <v>12</v>
      </c>
      <c r="C94" s="170" t="s">
        <v>1876</v>
      </c>
      <c r="D94" s="170">
        <v>0</v>
      </c>
      <c r="E94" s="170" t="s">
        <v>114</v>
      </c>
      <c r="F94" s="172" t="s">
        <v>2034</v>
      </c>
      <c r="G94" s="172" t="s">
        <v>495</v>
      </c>
      <c r="H94" s="172" t="s">
        <v>517</v>
      </c>
      <c r="I94" s="178"/>
      <c r="J94" s="178"/>
      <c r="K94" s="174">
        <f t="shared" si="48"/>
        <v>0</v>
      </c>
      <c r="L94" s="178"/>
      <c r="M94" s="178"/>
      <c r="N94" s="174">
        <f t="shared" si="49"/>
        <v>0</v>
      </c>
      <c r="O94" s="175">
        <f t="shared" si="50"/>
        <v>0</v>
      </c>
      <c r="P94" s="179"/>
      <c r="Q94" s="179" t="s">
        <v>2025</v>
      </c>
      <c r="R94" s="183" t="s">
        <v>1913</v>
      </c>
      <c r="S94" s="343">
        <v>6</v>
      </c>
      <c r="T94" s="344" t="str">
        <f t="shared" si="32"/>
        <v>No hay Programación</v>
      </c>
      <c r="U94" s="172" t="str">
        <f t="shared" si="39"/>
        <v>De acuerdo con lo programado</v>
      </c>
      <c r="V94" s="345"/>
      <c r="W94" s="343"/>
      <c r="X94" s="344" t="str">
        <f t="shared" si="40"/>
        <v>No hay ejecución</v>
      </c>
      <c r="Y94" s="172" t="str">
        <f t="shared" si="41"/>
        <v>NA</v>
      </c>
      <c r="Z94" s="345"/>
      <c r="AA94" s="190"/>
      <c r="AB94" s="296" t="str">
        <f t="shared" si="42"/>
        <v>No hay ejecución</v>
      </c>
      <c r="AC94" s="297" t="str">
        <f t="shared" si="43"/>
        <v>NA</v>
      </c>
      <c r="AD94" s="294"/>
      <c r="AE94" s="224"/>
      <c r="AF94" s="225" t="str">
        <f t="shared" si="44"/>
        <v>No hay ejecución</v>
      </c>
      <c r="AG94" s="226" t="str">
        <f t="shared" si="45"/>
        <v>NA</v>
      </c>
      <c r="AH94" s="226"/>
      <c r="AI94" s="299">
        <f t="shared" si="46"/>
        <v>6</v>
      </c>
      <c r="AJ94" s="296" t="str">
        <f t="shared" si="47"/>
        <v>No hay Programación</v>
      </c>
      <c r="AK94" s="297" t="str">
        <f t="shared" si="31"/>
        <v>Cumplio</v>
      </c>
      <c r="AL94" s="297"/>
    </row>
    <row r="95" spans="1:38" ht="42.6" customHeight="1">
      <c r="A95" s="177">
        <v>9.5</v>
      </c>
      <c r="B95" s="170">
        <v>12</v>
      </c>
      <c r="C95" s="170" t="s">
        <v>1876</v>
      </c>
      <c r="D95" s="170">
        <v>0</v>
      </c>
      <c r="E95" s="170" t="s">
        <v>114</v>
      </c>
      <c r="F95" s="172" t="s">
        <v>2035</v>
      </c>
      <c r="G95" s="172" t="s">
        <v>495</v>
      </c>
      <c r="H95" s="172" t="s">
        <v>517</v>
      </c>
      <c r="I95" s="178"/>
      <c r="J95" s="178"/>
      <c r="K95" s="174">
        <f t="shared" si="48"/>
        <v>0</v>
      </c>
      <c r="L95" s="178"/>
      <c r="M95" s="178"/>
      <c r="N95" s="174">
        <f t="shared" si="49"/>
        <v>0</v>
      </c>
      <c r="O95" s="175">
        <f t="shared" si="50"/>
        <v>0</v>
      </c>
      <c r="P95" s="179"/>
      <c r="Q95" s="179" t="s">
        <v>2025</v>
      </c>
      <c r="R95" s="183" t="s">
        <v>1913</v>
      </c>
      <c r="S95" s="343">
        <v>3</v>
      </c>
      <c r="T95" s="344" t="str">
        <f t="shared" si="32"/>
        <v>No hay Programación</v>
      </c>
      <c r="U95" s="172" t="str">
        <f t="shared" si="39"/>
        <v>De acuerdo con lo programado</v>
      </c>
      <c r="V95" s="345"/>
      <c r="W95" s="343"/>
      <c r="X95" s="344" t="str">
        <f t="shared" si="40"/>
        <v>No hay ejecución</v>
      </c>
      <c r="Y95" s="172" t="str">
        <f t="shared" si="41"/>
        <v>NA</v>
      </c>
      <c r="Z95" s="345"/>
      <c r="AA95" s="190"/>
      <c r="AB95" s="296" t="str">
        <f t="shared" si="42"/>
        <v>No hay ejecución</v>
      </c>
      <c r="AC95" s="297" t="str">
        <f t="shared" si="43"/>
        <v>NA</v>
      </c>
      <c r="AD95" s="294"/>
      <c r="AE95" s="224"/>
      <c r="AF95" s="225" t="str">
        <f t="shared" si="44"/>
        <v>No hay ejecución</v>
      </c>
      <c r="AG95" s="226" t="str">
        <f t="shared" si="45"/>
        <v>NA</v>
      </c>
      <c r="AH95" s="226"/>
      <c r="AI95" s="299">
        <f t="shared" si="46"/>
        <v>3</v>
      </c>
      <c r="AJ95" s="296" t="str">
        <f t="shared" si="47"/>
        <v>No hay Programación</v>
      </c>
      <c r="AK95" s="297" t="str">
        <f t="shared" si="31"/>
        <v>Cumplio</v>
      </c>
      <c r="AL95" s="297"/>
    </row>
    <row r="96" spans="1:38" ht="42.6" customHeight="1">
      <c r="A96" s="177">
        <v>9.6</v>
      </c>
      <c r="B96" s="170">
        <v>12</v>
      </c>
      <c r="C96" s="170" t="s">
        <v>1876</v>
      </c>
      <c r="D96" s="170">
        <v>0</v>
      </c>
      <c r="E96" s="170" t="s">
        <v>114</v>
      </c>
      <c r="F96" s="172" t="s">
        <v>2036</v>
      </c>
      <c r="G96" s="172" t="s">
        <v>920</v>
      </c>
      <c r="H96" s="172" t="s">
        <v>913</v>
      </c>
      <c r="I96" s="178"/>
      <c r="J96" s="178"/>
      <c r="K96" s="174">
        <f t="shared" si="48"/>
        <v>0</v>
      </c>
      <c r="L96" s="178"/>
      <c r="M96" s="178"/>
      <c r="N96" s="174">
        <f t="shared" si="49"/>
        <v>0</v>
      </c>
      <c r="O96" s="175">
        <f t="shared" si="50"/>
        <v>0</v>
      </c>
      <c r="P96" s="179"/>
      <c r="Q96" s="179" t="s">
        <v>1947</v>
      </c>
      <c r="R96" s="183" t="s">
        <v>1913</v>
      </c>
      <c r="S96" s="343">
        <v>1</v>
      </c>
      <c r="T96" s="344" t="str">
        <f t="shared" si="32"/>
        <v>No hay Programación</v>
      </c>
      <c r="U96" s="172" t="str">
        <f t="shared" si="39"/>
        <v>De acuerdo con lo programado</v>
      </c>
      <c r="V96" s="345"/>
      <c r="W96" s="343"/>
      <c r="X96" s="344" t="str">
        <f t="shared" si="40"/>
        <v>No hay ejecución</v>
      </c>
      <c r="Y96" s="172" t="str">
        <f t="shared" si="41"/>
        <v>NA</v>
      </c>
      <c r="Z96" s="345"/>
      <c r="AA96" s="190"/>
      <c r="AB96" s="296" t="str">
        <f t="shared" si="42"/>
        <v>No hay ejecución</v>
      </c>
      <c r="AC96" s="297" t="str">
        <f t="shared" si="43"/>
        <v>NA</v>
      </c>
      <c r="AD96" s="294"/>
      <c r="AE96" s="224"/>
      <c r="AF96" s="225" t="str">
        <f t="shared" si="44"/>
        <v>No hay ejecución</v>
      </c>
      <c r="AG96" s="226" t="str">
        <f t="shared" si="45"/>
        <v>NA</v>
      </c>
      <c r="AH96" s="226"/>
      <c r="AI96" s="299">
        <f t="shared" si="46"/>
        <v>1</v>
      </c>
      <c r="AJ96" s="296" t="str">
        <f t="shared" si="47"/>
        <v>No hay Programación</v>
      </c>
      <c r="AK96" s="297" t="str">
        <f t="shared" si="31"/>
        <v>Cumplio</v>
      </c>
      <c r="AL96" s="297"/>
    </row>
    <row r="97" spans="1:38" ht="42.6" customHeight="1">
      <c r="A97" s="177">
        <v>9.6999999999999993</v>
      </c>
      <c r="B97" s="170">
        <v>12</v>
      </c>
      <c r="C97" s="170" t="s">
        <v>1876</v>
      </c>
      <c r="D97" s="170">
        <v>0</v>
      </c>
      <c r="E97" s="170" t="s">
        <v>114</v>
      </c>
      <c r="F97" s="172" t="s">
        <v>2037</v>
      </c>
      <c r="G97" s="172" t="s">
        <v>495</v>
      </c>
      <c r="H97" s="172" t="s">
        <v>498</v>
      </c>
      <c r="I97" s="178"/>
      <c r="J97" s="178"/>
      <c r="K97" s="174">
        <f t="shared" si="48"/>
        <v>0</v>
      </c>
      <c r="L97" s="178"/>
      <c r="M97" s="178"/>
      <c r="N97" s="174">
        <f t="shared" si="49"/>
        <v>0</v>
      </c>
      <c r="O97" s="175">
        <f t="shared" si="50"/>
        <v>0</v>
      </c>
      <c r="P97" s="179"/>
      <c r="Q97" s="179" t="s">
        <v>1947</v>
      </c>
      <c r="R97" s="183" t="s">
        <v>1913</v>
      </c>
      <c r="S97" s="343">
        <v>3</v>
      </c>
      <c r="T97" s="344" t="str">
        <f t="shared" si="32"/>
        <v>No hay Programación</v>
      </c>
      <c r="U97" s="172" t="str">
        <f t="shared" si="39"/>
        <v>De acuerdo con lo programado</v>
      </c>
      <c r="V97" s="345"/>
      <c r="W97" s="343"/>
      <c r="X97" s="344" t="str">
        <f t="shared" si="40"/>
        <v>No hay ejecución</v>
      </c>
      <c r="Y97" s="172" t="str">
        <f t="shared" si="41"/>
        <v>NA</v>
      </c>
      <c r="Z97" s="345"/>
      <c r="AA97" s="190"/>
      <c r="AB97" s="296" t="str">
        <f t="shared" si="42"/>
        <v>No hay ejecución</v>
      </c>
      <c r="AC97" s="297" t="str">
        <f t="shared" si="43"/>
        <v>NA</v>
      </c>
      <c r="AD97" s="294"/>
      <c r="AE97" s="224"/>
      <c r="AF97" s="225" t="str">
        <f t="shared" si="44"/>
        <v>No hay ejecución</v>
      </c>
      <c r="AG97" s="226" t="str">
        <f t="shared" si="45"/>
        <v>NA</v>
      </c>
      <c r="AH97" s="226"/>
      <c r="AI97" s="299">
        <f t="shared" si="46"/>
        <v>3</v>
      </c>
      <c r="AJ97" s="296" t="str">
        <f t="shared" si="47"/>
        <v>No hay Programación</v>
      </c>
      <c r="AK97" s="297" t="str">
        <f t="shared" si="31"/>
        <v>Cumplio</v>
      </c>
      <c r="AL97" s="297"/>
    </row>
    <row r="98" spans="1:38" ht="42.6" customHeight="1">
      <c r="A98" s="177">
        <v>9.8000000000000007</v>
      </c>
      <c r="B98" s="170">
        <v>12</v>
      </c>
      <c r="C98" s="170" t="s">
        <v>1876</v>
      </c>
      <c r="D98" s="170">
        <v>0</v>
      </c>
      <c r="E98" s="170" t="s">
        <v>114</v>
      </c>
      <c r="F98" s="172" t="s">
        <v>2038</v>
      </c>
      <c r="G98" s="172" t="s">
        <v>920</v>
      </c>
      <c r="H98" s="172" t="s">
        <v>913</v>
      </c>
      <c r="I98" s="178"/>
      <c r="J98" s="178"/>
      <c r="K98" s="174">
        <f t="shared" si="48"/>
        <v>0</v>
      </c>
      <c r="L98" s="178"/>
      <c r="M98" s="178"/>
      <c r="N98" s="174">
        <f t="shared" si="49"/>
        <v>0</v>
      </c>
      <c r="O98" s="175">
        <f t="shared" si="50"/>
        <v>0</v>
      </c>
      <c r="P98" s="179"/>
      <c r="Q98" s="172" t="s">
        <v>1921</v>
      </c>
      <c r="R98" s="183" t="s">
        <v>1913</v>
      </c>
      <c r="S98" s="343">
        <v>0</v>
      </c>
      <c r="T98" s="344" t="str">
        <f t="shared" si="32"/>
        <v>No hay Programación</v>
      </c>
      <c r="U98" s="172" t="str">
        <f t="shared" si="39"/>
        <v>De acuerdo con lo programado</v>
      </c>
      <c r="V98" s="345"/>
      <c r="W98" s="343"/>
      <c r="X98" s="344" t="str">
        <f t="shared" si="40"/>
        <v>No hay ejecución</v>
      </c>
      <c r="Y98" s="172" t="str">
        <f t="shared" si="41"/>
        <v>NA</v>
      </c>
      <c r="Z98" s="345"/>
      <c r="AA98" s="190"/>
      <c r="AB98" s="296" t="str">
        <f t="shared" si="42"/>
        <v>No hay ejecución</v>
      </c>
      <c r="AC98" s="297" t="str">
        <f t="shared" si="43"/>
        <v>NA</v>
      </c>
      <c r="AD98" s="294"/>
      <c r="AE98" s="224"/>
      <c r="AF98" s="225" t="str">
        <f t="shared" si="44"/>
        <v>No hay ejecución</v>
      </c>
      <c r="AG98" s="226" t="str">
        <f t="shared" si="45"/>
        <v>NA</v>
      </c>
      <c r="AH98" s="226"/>
      <c r="AI98" s="299">
        <f t="shared" si="46"/>
        <v>0</v>
      </c>
      <c r="AJ98" s="296" t="str">
        <f t="shared" si="47"/>
        <v>No hay Programación</v>
      </c>
      <c r="AK98" s="297" t="str">
        <f t="shared" si="31"/>
        <v>Cumplio</v>
      </c>
      <c r="AL98" s="297"/>
    </row>
    <row r="99" spans="1:38" ht="42.6" customHeight="1">
      <c r="A99" s="177">
        <v>9.9</v>
      </c>
      <c r="B99" s="170">
        <v>12</v>
      </c>
      <c r="C99" s="170" t="s">
        <v>1876</v>
      </c>
      <c r="D99" s="170">
        <v>0</v>
      </c>
      <c r="E99" s="170" t="s">
        <v>114</v>
      </c>
      <c r="F99" s="172" t="s">
        <v>2039</v>
      </c>
      <c r="G99" s="172" t="s">
        <v>752</v>
      </c>
      <c r="H99" s="172" t="s">
        <v>856</v>
      </c>
      <c r="I99" s="178"/>
      <c r="J99" s="178"/>
      <c r="K99" s="174">
        <f t="shared" si="48"/>
        <v>0</v>
      </c>
      <c r="L99" s="178"/>
      <c r="M99" s="178"/>
      <c r="N99" s="174">
        <f t="shared" si="49"/>
        <v>0</v>
      </c>
      <c r="O99" s="175">
        <f t="shared" si="50"/>
        <v>0</v>
      </c>
      <c r="P99" s="179"/>
      <c r="Q99" s="172" t="s">
        <v>1937</v>
      </c>
      <c r="R99" s="183" t="s">
        <v>1913</v>
      </c>
      <c r="S99" s="343">
        <v>6</v>
      </c>
      <c r="T99" s="344" t="str">
        <f t="shared" si="32"/>
        <v>No hay Programación</v>
      </c>
      <c r="U99" s="172" t="str">
        <f t="shared" si="39"/>
        <v>De acuerdo con lo programado</v>
      </c>
      <c r="V99" s="345"/>
      <c r="W99" s="343"/>
      <c r="X99" s="344" t="str">
        <f t="shared" si="40"/>
        <v>No hay ejecución</v>
      </c>
      <c r="Y99" s="172" t="str">
        <f t="shared" si="41"/>
        <v>NA</v>
      </c>
      <c r="Z99" s="345"/>
      <c r="AA99" s="190"/>
      <c r="AB99" s="296" t="str">
        <f t="shared" si="42"/>
        <v>No hay ejecución</v>
      </c>
      <c r="AC99" s="297" t="str">
        <f t="shared" si="43"/>
        <v>NA</v>
      </c>
      <c r="AD99" s="294"/>
      <c r="AE99" s="224"/>
      <c r="AF99" s="225" t="str">
        <f t="shared" si="44"/>
        <v>No hay ejecución</v>
      </c>
      <c r="AG99" s="226" t="str">
        <f t="shared" si="45"/>
        <v>NA</v>
      </c>
      <c r="AH99" s="226"/>
      <c r="AI99" s="299">
        <f t="shared" si="46"/>
        <v>6</v>
      </c>
      <c r="AJ99" s="296" t="str">
        <f t="shared" si="47"/>
        <v>No hay Programación</v>
      </c>
      <c r="AK99" s="297" t="str">
        <f t="shared" si="31"/>
        <v>Cumplio</v>
      </c>
      <c r="AL99" s="297"/>
    </row>
    <row r="100" spans="1:38" ht="42.6" customHeight="1">
      <c r="A100" s="177">
        <v>9.1</v>
      </c>
      <c r="B100" s="170">
        <v>12</v>
      </c>
      <c r="C100" s="170" t="s">
        <v>1876</v>
      </c>
      <c r="D100" s="170">
        <v>0</v>
      </c>
      <c r="E100" s="170" t="s">
        <v>114</v>
      </c>
      <c r="F100" s="172" t="s">
        <v>2040</v>
      </c>
      <c r="G100" s="172" t="s">
        <v>495</v>
      </c>
      <c r="H100" s="172" t="s">
        <v>913</v>
      </c>
      <c r="I100" s="178"/>
      <c r="J100" s="178"/>
      <c r="K100" s="174">
        <f t="shared" si="48"/>
        <v>0</v>
      </c>
      <c r="L100" s="178"/>
      <c r="M100" s="178"/>
      <c r="N100" s="174">
        <f t="shared" si="49"/>
        <v>0</v>
      </c>
      <c r="O100" s="175">
        <f t="shared" si="50"/>
        <v>0</v>
      </c>
      <c r="P100" s="179"/>
      <c r="Q100" s="172" t="s">
        <v>1937</v>
      </c>
      <c r="R100" s="183" t="s">
        <v>1913</v>
      </c>
      <c r="S100" s="343">
        <v>2</v>
      </c>
      <c r="T100" s="344" t="str">
        <f t="shared" si="32"/>
        <v>No hay Programación</v>
      </c>
      <c r="U100" s="172" t="str">
        <f t="shared" si="39"/>
        <v>De acuerdo con lo programado</v>
      </c>
      <c r="V100" s="345"/>
      <c r="W100" s="343"/>
      <c r="X100" s="344" t="str">
        <f t="shared" si="40"/>
        <v>No hay ejecución</v>
      </c>
      <c r="Y100" s="172" t="str">
        <f t="shared" si="41"/>
        <v>NA</v>
      </c>
      <c r="Z100" s="345"/>
      <c r="AA100" s="190"/>
      <c r="AB100" s="296" t="str">
        <f t="shared" si="42"/>
        <v>No hay ejecución</v>
      </c>
      <c r="AC100" s="297" t="str">
        <f t="shared" si="43"/>
        <v>NA</v>
      </c>
      <c r="AD100" s="294"/>
      <c r="AE100" s="224"/>
      <c r="AF100" s="225" t="str">
        <f t="shared" si="44"/>
        <v>No hay ejecución</v>
      </c>
      <c r="AG100" s="226" t="str">
        <f t="shared" si="45"/>
        <v>NA</v>
      </c>
      <c r="AH100" s="226"/>
      <c r="AI100" s="299">
        <f t="shared" si="46"/>
        <v>2</v>
      </c>
      <c r="AJ100" s="296" t="str">
        <f t="shared" si="47"/>
        <v>No hay Programación</v>
      </c>
      <c r="AK100" s="297" t="str">
        <f t="shared" si="31"/>
        <v>Cumplio</v>
      </c>
      <c r="AL100" s="297"/>
    </row>
    <row r="101" spans="1:38" ht="42.6" customHeight="1">
      <c r="A101" s="177">
        <v>9.11</v>
      </c>
      <c r="B101" s="170">
        <v>12</v>
      </c>
      <c r="C101" s="170" t="s">
        <v>1876</v>
      </c>
      <c r="D101" s="170">
        <v>0</v>
      </c>
      <c r="E101" s="170" t="s">
        <v>114</v>
      </c>
      <c r="F101" s="172" t="s">
        <v>2041</v>
      </c>
      <c r="G101" s="172" t="s">
        <v>495</v>
      </c>
      <c r="H101" s="172" t="s">
        <v>481</v>
      </c>
      <c r="I101" s="178"/>
      <c r="J101" s="178"/>
      <c r="K101" s="174">
        <f t="shared" si="48"/>
        <v>0</v>
      </c>
      <c r="L101" s="178"/>
      <c r="M101" s="178"/>
      <c r="N101" s="174">
        <f t="shared" si="49"/>
        <v>0</v>
      </c>
      <c r="O101" s="175">
        <f t="shared" si="50"/>
        <v>0</v>
      </c>
      <c r="P101" s="179"/>
      <c r="Q101" s="172" t="s">
        <v>1937</v>
      </c>
      <c r="R101" s="183" t="s">
        <v>1913</v>
      </c>
      <c r="S101" s="343">
        <v>3</v>
      </c>
      <c r="T101" s="344" t="str">
        <f t="shared" si="32"/>
        <v>No hay Programación</v>
      </c>
      <c r="U101" s="172" t="str">
        <f t="shared" si="39"/>
        <v>De acuerdo con lo programado</v>
      </c>
      <c r="V101" s="345"/>
      <c r="W101" s="343"/>
      <c r="X101" s="344" t="str">
        <f t="shared" si="40"/>
        <v>No hay ejecución</v>
      </c>
      <c r="Y101" s="172" t="str">
        <f t="shared" si="41"/>
        <v>NA</v>
      </c>
      <c r="Z101" s="345"/>
      <c r="AA101" s="190"/>
      <c r="AB101" s="296" t="str">
        <f t="shared" si="42"/>
        <v>No hay ejecución</v>
      </c>
      <c r="AC101" s="297" t="str">
        <f t="shared" si="43"/>
        <v>NA</v>
      </c>
      <c r="AD101" s="294"/>
      <c r="AE101" s="224"/>
      <c r="AF101" s="225" t="str">
        <f t="shared" si="44"/>
        <v>No hay ejecución</v>
      </c>
      <c r="AG101" s="226" t="str">
        <f t="shared" si="45"/>
        <v>NA</v>
      </c>
      <c r="AH101" s="226"/>
      <c r="AI101" s="299">
        <f t="shared" si="46"/>
        <v>3</v>
      </c>
      <c r="AJ101" s="296" t="str">
        <f t="shared" si="47"/>
        <v>No hay Programación</v>
      </c>
      <c r="AK101" s="297" t="str">
        <f t="shared" si="31"/>
        <v>Cumplio</v>
      </c>
      <c r="AL101" s="297"/>
    </row>
    <row r="102" spans="1:38" ht="42.6" customHeight="1">
      <c r="A102" s="177"/>
      <c r="B102" s="170"/>
      <c r="C102" s="170"/>
      <c r="D102" s="170"/>
      <c r="E102" s="170"/>
      <c r="F102" s="172"/>
      <c r="G102" s="172"/>
      <c r="H102" s="172"/>
      <c r="I102" s="172"/>
      <c r="J102" s="172"/>
      <c r="K102" s="174"/>
      <c r="L102" s="178"/>
      <c r="M102" s="178"/>
      <c r="N102" s="174"/>
      <c r="O102" s="175"/>
      <c r="P102" s="179"/>
      <c r="Q102" s="179"/>
      <c r="R102" s="183"/>
      <c r="S102" s="350"/>
      <c r="T102" s="346"/>
      <c r="U102" s="291"/>
      <c r="V102" s="347"/>
      <c r="W102" s="343"/>
      <c r="X102" s="344"/>
      <c r="Y102" s="172"/>
      <c r="Z102" s="345"/>
      <c r="AA102" s="190"/>
      <c r="AB102" s="346"/>
      <c r="AC102" s="291"/>
      <c r="AD102" s="347"/>
      <c r="AE102" s="234"/>
      <c r="AF102" s="235"/>
      <c r="AG102" s="236"/>
      <c r="AH102" s="242"/>
      <c r="AI102" s="325"/>
      <c r="AJ102" s="346"/>
      <c r="AK102" s="291"/>
      <c r="AL102" s="347"/>
    </row>
    <row r="103" spans="1:38" ht="42.6" customHeight="1">
      <c r="A103" s="177"/>
      <c r="B103" s="170"/>
      <c r="C103" s="170"/>
      <c r="D103" s="170"/>
      <c r="E103" s="170"/>
      <c r="F103" s="172"/>
      <c r="G103" s="172"/>
      <c r="H103" s="172"/>
      <c r="I103" s="172"/>
      <c r="J103" s="172"/>
      <c r="K103" s="174"/>
      <c r="L103" s="178"/>
      <c r="M103" s="178"/>
      <c r="N103" s="174"/>
      <c r="O103" s="175"/>
      <c r="P103" s="179"/>
      <c r="Q103" s="179"/>
      <c r="R103" s="183"/>
      <c r="S103" s="350"/>
      <c r="T103" s="346"/>
      <c r="U103" s="291"/>
      <c r="V103" s="347"/>
      <c r="W103" s="343"/>
      <c r="X103" s="344"/>
      <c r="Y103" s="172"/>
      <c r="Z103" s="345"/>
      <c r="AA103" s="190"/>
      <c r="AB103" s="344"/>
      <c r="AC103" s="172"/>
      <c r="AD103" s="345"/>
      <c r="AE103" s="197"/>
      <c r="AF103" s="200"/>
      <c r="AG103" s="201"/>
      <c r="AH103" s="198"/>
      <c r="AI103" s="190"/>
      <c r="AJ103" s="344"/>
      <c r="AK103" s="172"/>
      <c r="AL103" s="345"/>
    </row>
    <row r="104" spans="1:38" ht="42.6" customHeight="1">
      <c r="A104" s="177"/>
      <c r="B104" s="170"/>
      <c r="C104" s="170"/>
      <c r="D104" s="170"/>
      <c r="E104" s="170"/>
      <c r="F104" s="172"/>
      <c r="G104" s="172"/>
      <c r="H104" s="172"/>
      <c r="I104" s="172"/>
      <c r="J104" s="172"/>
      <c r="K104" s="174"/>
      <c r="L104" s="178"/>
      <c r="M104" s="178"/>
      <c r="N104" s="174"/>
      <c r="O104" s="175"/>
      <c r="P104" s="179"/>
      <c r="Q104" s="179"/>
      <c r="R104" s="183"/>
      <c r="S104" s="350"/>
      <c r="T104" s="346"/>
      <c r="U104" s="291"/>
      <c r="V104" s="347"/>
      <c r="W104" s="343"/>
      <c r="X104" s="344"/>
      <c r="Y104" s="172"/>
      <c r="Z104" s="345"/>
      <c r="AA104" s="190"/>
      <c r="AB104" s="344"/>
      <c r="AC104" s="172"/>
      <c r="AD104" s="345"/>
      <c r="AE104" s="197"/>
      <c r="AF104" s="200"/>
      <c r="AG104" s="201"/>
      <c r="AH104" s="198"/>
      <c r="AI104" s="190"/>
      <c r="AJ104" s="344"/>
      <c r="AK104" s="172"/>
      <c r="AL104" s="345"/>
    </row>
    <row r="105" spans="1:38" ht="42.6" customHeight="1">
      <c r="A105" s="177"/>
      <c r="B105" s="170"/>
      <c r="C105" s="170"/>
      <c r="D105" s="170"/>
      <c r="E105" s="170"/>
      <c r="F105" s="172"/>
      <c r="G105" s="172"/>
      <c r="H105" s="172"/>
      <c r="I105" s="172"/>
      <c r="J105" s="172"/>
      <c r="K105" s="174"/>
      <c r="L105" s="178"/>
      <c r="M105" s="178"/>
      <c r="N105" s="174"/>
      <c r="O105" s="175"/>
      <c r="P105" s="179"/>
      <c r="Q105" s="179"/>
      <c r="R105" s="183"/>
      <c r="S105" s="350"/>
      <c r="T105" s="346"/>
      <c r="U105" s="291"/>
      <c r="V105" s="347"/>
      <c r="W105" s="343"/>
      <c r="X105" s="344"/>
      <c r="Y105" s="172"/>
      <c r="Z105" s="345"/>
      <c r="AA105" s="190"/>
      <c r="AB105" s="344"/>
      <c r="AC105" s="172"/>
      <c r="AD105" s="345"/>
      <c r="AE105" s="197"/>
      <c r="AF105" s="200"/>
      <c r="AG105" s="201"/>
      <c r="AH105" s="198"/>
      <c r="AI105" s="190"/>
      <c r="AJ105" s="344"/>
      <c r="AK105" s="172"/>
      <c r="AL105" s="345"/>
    </row>
    <row r="106" spans="1:38" ht="42.6" customHeight="1">
      <c r="A106" s="177"/>
      <c r="B106" s="170"/>
      <c r="C106" s="170"/>
      <c r="D106" s="170"/>
      <c r="E106" s="170"/>
      <c r="F106" s="172"/>
      <c r="G106" s="172"/>
      <c r="H106" s="172"/>
      <c r="I106" s="172"/>
      <c r="J106" s="172"/>
      <c r="K106" s="174"/>
      <c r="L106" s="178"/>
      <c r="M106" s="178"/>
      <c r="N106" s="174"/>
      <c r="O106" s="175"/>
      <c r="P106" s="179"/>
      <c r="Q106" s="179"/>
      <c r="R106" s="183"/>
      <c r="S106" s="350"/>
      <c r="T106" s="346"/>
      <c r="U106" s="291"/>
      <c r="V106" s="347"/>
      <c r="W106" s="343"/>
      <c r="X106" s="344"/>
      <c r="Y106" s="172"/>
      <c r="Z106" s="345"/>
      <c r="AA106" s="190"/>
      <c r="AB106" s="344"/>
      <c r="AC106" s="172"/>
      <c r="AD106" s="345"/>
      <c r="AE106" s="197"/>
      <c r="AF106" s="200"/>
      <c r="AG106" s="201"/>
      <c r="AH106" s="198"/>
      <c r="AI106" s="190"/>
      <c r="AJ106" s="344"/>
      <c r="AK106" s="172"/>
      <c r="AL106" s="345"/>
    </row>
    <row r="107" spans="1:38" ht="42.6" customHeight="1">
      <c r="A107" s="177"/>
      <c r="B107" s="170"/>
      <c r="C107" s="170"/>
      <c r="D107" s="170"/>
      <c r="E107" s="170"/>
      <c r="F107" s="172"/>
      <c r="G107" s="172"/>
      <c r="H107" s="172"/>
      <c r="I107" s="172"/>
      <c r="J107" s="172"/>
      <c r="K107" s="174"/>
      <c r="L107" s="178"/>
      <c r="M107" s="178"/>
      <c r="N107" s="174"/>
      <c r="O107" s="175"/>
      <c r="P107" s="179"/>
      <c r="Q107" s="179"/>
      <c r="R107" s="183"/>
      <c r="S107" s="350"/>
      <c r="T107" s="346"/>
      <c r="U107" s="291"/>
      <c r="V107" s="347"/>
      <c r="W107" s="343"/>
      <c r="X107" s="344"/>
      <c r="Y107" s="172"/>
      <c r="Z107" s="345"/>
      <c r="AA107" s="190"/>
      <c r="AB107" s="344"/>
      <c r="AC107" s="172"/>
      <c r="AD107" s="345"/>
      <c r="AE107" s="197"/>
      <c r="AF107" s="200"/>
      <c r="AG107" s="201"/>
      <c r="AH107" s="198"/>
      <c r="AI107" s="190"/>
      <c r="AJ107" s="344"/>
      <c r="AK107" s="172"/>
      <c r="AL107" s="345"/>
    </row>
    <row r="108" spans="1:38" ht="42.6" customHeight="1">
      <c r="A108" s="177"/>
      <c r="B108" s="170"/>
      <c r="C108" s="170"/>
      <c r="D108" s="170"/>
      <c r="E108" s="170"/>
      <c r="F108" s="172"/>
      <c r="G108" s="172"/>
      <c r="H108" s="172"/>
      <c r="I108" s="172"/>
      <c r="J108" s="172"/>
      <c r="K108" s="174"/>
      <c r="L108" s="178"/>
      <c r="M108" s="178"/>
      <c r="N108" s="174"/>
      <c r="O108" s="175"/>
      <c r="P108" s="179"/>
      <c r="Q108" s="179"/>
      <c r="R108" s="183"/>
      <c r="S108" s="350"/>
      <c r="T108" s="346"/>
      <c r="U108" s="291"/>
      <c r="V108" s="347"/>
      <c r="W108" s="343"/>
      <c r="X108" s="344"/>
      <c r="Y108" s="172"/>
      <c r="Z108" s="345"/>
      <c r="AA108" s="190"/>
      <c r="AB108" s="344"/>
      <c r="AC108" s="172"/>
      <c r="AD108" s="345"/>
      <c r="AE108" s="197"/>
      <c r="AF108" s="200"/>
      <c r="AG108" s="201"/>
      <c r="AH108" s="198"/>
      <c r="AI108" s="190"/>
      <c r="AJ108" s="344"/>
      <c r="AK108" s="172"/>
      <c r="AL108" s="345"/>
    </row>
    <row r="109" spans="1:38" ht="42.6" customHeight="1">
      <c r="A109" s="177"/>
      <c r="B109" s="170"/>
      <c r="C109" s="170"/>
      <c r="D109" s="170"/>
      <c r="E109" s="170"/>
      <c r="F109" s="172"/>
      <c r="G109" s="172"/>
      <c r="H109" s="172"/>
      <c r="I109" s="172"/>
      <c r="J109" s="172"/>
      <c r="K109" s="174"/>
      <c r="L109" s="178"/>
      <c r="M109" s="178"/>
      <c r="N109" s="174"/>
      <c r="O109" s="175"/>
      <c r="P109" s="179"/>
      <c r="Q109" s="179"/>
      <c r="R109" s="183"/>
      <c r="S109" s="350"/>
      <c r="T109" s="346"/>
      <c r="U109" s="291"/>
      <c r="V109" s="347"/>
      <c r="W109" s="343"/>
      <c r="X109" s="344"/>
      <c r="Y109" s="172"/>
      <c r="Z109" s="345"/>
      <c r="AA109" s="190"/>
      <c r="AB109" s="344"/>
      <c r="AC109" s="172"/>
      <c r="AD109" s="345"/>
      <c r="AE109" s="197"/>
      <c r="AF109" s="200"/>
      <c r="AG109" s="201"/>
      <c r="AH109" s="198"/>
      <c r="AI109" s="190"/>
      <c r="AJ109" s="344"/>
      <c r="AK109" s="172"/>
      <c r="AL109" s="345"/>
    </row>
    <row r="110" spans="1:38" ht="9.6">
      <c r="A110" s="894" t="s">
        <v>551</v>
      </c>
      <c r="B110" s="894"/>
      <c r="C110" s="894"/>
      <c r="D110" s="894"/>
      <c r="E110" s="894"/>
      <c r="F110" s="291"/>
      <c r="G110" s="291"/>
      <c r="H110" s="291"/>
      <c r="I110" s="291"/>
      <c r="J110" s="291"/>
      <c r="K110" s="291"/>
      <c r="L110" s="291"/>
      <c r="M110" s="291"/>
      <c r="N110" s="291"/>
      <c r="O110" s="291"/>
      <c r="P110" s="300"/>
      <c r="Q110" s="291"/>
      <c r="R110" s="291"/>
      <c r="S110" s="469"/>
      <c r="T110" s="469"/>
      <c r="U110" s="469"/>
      <c r="V110" s="469"/>
      <c r="W110" s="469"/>
      <c r="X110" s="469"/>
      <c r="Y110" s="469"/>
      <c r="Z110" s="469"/>
      <c r="AA110" s="469"/>
      <c r="AB110" s="469"/>
      <c r="AC110" s="469"/>
      <c r="AD110" s="469"/>
      <c r="AE110" s="189"/>
      <c r="AF110" s="189"/>
      <c r="AG110" s="189"/>
      <c r="AH110" s="189"/>
      <c r="AI110" s="469"/>
      <c r="AJ110" s="469"/>
      <c r="AK110" s="469"/>
      <c r="AL110" s="469"/>
    </row>
    <row r="111" spans="1:38" ht="10.199999999999999" thickBot="1">
      <c r="A111" s="157"/>
      <c r="B111" s="157"/>
      <c r="C111" s="157"/>
      <c r="D111" s="157"/>
      <c r="E111" s="157"/>
      <c r="F111" s="145"/>
      <c r="G111" s="139"/>
      <c r="H111" s="139"/>
      <c r="I111" s="137"/>
      <c r="J111" s="137"/>
      <c r="K111" s="137"/>
      <c r="L111" s="137"/>
      <c r="M111" s="137"/>
      <c r="N111" s="137"/>
      <c r="O111" s="137"/>
      <c r="P111" s="138"/>
      <c r="Q111" s="137"/>
      <c r="R111" s="137"/>
    </row>
    <row r="112" spans="1:38" ht="10.8" thickTop="1" thickBot="1">
      <c r="A112" s="822" t="s">
        <v>553</v>
      </c>
      <c r="B112" s="823"/>
      <c r="C112" s="823"/>
      <c r="D112" s="823"/>
      <c r="E112" s="823"/>
      <c r="F112" s="144"/>
      <c r="G112" s="139"/>
      <c r="H112" s="139"/>
      <c r="I112" s="137"/>
      <c r="J112" s="137"/>
      <c r="K112" s="137"/>
      <c r="L112" s="137"/>
      <c r="M112" s="137"/>
      <c r="N112" s="137"/>
      <c r="O112" s="137"/>
      <c r="P112" s="138"/>
      <c r="Q112" s="137"/>
      <c r="R112" s="137"/>
    </row>
    <row r="113" spans="1:38" ht="10.8" thickTop="1" thickBot="1">
      <c r="A113" s="158"/>
      <c r="B113" s="158"/>
      <c r="C113" s="158"/>
      <c r="D113" s="158"/>
      <c r="E113" s="158"/>
      <c r="F113" s="139"/>
      <c r="G113" s="139"/>
      <c r="H113" s="139"/>
      <c r="I113" s="137"/>
      <c r="J113" s="137"/>
      <c r="K113" s="137"/>
      <c r="L113" s="137"/>
      <c r="M113" s="137"/>
      <c r="N113" s="137"/>
      <c r="O113" s="137"/>
      <c r="P113" s="138"/>
      <c r="Q113" s="137"/>
      <c r="R113" s="137"/>
    </row>
    <row r="114" spans="1:38" ht="10.8" thickTop="1" thickBot="1">
      <c r="A114" s="159" t="s">
        <v>554</v>
      </c>
      <c r="B114" s="2"/>
      <c r="C114" s="161"/>
      <c r="D114" s="2"/>
      <c r="E114" s="2"/>
      <c r="F114" s="136"/>
      <c r="G114" s="139"/>
      <c r="H114" s="139"/>
      <c r="I114" s="137"/>
      <c r="J114" s="137"/>
      <c r="K114" s="137"/>
      <c r="L114" s="137"/>
      <c r="M114" s="137"/>
      <c r="N114" s="137"/>
      <c r="O114" s="137"/>
      <c r="P114" s="138"/>
      <c r="Q114" s="137"/>
      <c r="R114" s="137"/>
    </row>
    <row r="115" spans="1:38" ht="10.8" thickTop="1" thickBot="1">
      <c r="A115" s="160">
        <v>1</v>
      </c>
      <c r="B115" s="2" t="s">
        <v>555</v>
      </c>
      <c r="C115" s="161"/>
      <c r="D115" s="2"/>
      <c r="E115" s="2"/>
      <c r="F115" s="136"/>
      <c r="G115" s="139"/>
      <c r="H115" s="139"/>
      <c r="I115" s="137"/>
      <c r="J115" s="137"/>
      <c r="K115" s="137"/>
      <c r="L115" s="137"/>
      <c r="M115" s="137"/>
      <c r="N115" s="137"/>
      <c r="O115" s="137"/>
      <c r="P115" s="138"/>
      <c r="Q115" s="137"/>
      <c r="R115" s="137"/>
    </row>
    <row r="116" spans="1:38" ht="10.8" thickTop="1" thickBot="1">
      <c r="A116" s="160">
        <v>2</v>
      </c>
      <c r="B116" s="2" t="s">
        <v>606</v>
      </c>
      <c r="C116" s="161"/>
      <c r="D116" s="2"/>
      <c r="E116" s="2"/>
      <c r="F116" s="136"/>
      <c r="G116" s="139"/>
      <c r="H116" s="139"/>
      <c r="I116" s="137"/>
      <c r="J116" s="137"/>
      <c r="K116" s="137"/>
      <c r="L116" s="137"/>
      <c r="M116" s="137"/>
      <c r="N116" s="137"/>
      <c r="O116" s="137"/>
      <c r="P116" s="138"/>
      <c r="Q116" s="137"/>
      <c r="R116" s="137"/>
    </row>
    <row r="117" spans="1:38" ht="10.8" thickTop="1" thickBot="1">
      <c r="A117" s="160">
        <v>3</v>
      </c>
      <c r="B117" s="2" t="s">
        <v>557</v>
      </c>
      <c r="C117" s="162"/>
      <c r="D117" s="2"/>
      <c r="E117" s="2"/>
      <c r="F117" s="136"/>
      <c r="G117" s="3"/>
      <c r="H117" s="3"/>
      <c r="I117" s="137"/>
      <c r="J117" s="137"/>
      <c r="K117" s="137"/>
      <c r="L117" s="137"/>
      <c r="M117" s="137"/>
      <c r="N117" s="137"/>
      <c r="O117" s="137"/>
      <c r="P117" s="138"/>
      <c r="Q117" s="137"/>
      <c r="R117" s="137"/>
    </row>
    <row r="118" spans="1:38" ht="10.8" thickTop="1" thickBot="1">
      <c r="A118" s="160">
        <v>4</v>
      </c>
      <c r="B118" s="2" t="s">
        <v>558</v>
      </c>
      <c r="C118" s="162"/>
      <c r="D118" s="2"/>
      <c r="E118" s="2"/>
      <c r="F118" s="136"/>
      <c r="G118" s="137"/>
      <c r="H118" s="137"/>
      <c r="I118" s="137"/>
      <c r="J118" s="137"/>
      <c r="K118" s="137"/>
      <c r="L118" s="137"/>
      <c r="M118" s="137"/>
      <c r="N118" s="137"/>
      <c r="O118" s="137"/>
      <c r="P118" s="138"/>
      <c r="Q118" s="137"/>
      <c r="R118" s="137"/>
    </row>
    <row r="119" spans="1:38" ht="10.8" thickTop="1" thickBot="1">
      <c r="A119" s="160">
        <v>5</v>
      </c>
      <c r="B119" s="2" t="s">
        <v>607</v>
      </c>
      <c r="C119" s="162"/>
      <c r="D119" s="2"/>
      <c r="E119" s="2"/>
      <c r="F119" s="136"/>
      <c r="G119" s="137"/>
      <c r="H119" s="137"/>
      <c r="I119" s="137"/>
      <c r="J119" s="137"/>
      <c r="K119" s="137"/>
      <c r="L119" s="137"/>
      <c r="M119" s="137"/>
      <c r="N119" s="137"/>
      <c r="O119" s="137"/>
      <c r="P119" s="138"/>
      <c r="Q119" s="137"/>
      <c r="R119" s="137"/>
    </row>
    <row r="120" spans="1:38" ht="10.199999999999999" thickTop="1">
      <c r="A120" s="160">
        <v>6</v>
      </c>
      <c r="B120" s="3" t="s">
        <v>560</v>
      </c>
      <c r="C120" s="162"/>
      <c r="D120" s="2"/>
      <c r="E120" s="2"/>
      <c r="F120" s="136"/>
      <c r="G120" s="139"/>
      <c r="H120" s="139"/>
      <c r="I120" s="139"/>
      <c r="J120" s="139"/>
      <c r="K120" s="139"/>
      <c r="L120" s="139"/>
      <c r="M120" s="139"/>
      <c r="N120" s="139"/>
      <c r="O120" s="139"/>
      <c r="P120" s="146"/>
      <c r="Q120" s="139"/>
      <c r="R120" s="139"/>
    </row>
    <row r="121" spans="1:38" ht="9.6">
      <c r="A121" s="160">
        <v>7</v>
      </c>
      <c r="B121" s="2" t="s">
        <v>561</v>
      </c>
      <c r="D121" s="2"/>
      <c r="E121" s="2"/>
      <c r="F121" s="136"/>
      <c r="G121" s="139"/>
      <c r="H121" s="139"/>
      <c r="I121" s="139"/>
      <c r="J121" s="139"/>
      <c r="K121" s="139"/>
      <c r="L121" s="139"/>
      <c r="M121" s="139"/>
      <c r="N121" s="139"/>
      <c r="O121" s="139"/>
      <c r="P121" s="146"/>
      <c r="Q121" s="139"/>
      <c r="R121" s="139"/>
    </row>
    <row r="122" spans="1:38" s="154" customFormat="1" ht="9.6">
      <c r="A122" s="160">
        <v>8</v>
      </c>
      <c r="B122" s="2" t="s">
        <v>562</v>
      </c>
      <c r="C122" s="2"/>
      <c r="D122" s="3"/>
      <c r="E122" s="3"/>
      <c r="F122" s="136"/>
      <c r="G122" s="139"/>
      <c r="H122" s="139"/>
      <c r="I122" s="139"/>
      <c r="J122" s="139"/>
      <c r="K122" s="139"/>
      <c r="L122" s="139"/>
      <c r="M122" s="139"/>
      <c r="N122" s="139"/>
      <c r="O122" s="139"/>
      <c r="P122" s="146"/>
      <c r="Q122" s="139"/>
      <c r="R122" s="139"/>
      <c r="S122" s="3"/>
      <c r="T122" s="3"/>
      <c r="U122" s="3"/>
      <c r="V122" s="3"/>
      <c r="W122" s="3"/>
      <c r="X122" s="3"/>
      <c r="Y122" s="3"/>
      <c r="Z122" s="3"/>
      <c r="AA122" s="3"/>
      <c r="AB122" s="3"/>
      <c r="AC122" s="3"/>
      <c r="AD122" s="3"/>
      <c r="AI122" s="3"/>
      <c r="AJ122" s="3"/>
      <c r="AK122" s="3"/>
      <c r="AL122" s="3"/>
    </row>
    <row r="123" spans="1:38" ht="9.6">
      <c r="A123" s="160">
        <v>9</v>
      </c>
      <c r="B123" s="2" t="s">
        <v>563</v>
      </c>
      <c r="C123" s="2"/>
      <c r="D123" s="2"/>
      <c r="E123" s="2"/>
      <c r="F123" s="136"/>
      <c r="G123" s="139"/>
      <c r="H123" s="139"/>
      <c r="I123" s="139"/>
      <c r="J123" s="139"/>
      <c r="K123" s="139"/>
      <c r="L123" s="139"/>
      <c r="M123" s="139"/>
      <c r="N123" s="139"/>
      <c r="O123" s="139"/>
      <c r="P123" s="146"/>
      <c r="Q123" s="139"/>
      <c r="R123" s="139"/>
    </row>
    <row r="124" spans="1:38" ht="9.6">
      <c r="A124" s="160">
        <v>10</v>
      </c>
      <c r="B124" s="2" t="s">
        <v>564</v>
      </c>
      <c r="C124" s="2"/>
      <c r="D124" s="2"/>
      <c r="E124" s="2"/>
      <c r="F124" s="136"/>
      <c r="G124" s="139"/>
      <c r="H124" s="139"/>
      <c r="I124" s="139"/>
      <c r="J124" s="139"/>
      <c r="K124" s="139"/>
      <c r="L124" s="139"/>
      <c r="M124" s="139"/>
      <c r="N124" s="139"/>
      <c r="O124" s="139"/>
      <c r="P124" s="146"/>
      <c r="Q124" s="139"/>
      <c r="R124" s="139"/>
    </row>
    <row r="125" spans="1:38" ht="9.6">
      <c r="A125" s="160">
        <v>11</v>
      </c>
      <c r="B125" s="2" t="s">
        <v>565</v>
      </c>
      <c r="C125" s="2"/>
      <c r="D125" s="2"/>
      <c r="E125" s="2"/>
      <c r="F125" s="136"/>
      <c r="G125" s="139"/>
      <c r="H125" s="139"/>
      <c r="I125" s="139"/>
      <c r="J125" s="139"/>
      <c r="K125" s="139"/>
      <c r="L125" s="139"/>
      <c r="M125" s="139"/>
      <c r="N125" s="139"/>
      <c r="O125" s="139"/>
      <c r="P125" s="146"/>
      <c r="Q125" s="139"/>
      <c r="R125" s="139"/>
    </row>
    <row r="126" spans="1:38" ht="9.6">
      <c r="A126" s="160">
        <v>12</v>
      </c>
      <c r="B126" s="2" t="s">
        <v>566</v>
      </c>
      <c r="C126" s="2"/>
      <c r="D126" s="2"/>
      <c r="E126" s="2"/>
      <c r="F126" s="136"/>
      <c r="G126" s="139"/>
      <c r="H126" s="139"/>
      <c r="I126" s="139"/>
      <c r="J126" s="139"/>
      <c r="K126" s="139"/>
      <c r="L126" s="139"/>
      <c r="M126" s="139"/>
      <c r="N126" s="139"/>
      <c r="O126" s="139"/>
      <c r="P126" s="146"/>
      <c r="Q126" s="139"/>
      <c r="R126" s="139"/>
    </row>
    <row r="127" spans="1:38" ht="9.6">
      <c r="A127" s="160">
        <v>13</v>
      </c>
      <c r="B127" s="2" t="s">
        <v>567</v>
      </c>
      <c r="C127" s="2"/>
      <c r="D127" s="2"/>
      <c r="E127" s="2"/>
      <c r="F127" s="136"/>
      <c r="G127" s="139"/>
      <c r="H127" s="139"/>
      <c r="I127" s="139"/>
      <c r="J127" s="139"/>
      <c r="K127" s="139"/>
      <c r="L127" s="139"/>
      <c r="M127" s="139"/>
      <c r="N127" s="139"/>
      <c r="O127" s="139"/>
      <c r="P127" s="146"/>
      <c r="Q127" s="139"/>
      <c r="R127" s="139"/>
    </row>
    <row r="128" spans="1:38" ht="42.6" customHeight="1" thickBot="1">
      <c r="A128" s="3"/>
      <c r="C128" s="3"/>
      <c r="D128" s="3"/>
      <c r="E128" s="3"/>
      <c r="F128" s="147"/>
      <c r="G128" s="148"/>
      <c r="H128" s="148"/>
      <c r="I128" s="148"/>
      <c r="J128" s="148"/>
      <c r="K128" s="148"/>
      <c r="L128" s="148"/>
      <c r="M128" s="148"/>
      <c r="N128" s="148"/>
      <c r="O128" s="148"/>
      <c r="P128" s="149"/>
      <c r="Q128" s="148"/>
      <c r="R128" s="148"/>
    </row>
    <row r="129" spans="1:38" ht="42.6" customHeight="1" thickTop="1"/>
    <row r="130" spans="1:38" ht="42.6" customHeight="1">
      <c r="A130" s="3"/>
      <c r="C130" s="3"/>
      <c r="D130" s="3"/>
      <c r="E130" s="3"/>
      <c r="F130" s="147"/>
      <c r="G130" s="3"/>
      <c r="H130" s="3"/>
      <c r="I130" s="3"/>
      <c r="J130" s="3"/>
      <c r="K130" s="3"/>
      <c r="L130" s="3"/>
      <c r="M130" s="3"/>
      <c r="N130" s="3"/>
      <c r="O130" s="3"/>
      <c r="P130" s="150"/>
      <c r="Q130" s="3"/>
      <c r="R130" s="3"/>
    </row>
    <row r="131" spans="1:38" s="154" customFormat="1" ht="42.6" customHeight="1">
      <c r="A131" s="3"/>
      <c r="B131" s="3"/>
      <c r="C131" s="3"/>
      <c r="D131" s="3"/>
      <c r="E131" s="3"/>
      <c r="F131" s="147"/>
      <c r="G131" s="3"/>
      <c r="H131" s="3"/>
      <c r="I131" s="3"/>
      <c r="J131" s="3"/>
      <c r="K131" s="3"/>
      <c r="L131" s="3"/>
      <c r="M131" s="3"/>
      <c r="N131" s="3"/>
      <c r="O131" s="3"/>
      <c r="P131" s="150"/>
      <c r="Q131" s="3"/>
      <c r="R131" s="3"/>
      <c r="S131" s="3"/>
      <c r="T131" s="3"/>
      <c r="U131" s="3"/>
      <c r="V131" s="3"/>
      <c r="W131" s="3"/>
      <c r="X131" s="3"/>
      <c r="Y131" s="3"/>
      <c r="Z131" s="3"/>
      <c r="AA131" s="3"/>
      <c r="AB131" s="3"/>
      <c r="AC131" s="3"/>
      <c r="AD131" s="3"/>
      <c r="AI131" s="3"/>
      <c r="AJ131" s="3"/>
      <c r="AK131" s="3"/>
      <c r="AL131" s="3"/>
    </row>
    <row r="132" spans="1:38" s="154" customFormat="1" ht="42.6" customHeight="1">
      <c r="A132" s="3"/>
      <c r="B132" s="3"/>
      <c r="C132" s="3"/>
      <c r="D132" s="3"/>
      <c r="E132" s="3"/>
      <c r="F132" s="147"/>
      <c r="G132" s="3"/>
      <c r="H132" s="3"/>
      <c r="I132" s="3"/>
      <c r="J132" s="3"/>
      <c r="K132" s="3"/>
      <c r="L132" s="3"/>
      <c r="M132" s="3"/>
      <c r="N132" s="3"/>
      <c r="O132" s="3"/>
      <c r="P132" s="150"/>
      <c r="Q132" s="3"/>
      <c r="R132" s="3"/>
      <c r="S132" s="3"/>
      <c r="T132" s="3"/>
      <c r="U132" s="3"/>
      <c r="V132" s="3"/>
      <c r="W132" s="3"/>
      <c r="X132" s="3"/>
      <c r="Y132" s="3"/>
      <c r="Z132" s="3"/>
      <c r="AA132" s="3"/>
      <c r="AB132" s="3"/>
      <c r="AC132" s="3"/>
      <c r="AD132" s="3"/>
      <c r="AI132" s="3"/>
      <c r="AJ132" s="3"/>
      <c r="AK132" s="3"/>
      <c r="AL132" s="3"/>
    </row>
    <row r="133" spans="1:38" s="154" customFormat="1" ht="42.6" customHeight="1">
      <c r="A133" s="3"/>
      <c r="B133" s="3"/>
      <c r="C133" s="3"/>
      <c r="D133" s="3"/>
      <c r="E133" s="3"/>
      <c r="F133" s="147"/>
      <c r="G133" s="3"/>
      <c r="H133" s="3"/>
      <c r="I133" s="3"/>
      <c r="J133" s="3"/>
      <c r="K133" s="3"/>
      <c r="L133" s="3"/>
      <c r="M133" s="3"/>
      <c r="N133" s="3"/>
      <c r="O133" s="3"/>
      <c r="P133" s="150"/>
      <c r="Q133" s="3"/>
      <c r="R133" s="3"/>
      <c r="S133" s="3"/>
      <c r="T133" s="3"/>
      <c r="U133" s="3"/>
      <c r="V133" s="3"/>
      <c r="W133" s="3"/>
      <c r="X133" s="3"/>
      <c r="Y133" s="3"/>
      <c r="Z133" s="3"/>
      <c r="AA133" s="3"/>
      <c r="AB133" s="3"/>
      <c r="AC133" s="3"/>
      <c r="AD133" s="3"/>
      <c r="AI133" s="3"/>
      <c r="AJ133" s="3"/>
      <c r="AK133" s="3"/>
      <c r="AL133" s="3"/>
    </row>
    <row r="134" spans="1:38" s="154" customFormat="1" ht="42.6" customHeight="1">
      <c r="A134" s="1"/>
      <c r="B134" s="1"/>
      <c r="C134" s="1"/>
      <c r="D134" s="1"/>
      <c r="E134" s="1"/>
      <c r="F134" s="140"/>
      <c r="G134" s="1"/>
      <c r="H134" s="1"/>
      <c r="I134" s="1"/>
      <c r="J134" s="1"/>
      <c r="K134" s="1"/>
      <c r="L134" s="1"/>
      <c r="M134" s="1"/>
      <c r="N134" s="1"/>
      <c r="O134" s="1"/>
      <c r="P134" s="142"/>
      <c r="Q134" s="1"/>
      <c r="R134" s="1"/>
      <c r="S134" s="3"/>
      <c r="T134" s="3"/>
      <c r="U134" s="3"/>
      <c r="V134" s="3"/>
      <c r="W134" s="3"/>
      <c r="X134" s="3"/>
      <c r="Y134" s="3"/>
      <c r="Z134" s="3"/>
      <c r="AA134" s="3"/>
      <c r="AB134" s="3"/>
      <c r="AC134" s="3"/>
      <c r="AD134" s="3"/>
      <c r="AI134" s="3"/>
      <c r="AJ134" s="3"/>
      <c r="AK134" s="3"/>
      <c r="AL134" s="3"/>
    </row>
    <row r="135" spans="1:38" s="154" customFormat="1" ht="42.6" customHeight="1">
      <c r="A135" s="1"/>
      <c r="B135" s="1"/>
      <c r="C135" s="1"/>
      <c r="D135" s="1"/>
      <c r="E135" s="1"/>
      <c r="F135" s="140"/>
      <c r="G135" s="1"/>
      <c r="H135" s="1"/>
      <c r="I135" s="1"/>
      <c r="J135" s="1"/>
      <c r="K135" s="1"/>
      <c r="L135" s="1"/>
      <c r="M135" s="1"/>
      <c r="N135" s="1"/>
      <c r="O135" s="1"/>
      <c r="P135" s="142"/>
      <c r="Q135" s="1"/>
      <c r="R135" s="1"/>
      <c r="S135" s="3"/>
      <c r="T135" s="3"/>
      <c r="U135" s="3"/>
      <c r="V135" s="3"/>
      <c r="W135" s="3"/>
      <c r="X135" s="3"/>
      <c r="Y135" s="3"/>
      <c r="Z135" s="3"/>
      <c r="AA135" s="3"/>
      <c r="AB135" s="3"/>
      <c r="AC135" s="3"/>
      <c r="AD135" s="3"/>
      <c r="AI135" s="3"/>
      <c r="AJ135" s="3"/>
      <c r="AK135" s="3"/>
      <c r="AL135" s="3"/>
    </row>
    <row r="136" spans="1:38" s="154" customFormat="1" ht="42.6" customHeight="1">
      <c r="A136" s="1"/>
      <c r="B136" s="1"/>
      <c r="C136" s="1"/>
      <c r="D136" s="1"/>
      <c r="E136" s="1"/>
      <c r="F136" s="140"/>
      <c r="G136" s="1"/>
      <c r="H136" s="1"/>
      <c r="I136" s="1"/>
      <c r="J136" s="1"/>
      <c r="K136" s="1"/>
      <c r="L136" s="1"/>
      <c r="M136" s="1"/>
      <c r="N136" s="1"/>
      <c r="O136" s="1"/>
      <c r="P136" s="142"/>
      <c r="Q136" s="1"/>
      <c r="R136" s="1"/>
      <c r="S136" s="3"/>
      <c r="T136" s="3"/>
      <c r="U136" s="3"/>
      <c r="V136" s="3"/>
      <c r="W136" s="3"/>
      <c r="X136" s="3"/>
      <c r="Y136" s="3"/>
      <c r="Z136" s="3"/>
      <c r="AA136" s="3"/>
      <c r="AB136" s="3"/>
      <c r="AC136" s="3"/>
      <c r="AD136" s="3"/>
      <c r="AI136" s="3"/>
      <c r="AJ136" s="3"/>
      <c r="AK136" s="3"/>
      <c r="AL136" s="3"/>
    </row>
    <row r="137" spans="1:38" s="154" customFormat="1" ht="42.6" customHeight="1">
      <c r="A137" s="1"/>
      <c r="B137" s="1"/>
      <c r="C137" s="1"/>
      <c r="D137" s="1"/>
      <c r="E137" s="1"/>
      <c r="F137" s="140"/>
      <c r="G137" s="1"/>
      <c r="H137" s="1"/>
      <c r="I137" s="1"/>
      <c r="J137" s="1"/>
      <c r="K137" s="1"/>
      <c r="L137" s="1"/>
      <c r="M137" s="1"/>
      <c r="N137" s="1"/>
      <c r="O137" s="1"/>
      <c r="P137" s="142"/>
      <c r="Q137" s="1"/>
      <c r="R137" s="1"/>
      <c r="S137" s="3"/>
      <c r="T137" s="3"/>
      <c r="U137" s="3"/>
      <c r="V137" s="3"/>
      <c r="W137" s="3"/>
      <c r="X137" s="3"/>
      <c r="Y137" s="3"/>
      <c r="Z137" s="3"/>
      <c r="AA137" s="3"/>
      <c r="AB137" s="3"/>
      <c r="AC137" s="3"/>
      <c r="AD137" s="3"/>
      <c r="AI137" s="3"/>
      <c r="AJ137" s="3"/>
      <c r="AK137" s="3"/>
      <c r="AL137" s="3"/>
    </row>
    <row r="138" spans="1:38" s="154" customFormat="1" ht="42.6" customHeight="1">
      <c r="A138" s="1"/>
      <c r="B138" s="1"/>
      <c r="C138" s="1"/>
      <c r="D138" s="1"/>
      <c r="E138" s="1"/>
      <c r="F138" s="140"/>
      <c r="G138" s="1"/>
      <c r="H138" s="1"/>
      <c r="I138" s="1"/>
      <c r="J138" s="1"/>
      <c r="K138" s="1"/>
      <c r="L138" s="1"/>
      <c r="M138" s="1"/>
      <c r="N138" s="1"/>
      <c r="O138" s="1"/>
      <c r="P138" s="142"/>
      <c r="Q138" s="1"/>
      <c r="R138" s="1"/>
      <c r="S138" s="3"/>
      <c r="T138" s="3"/>
      <c r="U138" s="3"/>
      <c r="V138" s="3"/>
      <c r="W138" s="3"/>
      <c r="X138" s="3"/>
      <c r="Y138" s="3"/>
      <c r="Z138" s="3"/>
      <c r="AA138" s="3"/>
      <c r="AB138" s="3"/>
      <c r="AC138" s="3"/>
      <c r="AD138" s="3"/>
      <c r="AI138" s="3"/>
      <c r="AJ138" s="3"/>
      <c r="AK138" s="3"/>
      <c r="AL138" s="3"/>
    </row>
    <row r="139" spans="1:38" s="154" customFormat="1" ht="42.6" customHeight="1">
      <c r="A139" s="1"/>
      <c r="B139" s="1"/>
      <c r="C139" s="1"/>
      <c r="D139" s="1"/>
      <c r="E139" s="1"/>
      <c r="F139" s="140"/>
      <c r="G139" s="1"/>
      <c r="H139" s="1"/>
      <c r="I139" s="1"/>
      <c r="J139" s="1"/>
      <c r="K139" s="1"/>
      <c r="L139" s="1"/>
      <c r="M139" s="1"/>
      <c r="N139" s="1"/>
      <c r="O139" s="1"/>
      <c r="P139" s="142"/>
      <c r="Q139" s="1"/>
      <c r="R139" s="1"/>
      <c r="S139" s="3"/>
      <c r="T139" s="3"/>
      <c r="U139" s="3"/>
      <c r="V139" s="3"/>
      <c r="W139" s="3"/>
      <c r="X139" s="3"/>
      <c r="Y139" s="3"/>
      <c r="Z139" s="3"/>
      <c r="AA139" s="3"/>
      <c r="AB139" s="3"/>
      <c r="AC139" s="3"/>
      <c r="AD139" s="3"/>
      <c r="AI139" s="3"/>
      <c r="AJ139" s="3"/>
      <c r="AK139" s="3"/>
      <c r="AL139" s="3"/>
    </row>
    <row r="140" spans="1:38" s="154" customFormat="1" ht="42.6" customHeight="1">
      <c r="A140" s="1"/>
      <c r="B140" s="1"/>
      <c r="C140" s="1"/>
      <c r="D140" s="1"/>
      <c r="E140" s="1"/>
      <c r="F140" s="140"/>
      <c r="G140" s="1"/>
      <c r="H140" s="1"/>
      <c r="I140" s="1"/>
      <c r="J140" s="1"/>
      <c r="K140" s="1"/>
      <c r="L140" s="1"/>
      <c r="M140" s="1"/>
      <c r="N140" s="1"/>
      <c r="O140" s="1"/>
      <c r="P140" s="142"/>
      <c r="Q140" s="1"/>
      <c r="R140" s="1"/>
      <c r="S140" s="3"/>
      <c r="T140" s="3"/>
      <c r="U140" s="3"/>
      <c r="V140" s="3"/>
      <c r="W140" s="3"/>
      <c r="X140" s="3"/>
      <c r="Y140" s="3"/>
      <c r="Z140" s="3"/>
      <c r="AA140" s="3"/>
      <c r="AB140" s="3"/>
      <c r="AC140" s="3"/>
      <c r="AD140" s="3"/>
      <c r="AI140" s="3"/>
      <c r="AJ140" s="3"/>
      <c r="AK140" s="3"/>
      <c r="AL140" s="3"/>
    </row>
    <row r="141" spans="1:38" s="154" customFormat="1" ht="42.6" customHeight="1">
      <c r="A141" s="1"/>
      <c r="B141" s="1"/>
      <c r="C141" s="1"/>
      <c r="D141" s="1"/>
      <c r="E141" s="1"/>
      <c r="F141" s="140"/>
      <c r="G141" s="1"/>
      <c r="H141" s="1"/>
      <c r="I141" s="1"/>
      <c r="J141" s="1"/>
      <c r="K141" s="1"/>
      <c r="L141" s="1"/>
      <c r="M141" s="1"/>
      <c r="N141" s="1"/>
      <c r="O141" s="1"/>
      <c r="P141" s="142"/>
      <c r="Q141" s="1"/>
      <c r="R141" s="1"/>
      <c r="S141" s="3"/>
      <c r="T141" s="3"/>
      <c r="U141" s="3"/>
      <c r="V141" s="3"/>
      <c r="W141" s="3"/>
      <c r="X141" s="3"/>
      <c r="Y141" s="3"/>
      <c r="Z141" s="3"/>
      <c r="AA141" s="3"/>
      <c r="AB141" s="3"/>
      <c r="AC141" s="3"/>
      <c r="AD141" s="3"/>
      <c r="AI141" s="3"/>
      <c r="AJ141" s="3"/>
      <c r="AK141" s="3"/>
      <c r="AL141" s="3"/>
    </row>
    <row r="142" spans="1:38" s="154" customFormat="1" ht="42.6" customHeight="1">
      <c r="A142" s="1"/>
      <c r="B142" s="1"/>
      <c r="C142" s="1"/>
      <c r="D142" s="1"/>
      <c r="E142" s="1"/>
      <c r="F142" s="140"/>
      <c r="G142" s="1"/>
      <c r="H142" s="1"/>
      <c r="I142" s="1"/>
      <c r="J142" s="1"/>
      <c r="K142" s="1"/>
      <c r="L142" s="1"/>
      <c r="M142" s="1"/>
      <c r="N142" s="1"/>
      <c r="O142" s="1"/>
      <c r="P142" s="142"/>
      <c r="Q142" s="1"/>
      <c r="R142" s="1"/>
      <c r="S142" s="3"/>
      <c r="T142" s="3"/>
      <c r="U142" s="3"/>
      <c r="V142" s="3"/>
      <c r="W142" s="3"/>
      <c r="X142" s="3"/>
      <c r="Y142" s="3"/>
      <c r="Z142" s="3"/>
      <c r="AA142" s="3"/>
      <c r="AB142" s="3"/>
      <c r="AC142" s="3"/>
      <c r="AD142" s="3"/>
      <c r="AI142" s="3"/>
      <c r="AJ142" s="3"/>
      <c r="AK142" s="3"/>
      <c r="AL142" s="3"/>
    </row>
    <row r="143" spans="1:38" s="154" customFormat="1" ht="42.6" customHeight="1">
      <c r="A143" s="1"/>
      <c r="B143" s="1"/>
      <c r="C143" s="1"/>
      <c r="D143" s="1"/>
      <c r="E143" s="1"/>
      <c r="F143" s="140"/>
      <c r="G143" s="1"/>
      <c r="H143" s="1"/>
      <c r="I143" s="1"/>
      <c r="J143" s="1"/>
      <c r="K143" s="1"/>
      <c r="L143" s="1"/>
      <c r="M143" s="1"/>
      <c r="N143" s="1"/>
      <c r="O143" s="1"/>
      <c r="P143" s="142"/>
      <c r="Q143" s="1"/>
      <c r="R143" s="1"/>
      <c r="S143" s="3"/>
      <c r="T143" s="3"/>
      <c r="U143" s="3"/>
      <c r="V143" s="3"/>
      <c r="W143" s="3"/>
      <c r="X143" s="3"/>
      <c r="Y143" s="3"/>
      <c r="Z143" s="3"/>
      <c r="AA143" s="3"/>
      <c r="AB143" s="3"/>
      <c r="AC143" s="3"/>
      <c r="AD143" s="3"/>
      <c r="AI143" s="3"/>
      <c r="AJ143" s="3"/>
      <c r="AK143" s="3"/>
      <c r="AL143" s="3"/>
    </row>
  </sheetData>
  <autoFilter ref="A11:AL87" xr:uid="{01477CF4-9455-4BE7-9792-0AC2EB81F4AC}">
    <filterColumn colId="36">
      <filters>
        <filter val="Cumplio"/>
      </filters>
    </filterColumn>
  </autoFilter>
  <mergeCells count="47">
    <mergeCell ref="AI8:AL9"/>
    <mergeCell ref="AA9:AD9"/>
    <mergeCell ref="AE9:AH9"/>
    <mergeCell ref="AE10:AE11"/>
    <mergeCell ref="AF10:AF11"/>
    <mergeCell ref="AG10:AG11"/>
    <mergeCell ref="AH10:AH11"/>
    <mergeCell ref="AI10:AI11"/>
    <mergeCell ref="AJ10:AJ11"/>
    <mergeCell ref="AK10:AK11"/>
    <mergeCell ref="AL10:AL11"/>
    <mergeCell ref="AB10:AB11"/>
    <mergeCell ref="AC10:AC11"/>
    <mergeCell ref="AD10:AD11"/>
    <mergeCell ref="A110:E110"/>
    <mergeCell ref="A112:E112"/>
    <mergeCell ref="Y10:Y11"/>
    <mergeCell ref="Z10:Z11"/>
    <mergeCell ref="AA10:AA11"/>
    <mergeCell ref="F9:F11"/>
    <mergeCell ref="V10:V11"/>
    <mergeCell ref="W10:W11"/>
    <mergeCell ref="X10:X11"/>
    <mergeCell ref="P9:P11"/>
    <mergeCell ref="B9:B11"/>
    <mergeCell ref="W9:Z9"/>
    <mergeCell ref="G10:G11"/>
    <mergeCell ref="H10:H11"/>
    <mergeCell ref="I10:N10"/>
    <mergeCell ref="S10:S11"/>
    <mergeCell ref="T10:T11"/>
    <mergeCell ref="U10:U11"/>
    <mergeCell ref="Q9:Q11"/>
    <mergeCell ref="R9:R11"/>
    <mergeCell ref="S9:V9"/>
    <mergeCell ref="A1:E1"/>
    <mergeCell ref="G1:Q2"/>
    <mergeCell ref="A2:E2"/>
    <mergeCell ref="A3:E3"/>
    <mergeCell ref="A4:E4"/>
    <mergeCell ref="A6:E6"/>
    <mergeCell ref="A8:A11"/>
    <mergeCell ref="B8:E8"/>
    <mergeCell ref="A5:E5"/>
    <mergeCell ref="C9:C11"/>
    <mergeCell ref="D9:D11"/>
    <mergeCell ref="E9:E11"/>
  </mergeCells>
  <dataValidations count="1">
    <dataValidation type="list" allowBlank="1" showInputMessage="1" showErrorMessage="1" sqref="H16:H19 B12:E19 B21:E40 G91:H109 B42:E58 G13:H14 G43 G30:G31 G33 G35:G36 H42:H43 G38:G40 G45:H50 G17:G28 H21:H40 G65:H67 G69:H70 B90:E109 G72:H88 B64:E88" xr:uid="{65832A14-E14F-4812-A773-E3028A019644}"/>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2C4CA-00CA-4840-BEEB-7DA036EDAD86}">
  <sheetPr filterMode="1">
    <tabColor rgb="FF00B050"/>
  </sheetPr>
  <dimension ref="A1:AN116"/>
  <sheetViews>
    <sheetView showGridLines="0" topLeftCell="AB10" zoomScale="85" zoomScaleNormal="85" workbookViewId="0">
      <selection activeCell="AG24" sqref="AG24:AG75"/>
    </sheetView>
  </sheetViews>
  <sheetFormatPr baseColWidth="10" defaultColWidth="11.44140625" defaultRowHeight="25.05" customHeight="1"/>
  <cols>
    <col min="1" max="1" width="6.21875" style="1" customWidth="1"/>
    <col min="2" max="5" width="6.77734375" style="1" customWidth="1"/>
    <col min="6" max="6" width="29.44140625" style="315" customWidth="1"/>
    <col min="7" max="7" width="26.77734375" style="1" customWidth="1"/>
    <col min="8" max="8" width="15.77734375" style="1" customWidth="1"/>
    <col min="9" max="10" width="5.77734375" style="1" bestFit="1" customWidth="1"/>
    <col min="11" max="11" width="6.77734375" style="1" bestFit="1" customWidth="1"/>
    <col min="12" max="13" width="5.77734375" style="1" bestFit="1" customWidth="1"/>
    <col min="14" max="14" width="6.21875" style="1" bestFit="1" customWidth="1"/>
    <col min="15" max="15" width="8.21875" style="1" customWidth="1"/>
    <col min="16" max="16" width="14" style="355" bestFit="1" customWidth="1"/>
    <col min="17" max="17" width="22.77734375" style="285" customWidth="1"/>
    <col min="18" max="18" width="26.21875" style="1" customWidth="1"/>
    <col min="19" max="20" width="11.44140625" style="1" customWidth="1"/>
    <col min="21" max="21" width="13.21875" style="1" customWidth="1"/>
    <col min="22" max="22" width="17.77734375" style="1" customWidth="1"/>
    <col min="23" max="26" width="11.44140625" style="1" customWidth="1"/>
    <col min="27" max="27" width="23.44140625" style="1" customWidth="1"/>
    <col min="28" max="29" width="11.44140625" style="1" customWidth="1"/>
    <col min="30" max="30" width="18.21875" style="1" customWidth="1"/>
    <col min="31" max="34" width="11.44140625" style="151" customWidth="1"/>
    <col min="35" max="37" width="11.44140625" style="1" customWidth="1"/>
    <col min="38" max="38" width="32.21875" style="1" customWidth="1"/>
    <col min="39" max="39" width="11.44140625" style="266" customWidth="1"/>
    <col min="40" max="16384" width="11.44140625" style="151"/>
  </cols>
  <sheetData>
    <row r="1" spans="1:38" ht="25.05" customHeight="1">
      <c r="A1" s="826" t="s">
        <v>441</v>
      </c>
      <c r="B1" s="826"/>
      <c r="C1" s="826"/>
      <c r="D1" s="826"/>
      <c r="E1" s="826"/>
      <c r="G1" s="829"/>
      <c r="H1" s="829"/>
      <c r="I1" s="829"/>
      <c r="J1" s="829"/>
      <c r="K1" s="829"/>
      <c r="L1" s="829"/>
      <c r="M1" s="829"/>
      <c r="N1" s="829"/>
      <c r="O1" s="829"/>
      <c r="P1" s="829"/>
      <c r="Q1" s="829"/>
    </row>
    <row r="2" spans="1:38" ht="25.05" customHeight="1">
      <c r="A2" s="826" t="s">
        <v>442</v>
      </c>
      <c r="B2" s="826"/>
      <c r="C2" s="826"/>
      <c r="D2" s="826"/>
      <c r="E2" s="826"/>
      <c r="G2" s="829"/>
      <c r="H2" s="829"/>
      <c r="I2" s="829"/>
      <c r="J2" s="829"/>
      <c r="K2" s="829"/>
      <c r="L2" s="829"/>
      <c r="M2" s="829"/>
      <c r="N2" s="829"/>
      <c r="O2" s="829"/>
      <c r="P2" s="829"/>
      <c r="Q2" s="829"/>
    </row>
    <row r="3" spans="1:38" ht="25.05" customHeight="1">
      <c r="G3" s="829"/>
      <c r="H3" s="829"/>
      <c r="I3" s="829"/>
      <c r="J3" s="829"/>
      <c r="K3" s="829"/>
      <c r="L3" s="829"/>
      <c r="M3" s="829"/>
      <c r="N3" s="829"/>
      <c r="O3" s="829"/>
      <c r="P3" s="829"/>
      <c r="Q3" s="829"/>
    </row>
    <row r="4" spans="1:38" ht="25.05" customHeight="1">
      <c r="A4" s="827" t="s">
        <v>443</v>
      </c>
      <c r="B4" s="827"/>
      <c r="C4" s="827"/>
      <c r="D4" s="827"/>
      <c r="E4" s="827"/>
      <c r="F4" s="141">
        <v>2024</v>
      </c>
    </row>
    <row r="5" spans="1:38" ht="25.05" customHeight="1">
      <c r="A5" s="827" t="s">
        <v>444</v>
      </c>
      <c r="B5" s="827"/>
      <c r="C5" s="827"/>
      <c r="D5" s="827"/>
      <c r="E5" s="827"/>
      <c r="F5" s="143">
        <v>172</v>
      </c>
    </row>
    <row r="6" spans="1:38" ht="25.05" customHeight="1">
      <c r="A6" s="827" t="s">
        <v>445</v>
      </c>
      <c r="B6" s="827"/>
      <c r="C6" s="827"/>
      <c r="D6" s="827"/>
      <c r="E6" s="827"/>
      <c r="F6" s="143" t="s">
        <v>928</v>
      </c>
    </row>
    <row r="7" spans="1:38" ht="25.05" customHeight="1">
      <c r="A7" s="827" t="s">
        <v>447</v>
      </c>
      <c r="B7" s="827"/>
      <c r="C7" s="827"/>
      <c r="D7" s="827"/>
      <c r="E7" s="827"/>
      <c r="F7" s="143" t="s">
        <v>2042</v>
      </c>
    </row>
    <row r="9" spans="1:38" ht="25.05" customHeight="1">
      <c r="A9" s="816" t="s">
        <v>44</v>
      </c>
      <c r="B9" s="816" t="s">
        <v>448</v>
      </c>
      <c r="C9" s="816"/>
      <c r="D9" s="816"/>
      <c r="E9" s="816"/>
      <c r="F9" s="166" t="s">
        <v>449</v>
      </c>
      <c r="G9" s="166"/>
      <c r="H9" s="166"/>
      <c r="I9" s="166"/>
      <c r="J9" s="166"/>
      <c r="K9" s="166"/>
      <c r="L9" s="166"/>
      <c r="M9" s="166"/>
      <c r="N9" s="166"/>
      <c r="O9" s="166"/>
      <c r="P9" s="166"/>
      <c r="Q9" s="166"/>
      <c r="R9" s="166"/>
      <c r="S9" s="286" t="s">
        <v>450</v>
      </c>
      <c r="T9" s="286"/>
      <c r="U9" s="286"/>
      <c r="V9" s="286"/>
      <c r="W9" s="286"/>
      <c r="X9" s="286"/>
      <c r="Y9" s="286"/>
      <c r="Z9" s="286"/>
      <c r="AA9" s="286"/>
      <c r="AB9" s="286"/>
      <c r="AC9" s="286"/>
      <c r="AD9" s="286"/>
      <c r="AE9" s="167"/>
      <c r="AF9" s="167"/>
      <c r="AG9" s="167"/>
      <c r="AH9" s="167"/>
      <c r="AI9" s="814" t="s">
        <v>451</v>
      </c>
      <c r="AJ9" s="814"/>
      <c r="AK9" s="814"/>
      <c r="AL9" s="814"/>
    </row>
    <row r="10" spans="1:38" ht="25.05" customHeight="1">
      <c r="A10" s="816"/>
      <c r="B10" s="828" t="s">
        <v>452</v>
      </c>
      <c r="C10" s="828" t="s">
        <v>453</v>
      </c>
      <c r="D10" s="828" t="s">
        <v>454</v>
      </c>
      <c r="E10" s="828" t="s">
        <v>455</v>
      </c>
      <c r="F10" s="816" t="s">
        <v>456</v>
      </c>
      <c r="G10" s="287" t="s">
        <v>457</v>
      </c>
      <c r="H10" s="287"/>
      <c r="I10" s="287"/>
      <c r="J10" s="287"/>
      <c r="K10" s="287"/>
      <c r="L10" s="287"/>
      <c r="M10" s="287"/>
      <c r="N10" s="287"/>
      <c r="O10" s="287"/>
      <c r="P10" s="817" t="s">
        <v>458</v>
      </c>
      <c r="Q10" s="816" t="s">
        <v>459</v>
      </c>
      <c r="R10" s="816" t="s">
        <v>460</v>
      </c>
      <c r="S10" s="814" t="s">
        <v>461</v>
      </c>
      <c r="T10" s="814"/>
      <c r="U10" s="814"/>
      <c r="V10" s="814"/>
      <c r="W10" s="814" t="s">
        <v>462</v>
      </c>
      <c r="X10" s="814"/>
      <c r="Y10" s="814"/>
      <c r="Z10" s="814"/>
      <c r="AA10" s="814" t="s">
        <v>463</v>
      </c>
      <c r="AB10" s="814"/>
      <c r="AC10" s="814"/>
      <c r="AD10" s="814"/>
      <c r="AE10" s="824" t="s">
        <v>464</v>
      </c>
      <c r="AF10" s="824"/>
      <c r="AG10" s="824"/>
      <c r="AH10" s="824"/>
      <c r="AI10" s="814"/>
      <c r="AJ10" s="814"/>
      <c r="AK10" s="814"/>
      <c r="AL10" s="814"/>
    </row>
    <row r="11" spans="1:38" ht="25.05" customHeight="1">
      <c r="A11" s="816"/>
      <c r="B11" s="828"/>
      <c r="C11" s="828"/>
      <c r="D11" s="828"/>
      <c r="E11" s="828"/>
      <c r="F11" s="816"/>
      <c r="G11" s="816" t="s">
        <v>465</v>
      </c>
      <c r="H11" s="816" t="s">
        <v>466</v>
      </c>
      <c r="I11" s="816" t="s">
        <v>467</v>
      </c>
      <c r="J11" s="816"/>
      <c r="K11" s="816"/>
      <c r="L11" s="816"/>
      <c r="M11" s="816"/>
      <c r="N11" s="816"/>
      <c r="O11" s="168" t="s">
        <v>468</v>
      </c>
      <c r="P11" s="817"/>
      <c r="Q11" s="816"/>
      <c r="R11" s="816"/>
      <c r="S11" s="814" t="s">
        <v>469</v>
      </c>
      <c r="T11" s="814" t="s">
        <v>470</v>
      </c>
      <c r="U11" s="814" t="s">
        <v>471</v>
      </c>
      <c r="V11" s="814" t="s">
        <v>472</v>
      </c>
      <c r="W11" s="814" t="s">
        <v>469</v>
      </c>
      <c r="X11" s="814" t="s">
        <v>470</v>
      </c>
      <c r="Y11" s="814" t="s">
        <v>471</v>
      </c>
      <c r="Z11" s="814" t="s">
        <v>472</v>
      </c>
      <c r="AA11" s="814" t="s">
        <v>469</v>
      </c>
      <c r="AB11" s="814" t="s">
        <v>470</v>
      </c>
      <c r="AC11" s="814" t="s">
        <v>471</v>
      </c>
      <c r="AD11" s="814" t="s">
        <v>472</v>
      </c>
      <c r="AE11" s="824" t="s">
        <v>469</v>
      </c>
      <c r="AF11" s="824" t="s">
        <v>470</v>
      </c>
      <c r="AG11" s="824" t="s">
        <v>471</v>
      </c>
      <c r="AH11" s="824" t="s">
        <v>472</v>
      </c>
      <c r="AI11" s="814" t="s">
        <v>473</v>
      </c>
      <c r="AJ11" s="814" t="s">
        <v>474</v>
      </c>
      <c r="AK11" s="814" t="s">
        <v>475</v>
      </c>
      <c r="AL11" s="814" t="s">
        <v>472</v>
      </c>
    </row>
    <row r="12" spans="1:38" ht="25.05" customHeight="1">
      <c r="A12" s="816"/>
      <c r="B12" s="828"/>
      <c r="C12" s="828"/>
      <c r="D12" s="828"/>
      <c r="E12" s="828"/>
      <c r="F12" s="816"/>
      <c r="G12" s="816"/>
      <c r="H12" s="816"/>
      <c r="I12" s="168">
        <v>1</v>
      </c>
      <c r="J12" s="168">
        <v>2</v>
      </c>
      <c r="K12" s="168" t="s">
        <v>476</v>
      </c>
      <c r="L12" s="168">
        <v>3</v>
      </c>
      <c r="M12" s="168">
        <v>4</v>
      </c>
      <c r="N12" s="168" t="s">
        <v>477</v>
      </c>
      <c r="O12" s="168" t="s">
        <v>478</v>
      </c>
      <c r="P12" s="817"/>
      <c r="Q12" s="816"/>
      <c r="R12" s="816"/>
      <c r="S12" s="815"/>
      <c r="T12" s="815"/>
      <c r="U12" s="815"/>
      <c r="V12" s="815"/>
      <c r="W12" s="815"/>
      <c r="X12" s="815"/>
      <c r="Y12" s="815"/>
      <c r="Z12" s="815"/>
      <c r="AA12" s="815"/>
      <c r="AB12" s="815"/>
      <c r="AC12" s="815"/>
      <c r="AD12" s="815"/>
      <c r="AE12" s="825"/>
      <c r="AF12" s="825"/>
      <c r="AG12" s="825"/>
      <c r="AH12" s="825"/>
      <c r="AI12" s="815"/>
      <c r="AJ12" s="815"/>
      <c r="AK12" s="815"/>
      <c r="AL12" s="815"/>
    </row>
    <row r="13" spans="1:38" ht="96" hidden="1" customHeight="1">
      <c r="A13" s="180">
        <v>1</v>
      </c>
      <c r="B13" s="181">
        <v>2</v>
      </c>
      <c r="C13" s="181" t="s">
        <v>37</v>
      </c>
      <c r="D13" s="181" t="s">
        <v>48</v>
      </c>
      <c r="E13" s="181" t="s">
        <v>96</v>
      </c>
      <c r="F13" s="171" t="s">
        <v>2043</v>
      </c>
      <c r="G13" s="182" t="s">
        <v>182</v>
      </c>
      <c r="H13" s="182" t="s">
        <v>856</v>
      </c>
      <c r="I13" s="178">
        <f>SUM(I14:I15)</f>
        <v>0</v>
      </c>
      <c r="J13" s="178">
        <f>J14+J15</f>
        <v>2</v>
      </c>
      <c r="K13" s="174">
        <f>SUM(I13:J13)</f>
        <v>2</v>
      </c>
      <c r="L13" s="178">
        <f>SUM(L14:L15)</f>
        <v>0</v>
      </c>
      <c r="M13" s="178">
        <v>20</v>
      </c>
      <c r="N13" s="174">
        <f>SUM(L13:M13)</f>
        <v>20</v>
      </c>
      <c r="O13" s="174">
        <f>SUM(K13,N13)</f>
        <v>22</v>
      </c>
      <c r="P13" s="176">
        <f>SUM(P14:P15)</f>
        <v>0</v>
      </c>
      <c r="Q13" s="171" t="str">
        <f>Q14</f>
        <v>Ruth Castro Vásquez</v>
      </c>
      <c r="R13" s="183"/>
      <c r="S13" s="343">
        <v>0</v>
      </c>
      <c r="T13" s="344" t="str">
        <f t="shared" ref="T13" si="0">IF(S13="","No hay ejecución",IF(AND(I13=0),"No hay Programación", S13/I13))</f>
        <v>No hay Programación</v>
      </c>
      <c r="U13" s="172" t="str">
        <f>IF(T13="No hay ejecución","NA",IF(T13&gt;=90%,"De acuerdo con lo programado",IF(T13&gt;=51%,"Atraso Leve",IF(T13&lt;50%,"En riesgo cumplimiento"))))</f>
        <v>De acuerdo con lo programado</v>
      </c>
      <c r="V13" s="345"/>
      <c r="W13" s="343">
        <v>2</v>
      </c>
      <c r="X13" s="344">
        <f>IF(W13="","No hay ejecución",IF(AND(J13=0),"No hay Programación", W13/J13))</f>
        <v>1</v>
      </c>
      <c r="Y13" s="172" t="str">
        <f>IF(X13="No hay ejecución","NA",IF(X13&gt;=90%,"De acuerdo con lo programado",IF(X13&gt;=51%,"Atraso Leve",IF(X13&lt;=50%,"En riesgo en cumplimiento"))))</f>
        <v>De acuerdo con lo programado</v>
      </c>
      <c r="Z13" s="345"/>
      <c r="AA13" s="343"/>
      <c r="AB13" s="296" t="str">
        <f>IF(AA13="","No hay ejecución",IF(AND(L13=0),"No hay Programación", AA13/L13))</f>
        <v>No hay ejecución</v>
      </c>
      <c r="AC13" s="297" t="str">
        <f t="shared" ref="AC13" si="1">IF(AB13="No hay ejecución","NA",IF(AB13&gt;=90%,"De acuerdo con lo programado",IF(AB13&gt;=50%,"Atraso Leve",IF(AB13&lt;=49.9%,"En riesgo en cumplimiento"))))</f>
        <v>NA</v>
      </c>
      <c r="AD13" s="347"/>
      <c r="AE13" s="224"/>
      <c r="AF13" s="225" t="str">
        <f t="shared" ref="AF13" si="2">IF(AE13="","No hay ejecución",IF(AND(M13=0),"No hay Programación", AE13/M13))</f>
        <v>No hay ejecución</v>
      </c>
      <c r="AG13" s="226" t="str">
        <f t="shared" ref="AG13" si="3">IF(AF13="No hay ejecución","NA",IF(AF13&gt;=90%,"De acuerdo con lo programado",IF(AF13&gt;=50%,"Atraso Leve",IF(AF13&lt;=49.99%,"En riesgo en cumplimiento"))))</f>
        <v>NA</v>
      </c>
      <c r="AH13" s="226" t="s">
        <v>2044</v>
      </c>
      <c r="AI13" s="299">
        <f t="shared" ref="AI13" si="4">S13+W13+AA13+AE13</f>
        <v>2</v>
      </c>
      <c r="AJ13" s="296">
        <f t="shared" ref="AJ13" si="5">IF(AI13="","No hay ejecución",IF(AND(O13=0),"No hay Programación", AI13/O13))</f>
        <v>9.0909090909090912E-2</v>
      </c>
      <c r="AK13" s="297" t="str">
        <f t="shared" ref="AK13:AK76" si="6">IF(AJ13="No hay ejecución","NA",IF(AJ13&gt;=90%,"Cumplio",IF(AJ13&lt;=89.9%,"No Cumplio")))</f>
        <v>No Cumplio</v>
      </c>
      <c r="AL13" s="297"/>
    </row>
    <row r="14" spans="1:38" ht="96" hidden="1" customHeight="1">
      <c r="A14" s="195">
        <v>1.1000000000000001</v>
      </c>
      <c r="B14" s="170">
        <v>2</v>
      </c>
      <c r="C14" s="170" t="s">
        <v>37</v>
      </c>
      <c r="D14" s="170" t="s">
        <v>48</v>
      </c>
      <c r="E14" s="170" t="s">
        <v>96</v>
      </c>
      <c r="F14" s="172" t="s">
        <v>2045</v>
      </c>
      <c r="G14" s="172" t="s">
        <v>182</v>
      </c>
      <c r="H14" s="172" t="s">
        <v>1017</v>
      </c>
      <c r="I14" s="178">
        <v>0</v>
      </c>
      <c r="J14" s="178">
        <v>1</v>
      </c>
      <c r="K14" s="231">
        <f>SUM(I14:J14)</f>
        <v>1</v>
      </c>
      <c r="L14" s="178">
        <v>0</v>
      </c>
      <c r="M14" s="178">
        <f>SUM(M15:M15)</f>
        <v>10</v>
      </c>
      <c r="N14" s="231">
        <f>SUM(L14:M14)</f>
        <v>10</v>
      </c>
      <c r="O14" s="231">
        <f>SUM(K14,N14)</f>
        <v>11</v>
      </c>
      <c r="P14" s="179">
        <v>0</v>
      </c>
      <c r="Q14" s="172" t="s">
        <v>2046</v>
      </c>
      <c r="R14" s="183" t="s">
        <v>2047</v>
      </c>
      <c r="S14" s="343">
        <v>0</v>
      </c>
      <c r="T14" s="344" t="str">
        <f t="shared" ref="T14:T64" si="7">IF(S14="","No hay ejecución",IF(AND(I14=0),"No hay Programación", S14/I14))</f>
        <v>No hay Programación</v>
      </c>
      <c r="U14" s="172" t="str">
        <f t="shared" ref="U14:U46" si="8">IF(T14="No hay ejecución","NA",IF(T14&gt;=90%,"De acuerdo con lo programado",IF(T14&gt;=51%,"Atraso Leve",IF(T14&lt;50%,"En riesgo cumplimiento"))))</f>
        <v>De acuerdo con lo programado</v>
      </c>
      <c r="V14" s="345"/>
      <c r="W14" s="343">
        <v>1</v>
      </c>
      <c r="X14" s="344">
        <f t="shared" ref="X14:X64" si="9">IF(W14="","No hay ejecución",IF(AND(J14=0),"No hay Programación", W14/J14))</f>
        <v>1</v>
      </c>
      <c r="Y14" s="172" t="str">
        <f t="shared" ref="Y14:Y68" si="10">IF(X14="No hay ejecución","NA",IF(X14&gt;=90%,"De acuerdo con lo programado",IF(X14&gt;=51%,"Atraso Leve",IF(X14&lt;=50%,"En riesgo en cumplimiento"))))</f>
        <v>De acuerdo con lo programado</v>
      </c>
      <c r="Z14" s="345"/>
      <c r="AA14" s="343"/>
      <c r="AB14" s="296" t="str">
        <f t="shared" ref="AB14:AB67" si="11">IF(AA14="","No hay ejecución",IF(AND(L14=0),"No hay Programación", AA14/L14))</f>
        <v>No hay ejecución</v>
      </c>
      <c r="AC14" s="297" t="str">
        <f t="shared" ref="AC14:AC67" si="12">IF(AB14="No hay ejecución","NA",IF(AB14&gt;=90%,"De acuerdo con lo programado",IF(AB14&gt;=50%,"Atraso Leve",IF(AB14&lt;=49.9%,"En riesgo en cumplimiento"))))</f>
        <v>NA</v>
      </c>
      <c r="AD14" s="347"/>
      <c r="AE14" s="224"/>
      <c r="AF14" s="225" t="str">
        <f t="shared" ref="AF14:AF67" si="13">IF(AE14="","No hay ejecución",IF(AND(M14=0),"No hay Programación", AE14/M14))</f>
        <v>No hay ejecución</v>
      </c>
      <c r="AG14" s="226" t="str">
        <f t="shared" ref="AG14:AG67" si="14">IF(AF14="No hay ejecución","NA",IF(AF14&gt;=90%,"De acuerdo con lo programado",IF(AF14&gt;=50%,"Atraso Leve",IF(AF14&lt;=49.99%,"En riesgo en cumplimiento"))))</f>
        <v>NA</v>
      </c>
      <c r="AH14" s="226" t="s">
        <v>2048</v>
      </c>
      <c r="AI14" s="299">
        <f t="shared" ref="AI14:AI67" si="15">S14+W14+AA14+AE14</f>
        <v>1</v>
      </c>
      <c r="AJ14" s="296">
        <f t="shared" ref="AJ14:AJ67" si="16">IF(AI14="","No hay ejecución",IF(AND(O14=0),"No hay Programación", AI14/O14))</f>
        <v>9.0909090909090912E-2</v>
      </c>
      <c r="AK14" s="297" t="str">
        <f t="shared" si="6"/>
        <v>No Cumplio</v>
      </c>
      <c r="AL14" s="297"/>
    </row>
    <row r="15" spans="1:38" ht="96" hidden="1" customHeight="1">
      <c r="A15" s="177">
        <v>1.2</v>
      </c>
      <c r="B15" s="170">
        <v>2</v>
      </c>
      <c r="C15" s="170" t="s">
        <v>37</v>
      </c>
      <c r="D15" s="170" t="s">
        <v>48</v>
      </c>
      <c r="E15" s="170" t="s">
        <v>96</v>
      </c>
      <c r="F15" s="172" t="s">
        <v>2049</v>
      </c>
      <c r="G15" s="172" t="s">
        <v>182</v>
      </c>
      <c r="H15" s="172" t="s">
        <v>1017</v>
      </c>
      <c r="I15" s="178">
        <v>0</v>
      </c>
      <c r="J15" s="178">
        <v>1</v>
      </c>
      <c r="K15" s="231">
        <f>SUM(I15:J15)</f>
        <v>1</v>
      </c>
      <c r="L15" s="178">
        <v>0</v>
      </c>
      <c r="M15" s="178">
        <f>SUM(M16:M16)</f>
        <v>10</v>
      </c>
      <c r="N15" s="231">
        <f>SUM(L15:M15)</f>
        <v>10</v>
      </c>
      <c r="O15" s="231">
        <f>SUM(K15,N15)</f>
        <v>11</v>
      </c>
      <c r="P15" s="179">
        <v>0</v>
      </c>
      <c r="Q15" s="172" t="s">
        <v>2046</v>
      </c>
      <c r="R15" s="183" t="s">
        <v>2050</v>
      </c>
      <c r="S15" s="343">
        <v>0</v>
      </c>
      <c r="T15" s="344" t="str">
        <f t="shared" si="7"/>
        <v>No hay Programación</v>
      </c>
      <c r="U15" s="172" t="str">
        <f t="shared" si="8"/>
        <v>De acuerdo con lo programado</v>
      </c>
      <c r="V15" s="345"/>
      <c r="W15" s="343">
        <v>1</v>
      </c>
      <c r="X15" s="344">
        <f t="shared" si="9"/>
        <v>1</v>
      </c>
      <c r="Y15" s="172" t="str">
        <f t="shared" si="10"/>
        <v>De acuerdo con lo programado</v>
      </c>
      <c r="Z15" s="345"/>
      <c r="AA15" s="343"/>
      <c r="AB15" s="296" t="str">
        <f t="shared" si="11"/>
        <v>No hay ejecución</v>
      </c>
      <c r="AC15" s="297" t="str">
        <f t="shared" si="12"/>
        <v>NA</v>
      </c>
      <c r="AD15" s="347"/>
      <c r="AE15" s="224"/>
      <c r="AF15" s="225" t="str">
        <f t="shared" si="13"/>
        <v>No hay ejecución</v>
      </c>
      <c r="AG15" s="226" t="str">
        <f t="shared" si="14"/>
        <v>NA</v>
      </c>
      <c r="AH15" s="226" t="s">
        <v>2051</v>
      </c>
      <c r="AI15" s="299">
        <f t="shared" si="15"/>
        <v>1</v>
      </c>
      <c r="AJ15" s="296">
        <f t="shared" si="16"/>
        <v>9.0909090909090912E-2</v>
      </c>
      <c r="AK15" s="297" t="str">
        <f t="shared" si="6"/>
        <v>No Cumplio</v>
      </c>
      <c r="AL15" s="297"/>
    </row>
    <row r="16" spans="1:38" ht="96" hidden="1" customHeight="1">
      <c r="A16" s="180">
        <v>2</v>
      </c>
      <c r="B16" s="181">
        <v>2</v>
      </c>
      <c r="C16" s="181" t="s">
        <v>37</v>
      </c>
      <c r="D16" s="181" t="s">
        <v>48</v>
      </c>
      <c r="E16" s="181" t="s">
        <v>96</v>
      </c>
      <c r="F16" s="171" t="s">
        <v>2052</v>
      </c>
      <c r="G16" s="182" t="s">
        <v>862</v>
      </c>
      <c r="H16" s="171" t="s">
        <v>1017</v>
      </c>
      <c r="I16" s="173">
        <f>(SUM(I17:I42))/2</f>
        <v>1</v>
      </c>
      <c r="J16" s="173">
        <f>(SUM(J17:J42))/2</f>
        <v>7.5</v>
      </c>
      <c r="K16" s="231">
        <f>SUM(I16:J16)</f>
        <v>8.5</v>
      </c>
      <c r="L16" s="173">
        <f>(SUM(L17:L42))/2</f>
        <v>0</v>
      </c>
      <c r="M16" s="173">
        <f>(SUM(M17:M42))/2</f>
        <v>10</v>
      </c>
      <c r="N16" s="231">
        <f>SUM(L16:M16)</f>
        <v>10</v>
      </c>
      <c r="O16" s="231">
        <f>SUM(K16,N16)</f>
        <v>18.5</v>
      </c>
      <c r="P16" s="176">
        <f>(SUM(P17:P42))/2</f>
        <v>12100000</v>
      </c>
      <c r="Q16" s="171" t="str">
        <f>+Q17&amp;"-"&amp;Q21&amp;"-"&amp;Q34</f>
        <v>Ruth Castro Vásquez-María Cristina Vargas Chacón-Arturo Solórzano Arroyo-Yinnel Soto Araya-Yinnel Soto Araya-María José Elizondo Alvarado</v>
      </c>
      <c r="R16" s="183"/>
      <c r="S16" s="343">
        <v>0</v>
      </c>
      <c r="T16" s="344">
        <f t="shared" si="7"/>
        <v>0</v>
      </c>
      <c r="U16" s="172" t="str">
        <f t="shared" si="8"/>
        <v>En riesgo cumplimiento</v>
      </c>
      <c r="V16" s="345" t="s">
        <v>2053</v>
      </c>
      <c r="W16" s="343">
        <v>9</v>
      </c>
      <c r="X16" s="344">
        <f t="shared" si="9"/>
        <v>1.2</v>
      </c>
      <c r="Y16" s="172" t="str">
        <f t="shared" si="10"/>
        <v>De acuerdo con lo programado</v>
      </c>
      <c r="Z16" s="345"/>
      <c r="AA16" s="343"/>
      <c r="AB16" s="296" t="str">
        <f t="shared" si="11"/>
        <v>No hay ejecución</v>
      </c>
      <c r="AC16" s="297" t="str">
        <f t="shared" si="12"/>
        <v>NA</v>
      </c>
      <c r="AD16" s="347"/>
      <c r="AE16" s="224"/>
      <c r="AF16" s="225" t="str">
        <f t="shared" si="13"/>
        <v>No hay ejecución</v>
      </c>
      <c r="AG16" s="226" t="str">
        <f t="shared" si="14"/>
        <v>NA</v>
      </c>
      <c r="AH16" s="226"/>
      <c r="AI16" s="299">
        <f t="shared" si="15"/>
        <v>9</v>
      </c>
      <c r="AJ16" s="296">
        <f t="shared" si="16"/>
        <v>0.48648648648648651</v>
      </c>
      <c r="AK16" s="297" t="str">
        <f t="shared" si="6"/>
        <v>No Cumplio</v>
      </c>
      <c r="AL16" s="297"/>
    </row>
    <row r="17" spans="1:39" s="152" customFormat="1" ht="96" hidden="1" customHeight="1">
      <c r="A17" s="180">
        <v>2.1</v>
      </c>
      <c r="B17" s="181">
        <v>2</v>
      </c>
      <c r="C17" s="181" t="s">
        <v>37</v>
      </c>
      <c r="D17" s="181" t="s">
        <v>48</v>
      </c>
      <c r="E17" s="181" t="s">
        <v>96</v>
      </c>
      <c r="F17" s="171" t="s">
        <v>2054</v>
      </c>
      <c r="G17" s="182" t="s">
        <v>862</v>
      </c>
      <c r="H17" s="171" t="s">
        <v>1017</v>
      </c>
      <c r="I17" s="173">
        <f t="shared" ref="I17:P17" si="17">SUM(I18:I20)</f>
        <v>0</v>
      </c>
      <c r="J17" s="173">
        <f t="shared" si="17"/>
        <v>1</v>
      </c>
      <c r="K17" s="174">
        <f>I17+J17</f>
        <v>1</v>
      </c>
      <c r="L17" s="173">
        <f t="shared" si="17"/>
        <v>0</v>
      </c>
      <c r="M17" s="173">
        <f t="shared" si="17"/>
        <v>2</v>
      </c>
      <c r="N17" s="174">
        <f>SUM(N18:N20)</f>
        <v>2</v>
      </c>
      <c r="O17" s="174">
        <f t="shared" si="17"/>
        <v>3</v>
      </c>
      <c r="P17" s="176">
        <f t="shared" si="17"/>
        <v>2800000</v>
      </c>
      <c r="Q17" s="356" t="str">
        <f>Q18</f>
        <v>Ruth Castro Vásquez</v>
      </c>
      <c r="R17" s="357"/>
      <c r="S17" s="190">
        <v>0</v>
      </c>
      <c r="T17" s="344" t="str">
        <f t="shared" si="7"/>
        <v>No hay Programación</v>
      </c>
      <c r="U17" s="171" t="str">
        <f t="shared" si="8"/>
        <v>De acuerdo con lo programado</v>
      </c>
      <c r="V17" s="358"/>
      <c r="W17" s="190">
        <v>1</v>
      </c>
      <c r="X17" s="359">
        <f t="shared" si="9"/>
        <v>1</v>
      </c>
      <c r="Y17" s="172" t="str">
        <f t="shared" si="10"/>
        <v>De acuerdo con lo programado</v>
      </c>
      <c r="Z17" s="358"/>
      <c r="AA17" s="343"/>
      <c r="AB17" s="296" t="str">
        <f t="shared" si="11"/>
        <v>No hay ejecución</v>
      </c>
      <c r="AC17" s="297" t="str">
        <f t="shared" si="12"/>
        <v>NA</v>
      </c>
      <c r="AD17" s="347"/>
      <c r="AE17" s="224"/>
      <c r="AF17" s="225" t="str">
        <f t="shared" si="13"/>
        <v>No hay ejecución</v>
      </c>
      <c r="AG17" s="226" t="str">
        <f t="shared" si="14"/>
        <v>NA</v>
      </c>
      <c r="AH17" s="226"/>
      <c r="AI17" s="299">
        <f t="shared" si="15"/>
        <v>1</v>
      </c>
      <c r="AJ17" s="296">
        <f t="shared" si="16"/>
        <v>0.33333333333333331</v>
      </c>
      <c r="AK17" s="297" t="str">
        <f t="shared" si="6"/>
        <v>No Cumplio</v>
      </c>
      <c r="AL17" s="297"/>
      <c r="AM17" s="283"/>
    </row>
    <row r="18" spans="1:39" ht="96" hidden="1" customHeight="1">
      <c r="A18" s="177" t="s">
        <v>866</v>
      </c>
      <c r="B18" s="170">
        <v>2</v>
      </c>
      <c r="C18" s="170" t="s">
        <v>37</v>
      </c>
      <c r="D18" s="170" t="s">
        <v>48</v>
      </c>
      <c r="E18" s="170" t="s">
        <v>96</v>
      </c>
      <c r="F18" s="172" t="s">
        <v>2055</v>
      </c>
      <c r="G18" s="360" t="s">
        <v>862</v>
      </c>
      <c r="H18" s="172" t="s">
        <v>1017</v>
      </c>
      <c r="I18" s="178">
        <v>0</v>
      </c>
      <c r="J18" s="178">
        <v>0</v>
      </c>
      <c r="K18" s="231">
        <f>SUM(I18:J18)</f>
        <v>0</v>
      </c>
      <c r="L18" s="178">
        <v>0</v>
      </c>
      <c r="M18" s="178">
        <v>1</v>
      </c>
      <c r="N18" s="231">
        <f>SUM(L18:M18)</f>
        <v>1</v>
      </c>
      <c r="O18" s="232">
        <f>SUM(K18,N18)</f>
        <v>1</v>
      </c>
      <c r="P18" s="179">
        <v>2000000</v>
      </c>
      <c r="Q18" s="172" t="s">
        <v>2046</v>
      </c>
      <c r="R18" s="183" t="s">
        <v>2056</v>
      </c>
      <c r="S18" s="343">
        <v>0</v>
      </c>
      <c r="T18" s="344" t="str">
        <f t="shared" si="7"/>
        <v>No hay Programación</v>
      </c>
      <c r="U18" s="172" t="str">
        <f t="shared" si="8"/>
        <v>De acuerdo con lo programado</v>
      </c>
      <c r="V18" s="345"/>
      <c r="W18" s="343"/>
      <c r="X18" s="344" t="s">
        <v>2057</v>
      </c>
      <c r="Y18" s="172" t="str">
        <f t="shared" si="10"/>
        <v>De acuerdo con lo programado</v>
      </c>
      <c r="Z18" s="345" t="s">
        <v>2058</v>
      </c>
      <c r="AA18" s="343"/>
      <c r="AB18" s="296" t="str">
        <f t="shared" si="11"/>
        <v>No hay ejecución</v>
      </c>
      <c r="AC18" s="297" t="str">
        <f t="shared" si="12"/>
        <v>NA</v>
      </c>
      <c r="AD18" s="347"/>
      <c r="AE18" s="224"/>
      <c r="AF18" s="225" t="str">
        <f t="shared" si="13"/>
        <v>No hay ejecución</v>
      </c>
      <c r="AG18" s="226" t="str">
        <f t="shared" si="14"/>
        <v>NA</v>
      </c>
      <c r="AH18" s="226" t="s">
        <v>2059</v>
      </c>
      <c r="AI18" s="299">
        <f t="shared" si="15"/>
        <v>0</v>
      </c>
      <c r="AJ18" s="296">
        <f t="shared" si="16"/>
        <v>0</v>
      </c>
      <c r="AK18" s="297" t="str">
        <f t="shared" si="6"/>
        <v>No Cumplio</v>
      </c>
      <c r="AL18" s="297"/>
    </row>
    <row r="19" spans="1:39" ht="96" hidden="1" customHeight="1">
      <c r="A19" s="177" t="s">
        <v>868</v>
      </c>
      <c r="B19" s="170">
        <v>2</v>
      </c>
      <c r="C19" s="170" t="s">
        <v>37</v>
      </c>
      <c r="D19" s="170" t="s">
        <v>48</v>
      </c>
      <c r="E19" s="170" t="s">
        <v>96</v>
      </c>
      <c r="F19" s="172" t="s">
        <v>2060</v>
      </c>
      <c r="G19" s="360" t="s">
        <v>862</v>
      </c>
      <c r="H19" s="172" t="s">
        <v>1017</v>
      </c>
      <c r="I19" s="178">
        <v>0</v>
      </c>
      <c r="J19" s="178">
        <v>1</v>
      </c>
      <c r="K19" s="231">
        <f>SUM(I19:J19)</f>
        <v>1</v>
      </c>
      <c r="L19" s="178">
        <v>0</v>
      </c>
      <c r="M19" s="178">
        <v>0</v>
      </c>
      <c r="N19" s="231">
        <f>SUM(L19:M19)</f>
        <v>0</v>
      </c>
      <c r="O19" s="232">
        <f>SUM(K19,N19)</f>
        <v>1</v>
      </c>
      <c r="P19" s="179"/>
      <c r="Q19" s="172" t="s">
        <v>2046</v>
      </c>
      <c r="R19" s="183" t="s">
        <v>2061</v>
      </c>
      <c r="S19" s="343">
        <v>0</v>
      </c>
      <c r="T19" s="344" t="str">
        <f t="shared" si="7"/>
        <v>No hay Programación</v>
      </c>
      <c r="U19" s="172" t="str">
        <f t="shared" si="8"/>
        <v>De acuerdo con lo programado</v>
      </c>
      <c r="V19" s="345"/>
      <c r="W19" s="343">
        <v>1</v>
      </c>
      <c r="X19" s="344">
        <f t="shared" si="9"/>
        <v>1</v>
      </c>
      <c r="Y19" s="172" t="str">
        <f t="shared" si="10"/>
        <v>De acuerdo con lo programado</v>
      </c>
      <c r="Z19" s="345"/>
      <c r="AA19" s="343"/>
      <c r="AB19" s="296" t="str">
        <f t="shared" si="11"/>
        <v>No hay ejecución</v>
      </c>
      <c r="AC19" s="297" t="str">
        <f t="shared" si="12"/>
        <v>NA</v>
      </c>
      <c r="AD19" s="347"/>
      <c r="AE19" s="224"/>
      <c r="AF19" s="225" t="str">
        <f t="shared" si="13"/>
        <v>No hay ejecución</v>
      </c>
      <c r="AG19" s="226" t="str">
        <f t="shared" si="14"/>
        <v>NA</v>
      </c>
      <c r="AH19" s="226"/>
      <c r="AI19" s="299">
        <f t="shared" si="15"/>
        <v>1</v>
      </c>
      <c r="AJ19" s="296">
        <f t="shared" si="16"/>
        <v>1</v>
      </c>
      <c r="AK19" s="297" t="str">
        <f t="shared" si="6"/>
        <v>Cumplio</v>
      </c>
      <c r="AL19" s="297"/>
    </row>
    <row r="20" spans="1:39" ht="195" hidden="1" customHeight="1">
      <c r="A20" s="177" t="s">
        <v>1059</v>
      </c>
      <c r="B20" s="170">
        <v>2</v>
      </c>
      <c r="C20" s="170" t="s">
        <v>37</v>
      </c>
      <c r="D20" s="170" t="s">
        <v>48</v>
      </c>
      <c r="E20" s="170" t="s">
        <v>96</v>
      </c>
      <c r="F20" s="172" t="s">
        <v>2062</v>
      </c>
      <c r="G20" s="360" t="s">
        <v>862</v>
      </c>
      <c r="H20" s="172" t="s">
        <v>1017</v>
      </c>
      <c r="I20" s="178">
        <v>0</v>
      </c>
      <c r="J20" s="178"/>
      <c r="K20" s="231">
        <f>SUM(I20:J20)</f>
        <v>0</v>
      </c>
      <c r="L20" s="178">
        <v>0</v>
      </c>
      <c r="M20" s="178">
        <v>1</v>
      </c>
      <c r="N20" s="231">
        <f>SUM(L20:M20)</f>
        <v>1</v>
      </c>
      <c r="O20" s="232">
        <f>SUM(K20,N20)</f>
        <v>1</v>
      </c>
      <c r="P20" s="179">
        <v>800000</v>
      </c>
      <c r="Q20" s="172" t="s">
        <v>2063</v>
      </c>
      <c r="R20" s="183" t="s">
        <v>2064</v>
      </c>
      <c r="S20" s="343">
        <v>0</v>
      </c>
      <c r="T20" s="344" t="str">
        <f t="shared" si="7"/>
        <v>No hay Programación</v>
      </c>
      <c r="U20" s="172" t="str">
        <f t="shared" si="8"/>
        <v>De acuerdo con lo programado</v>
      </c>
      <c r="V20" s="345"/>
      <c r="W20" s="343"/>
      <c r="X20" s="344" t="str">
        <f t="shared" si="9"/>
        <v>No hay ejecución</v>
      </c>
      <c r="Y20" s="172" t="str">
        <f t="shared" si="10"/>
        <v>NA</v>
      </c>
      <c r="Z20" s="345" t="s">
        <v>2065</v>
      </c>
      <c r="AA20" s="343"/>
      <c r="AB20" s="296" t="str">
        <f t="shared" si="11"/>
        <v>No hay ejecución</v>
      </c>
      <c r="AC20" s="297" t="str">
        <f t="shared" si="12"/>
        <v>NA</v>
      </c>
      <c r="AD20" s="347"/>
      <c r="AE20" s="224"/>
      <c r="AF20" s="225" t="str">
        <f t="shared" si="13"/>
        <v>No hay ejecución</v>
      </c>
      <c r="AG20" s="226" t="str">
        <f t="shared" si="14"/>
        <v>NA</v>
      </c>
      <c r="AH20" s="226" t="s">
        <v>2066</v>
      </c>
      <c r="AI20" s="299">
        <f t="shared" si="15"/>
        <v>0</v>
      </c>
      <c r="AJ20" s="296">
        <f t="shared" si="16"/>
        <v>0</v>
      </c>
      <c r="AK20" s="297" t="str">
        <f t="shared" si="6"/>
        <v>No Cumplio</v>
      </c>
      <c r="AL20" s="297"/>
    </row>
    <row r="21" spans="1:39" ht="96" hidden="1" customHeight="1">
      <c r="A21" s="180">
        <v>2.2000000000000002</v>
      </c>
      <c r="B21" s="181">
        <v>2</v>
      </c>
      <c r="C21" s="181" t="s">
        <v>37</v>
      </c>
      <c r="D21" s="181" t="s">
        <v>48</v>
      </c>
      <c r="E21" s="181" t="s">
        <v>96</v>
      </c>
      <c r="F21" s="171" t="s">
        <v>1245</v>
      </c>
      <c r="G21" s="182" t="s">
        <v>862</v>
      </c>
      <c r="H21" s="171" t="s">
        <v>1017</v>
      </c>
      <c r="I21" s="173">
        <f t="shared" ref="I21:P21" si="18">SUM(I22:I28)</f>
        <v>0</v>
      </c>
      <c r="J21" s="173">
        <f t="shared" si="18"/>
        <v>5</v>
      </c>
      <c r="K21" s="174">
        <f t="shared" si="18"/>
        <v>5</v>
      </c>
      <c r="L21" s="173">
        <f t="shared" si="18"/>
        <v>0</v>
      </c>
      <c r="M21" s="173">
        <f t="shared" si="18"/>
        <v>2</v>
      </c>
      <c r="N21" s="174">
        <f t="shared" si="18"/>
        <v>2</v>
      </c>
      <c r="O21" s="174">
        <f t="shared" si="18"/>
        <v>7</v>
      </c>
      <c r="P21" s="176">
        <f t="shared" si="18"/>
        <v>3800000</v>
      </c>
      <c r="Q21" s="171" t="str">
        <f>+Q22&amp;"-"&amp;Q25&amp;"-"&amp;Q28</f>
        <v>María Cristina Vargas Chacón-Arturo Solórzano Arroyo-Yinnel Soto Araya</v>
      </c>
      <c r="R21" s="183"/>
      <c r="S21" s="343">
        <v>0</v>
      </c>
      <c r="T21" s="344" t="str">
        <f t="shared" si="7"/>
        <v>No hay Programación</v>
      </c>
      <c r="U21" s="172" t="str">
        <f t="shared" si="8"/>
        <v>De acuerdo con lo programado</v>
      </c>
      <c r="V21" s="345"/>
      <c r="W21" s="343">
        <v>4</v>
      </c>
      <c r="X21" s="344">
        <f t="shared" si="9"/>
        <v>0.8</v>
      </c>
      <c r="Y21" s="172" t="str">
        <f t="shared" si="10"/>
        <v>Atraso Leve</v>
      </c>
      <c r="Z21" s="345" t="s">
        <v>2067</v>
      </c>
      <c r="AA21" s="343"/>
      <c r="AB21" s="296" t="str">
        <f t="shared" si="11"/>
        <v>No hay ejecución</v>
      </c>
      <c r="AC21" s="297" t="str">
        <f t="shared" si="12"/>
        <v>NA</v>
      </c>
      <c r="AD21" s="347"/>
      <c r="AE21" s="224"/>
      <c r="AF21" s="225" t="str">
        <f t="shared" si="13"/>
        <v>No hay ejecución</v>
      </c>
      <c r="AG21" s="226" t="str">
        <f t="shared" si="14"/>
        <v>NA</v>
      </c>
      <c r="AH21" s="226"/>
      <c r="AI21" s="299">
        <f t="shared" si="15"/>
        <v>4</v>
      </c>
      <c r="AJ21" s="296">
        <f t="shared" si="16"/>
        <v>0.5714285714285714</v>
      </c>
      <c r="AK21" s="297" t="str">
        <f t="shared" si="6"/>
        <v>No Cumplio</v>
      </c>
      <c r="AL21" s="297"/>
    </row>
    <row r="22" spans="1:39" ht="96" hidden="1" customHeight="1">
      <c r="A22" s="195" t="s">
        <v>871</v>
      </c>
      <c r="B22" s="170">
        <v>2</v>
      </c>
      <c r="C22" s="170" t="s">
        <v>37</v>
      </c>
      <c r="D22" s="170" t="s">
        <v>48</v>
      </c>
      <c r="E22" s="170" t="s">
        <v>96</v>
      </c>
      <c r="F22" s="172" t="s">
        <v>2068</v>
      </c>
      <c r="G22" s="172" t="s">
        <v>862</v>
      </c>
      <c r="H22" s="172" t="s">
        <v>1017</v>
      </c>
      <c r="I22" s="178"/>
      <c r="J22" s="178">
        <v>1</v>
      </c>
      <c r="K22" s="174">
        <f>SUM(I22:J22)</f>
        <v>1</v>
      </c>
      <c r="L22" s="178"/>
      <c r="M22" s="178"/>
      <c r="N22" s="174">
        <f t="shared" ref="N22:N55" si="19">SUM(L22:M22)</f>
        <v>0</v>
      </c>
      <c r="O22" s="175">
        <f t="shared" ref="O22:O57" si="20">SUM(K22,N22)</f>
        <v>1</v>
      </c>
      <c r="P22" s="179">
        <v>100000</v>
      </c>
      <c r="Q22" s="172" t="s">
        <v>2069</v>
      </c>
      <c r="R22" s="183" t="s">
        <v>2070</v>
      </c>
      <c r="S22" s="343">
        <v>0</v>
      </c>
      <c r="T22" s="344" t="str">
        <f t="shared" si="7"/>
        <v>No hay Programación</v>
      </c>
      <c r="U22" s="172" t="str">
        <f t="shared" si="8"/>
        <v>De acuerdo con lo programado</v>
      </c>
      <c r="V22" s="345"/>
      <c r="W22" s="343">
        <v>1</v>
      </c>
      <c r="X22" s="344">
        <f t="shared" si="9"/>
        <v>1</v>
      </c>
      <c r="Y22" s="172" t="str">
        <f t="shared" si="10"/>
        <v>De acuerdo con lo programado</v>
      </c>
      <c r="Z22" s="345"/>
      <c r="AA22" s="343"/>
      <c r="AB22" s="296" t="str">
        <f t="shared" si="11"/>
        <v>No hay ejecución</v>
      </c>
      <c r="AC22" s="297" t="str">
        <f t="shared" si="12"/>
        <v>NA</v>
      </c>
      <c r="AD22" s="347"/>
      <c r="AE22" s="224"/>
      <c r="AF22" s="225" t="str">
        <f t="shared" si="13"/>
        <v>No hay ejecución</v>
      </c>
      <c r="AG22" s="226" t="str">
        <f t="shared" si="14"/>
        <v>NA</v>
      </c>
      <c r="AH22" s="226"/>
      <c r="AI22" s="299">
        <f t="shared" si="15"/>
        <v>1</v>
      </c>
      <c r="AJ22" s="296">
        <f t="shared" si="16"/>
        <v>1</v>
      </c>
      <c r="AK22" s="297" t="str">
        <f t="shared" si="6"/>
        <v>Cumplio</v>
      </c>
      <c r="AL22" s="297"/>
    </row>
    <row r="23" spans="1:39" ht="96" hidden="1" customHeight="1">
      <c r="A23" s="195" t="s">
        <v>872</v>
      </c>
      <c r="B23" s="170">
        <v>2</v>
      </c>
      <c r="C23" s="170" t="s">
        <v>37</v>
      </c>
      <c r="D23" s="170" t="s">
        <v>48</v>
      </c>
      <c r="E23" s="170" t="s">
        <v>96</v>
      </c>
      <c r="F23" s="172" t="s">
        <v>2071</v>
      </c>
      <c r="G23" s="172" t="s">
        <v>862</v>
      </c>
      <c r="H23" s="172" t="s">
        <v>1017</v>
      </c>
      <c r="I23" s="178"/>
      <c r="J23" s="178">
        <v>1</v>
      </c>
      <c r="K23" s="174">
        <f>SUM(I23:J23)</f>
        <v>1</v>
      </c>
      <c r="L23" s="178"/>
      <c r="M23" s="178"/>
      <c r="N23" s="174">
        <f t="shared" si="19"/>
        <v>0</v>
      </c>
      <c r="O23" s="175">
        <f t="shared" si="20"/>
        <v>1</v>
      </c>
      <c r="P23" s="179">
        <v>100000</v>
      </c>
      <c r="Q23" s="172" t="s">
        <v>2069</v>
      </c>
      <c r="R23" s="183" t="s">
        <v>2072</v>
      </c>
      <c r="S23" s="343">
        <v>0</v>
      </c>
      <c r="T23" s="344" t="str">
        <f t="shared" si="7"/>
        <v>No hay Programación</v>
      </c>
      <c r="U23" s="172" t="str">
        <f t="shared" si="8"/>
        <v>De acuerdo con lo programado</v>
      </c>
      <c r="V23" s="345"/>
      <c r="W23" s="343">
        <v>1</v>
      </c>
      <c r="X23" s="344">
        <f t="shared" si="9"/>
        <v>1</v>
      </c>
      <c r="Y23" s="172" t="str">
        <f t="shared" si="10"/>
        <v>De acuerdo con lo programado</v>
      </c>
      <c r="Z23" s="345"/>
      <c r="AA23" s="343"/>
      <c r="AB23" s="296" t="str">
        <f t="shared" si="11"/>
        <v>No hay ejecución</v>
      </c>
      <c r="AC23" s="297" t="str">
        <f t="shared" si="12"/>
        <v>NA</v>
      </c>
      <c r="AD23" s="347"/>
      <c r="AE23" s="224"/>
      <c r="AF23" s="225" t="str">
        <f t="shared" si="13"/>
        <v>No hay ejecución</v>
      </c>
      <c r="AG23" s="226" t="str">
        <f t="shared" si="14"/>
        <v>NA</v>
      </c>
      <c r="AH23" s="226"/>
      <c r="AI23" s="299">
        <f t="shared" si="15"/>
        <v>1</v>
      </c>
      <c r="AJ23" s="296">
        <f t="shared" si="16"/>
        <v>1</v>
      </c>
      <c r="AK23" s="297" t="str">
        <f t="shared" si="6"/>
        <v>Cumplio</v>
      </c>
      <c r="AL23" s="297"/>
    </row>
    <row r="24" spans="1:39" ht="96" customHeight="1">
      <c r="A24" s="177" t="s">
        <v>873</v>
      </c>
      <c r="B24" s="170">
        <v>2</v>
      </c>
      <c r="C24" s="170" t="s">
        <v>37</v>
      </c>
      <c r="D24" s="170" t="s">
        <v>48</v>
      </c>
      <c r="E24" s="170" t="s">
        <v>96</v>
      </c>
      <c r="F24" s="172" t="s">
        <v>2073</v>
      </c>
      <c r="G24" s="360" t="s">
        <v>2074</v>
      </c>
      <c r="H24" s="172" t="s">
        <v>1017</v>
      </c>
      <c r="I24" s="178"/>
      <c r="J24" s="178">
        <v>0</v>
      </c>
      <c r="K24" s="174">
        <f>SUM(I24:J24)</f>
        <v>0</v>
      </c>
      <c r="L24" s="178"/>
      <c r="M24" s="178">
        <v>1</v>
      </c>
      <c r="N24" s="174">
        <f t="shared" si="19"/>
        <v>1</v>
      </c>
      <c r="O24" s="175">
        <f t="shared" si="20"/>
        <v>1</v>
      </c>
      <c r="P24" s="179">
        <v>750000</v>
      </c>
      <c r="Q24" s="172" t="s">
        <v>2069</v>
      </c>
      <c r="R24" s="183" t="s">
        <v>2075</v>
      </c>
      <c r="S24" s="343">
        <v>0</v>
      </c>
      <c r="T24" s="344" t="str">
        <f t="shared" si="7"/>
        <v>No hay Programación</v>
      </c>
      <c r="U24" s="172" t="str">
        <f t="shared" si="8"/>
        <v>De acuerdo con lo programado</v>
      </c>
      <c r="V24" s="345"/>
      <c r="W24" s="343"/>
      <c r="X24" s="344" t="str">
        <f t="shared" si="9"/>
        <v>No hay ejecución</v>
      </c>
      <c r="Y24" s="172" t="str">
        <f t="shared" si="10"/>
        <v>NA</v>
      </c>
      <c r="Z24" s="345" t="s">
        <v>2076</v>
      </c>
      <c r="AA24" s="343"/>
      <c r="AB24" s="296" t="str">
        <f t="shared" si="11"/>
        <v>No hay ejecución</v>
      </c>
      <c r="AC24" s="297" t="str">
        <f t="shared" si="12"/>
        <v>NA</v>
      </c>
      <c r="AD24" s="347"/>
      <c r="AE24" s="224">
        <v>1</v>
      </c>
      <c r="AF24" s="225">
        <f t="shared" si="13"/>
        <v>1</v>
      </c>
      <c r="AG24" s="226" t="str">
        <f t="shared" si="14"/>
        <v>De acuerdo con lo programado</v>
      </c>
      <c r="AH24" s="226"/>
      <c r="AI24" s="299">
        <f t="shared" si="15"/>
        <v>1</v>
      </c>
      <c r="AJ24" s="296">
        <f t="shared" si="16"/>
        <v>1</v>
      </c>
      <c r="AK24" s="297" t="str">
        <f t="shared" si="6"/>
        <v>Cumplio</v>
      </c>
      <c r="AL24" s="297"/>
    </row>
    <row r="25" spans="1:39" ht="96" hidden="1" customHeight="1">
      <c r="A25" s="195" t="s">
        <v>874</v>
      </c>
      <c r="B25" s="170">
        <v>2</v>
      </c>
      <c r="C25" s="170" t="s">
        <v>37</v>
      </c>
      <c r="D25" s="170" t="s">
        <v>48</v>
      </c>
      <c r="E25" s="170" t="s">
        <v>96</v>
      </c>
      <c r="F25" s="172" t="s">
        <v>2077</v>
      </c>
      <c r="G25" s="172" t="s">
        <v>862</v>
      </c>
      <c r="H25" s="172" t="s">
        <v>1017</v>
      </c>
      <c r="I25" s="212"/>
      <c r="J25" s="178">
        <v>1</v>
      </c>
      <c r="K25" s="174">
        <f>SUM(I25:J25)</f>
        <v>1</v>
      </c>
      <c r="L25" s="178"/>
      <c r="M25" s="178"/>
      <c r="N25" s="174">
        <f t="shared" si="19"/>
        <v>0</v>
      </c>
      <c r="O25" s="175">
        <f t="shared" si="20"/>
        <v>1</v>
      </c>
      <c r="P25" s="179">
        <v>350000</v>
      </c>
      <c r="Q25" s="172" t="s">
        <v>2078</v>
      </c>
      <c r="R25" s="183" t="s">
        <v>2079</v>
      </c>
      <c r="S25" s="343">
        <v>0</v>
      </c>
      <c r="T25" s="344" t="str">
        <f t="shared" si="7"/>
        <v>No hay Programación</v>
      </c>
      <c r="U25" s="172" t="str">
        <f t="shared" si="8"/>
        <v>De acuerdo con lo programado</v>
      </c>
      <c r="V25" s="345"/>
      <c r="W25" s="343">
        <v>1</v>
      </c>
      <c r="X25" s="344">
        <f t="shared" si="9"/>
        <v>1</v>
      </c>
      <c r="Y25" s="172" t="str">
        <f t="shared" si="10"/>
        <v>De acuerdo con lo programado</v>
      </c>
      <c r="Z25" s="345"/>
      <c r="AA25" s="343"/>
      <c r="AB25" s="296" t="str">
        <f t="shared" si="11"/>
        <v>No hay ejecución</v>
      </c>
      <c r="AC25" s="297" t="str">
        <f t="shared" si="12"/>
        <v>NA</v>
      </c>
      <c r="AD25" s="347"/>
      <c r="AE25" s="224"/>
      <c r="AF25" s="225" t="str">
        <f t="shared" si="13"/>
        <v>No hay ejecución</v>
      </c>
      <c r="AG25" s="226" t="str">
        <f t="shared" si="14"/>
        <v>NA</v>
      </c>
      <c r="AH25" s="226"/>
      <c r="AI25" s="299">
        <f t="shared" si="15"/>
        <v>1</v>
      </c>
      <c r="AJ25" s="296">
        <f t="shared" si="16"/>
        <v>1</v>
      </c>
      <c r="AK25" s="297" t="str">
        <f t="shared" si="6"/>
        <v>Cumplio</v>
      </c>
      <c r="AL25" s="297"/>
    </row>
    <row r="26" spans="1:39" ht="96" hidden="1" customHeight="1">
      <c r="A26" s="195" t="s">
        <v>1542</v>
      </c>
      <c r="B26" s="170">
        <v>2</v>
      </c>
      <c r="C26" s="170" t="s">
        <v>37</v>
      </c>
      <c r="D26" s="170" t="s">
        <v>48</v>
      </c>
      <c r="E26" s="170" t="s">
        <v>96</v>
      </c>
      <c r="F26" s="172" t="s">
        <v>2080</v>
      </c>
      <c r="G26" s="172" t="s">
        <v>862</v>
      </c>
      <c r="H26" s="172" t="s">
        <v>1017</v>
      </c>
      <c r="I26" s="213"/>
      <c r="J26" s="178">
        <v>1</v>
      </c>
      <c r="K26" s="174">
        <f>SUM(I26:J26)</f>
        <v>1</v>
      </c>
      <c r="L26" s="213">
        <v>0</v>
      </c>
      <c r="M26" s="213">
        <v>0</v>
      </c>
      <c r="N26" s="174">
        <f t="shared" si="19"/>
        <v>0</v>
      </c>
      <c r="O26" s="175">
        <f t="shared" si="20"/>
        <v>1</v>
      </c>
      <c r="P26" s="179">
        <v>750000</v>
      </c>
      <c r="Q26" s="172" t="s">
        <v>2078</v>
      </c>
      <c r="R26" s="183" t="s">
        <v>2081</v>
      </c>
      <c r="S26" s="343">
        <v>0</v>
      </c>
      <c r="T26" s="344" t="str">
        <f t="shared" si="7"/>
        <v>No hay Programación</v>
      </c>
      <c r="U26" s="172" t="str">
        <f>IF(T26="No hay ejecución","NA",IF(T26&gt;=90%,"De acuerdo con lo programado",IF(T26&gt;=51%,"Atraso Leve",IF(T26&lt;=50%,"En riesgo cumplimiento"))))</f>
        <v>De acuerdo con lo programado</v>
      </c>
      <c r="V26" s="345"/>
      <c r="W26" s="343">
        <v>0</v>
      </c>
      <c r="X26" s="344">
        <f t="shared" si="9"/>
        <v>0</v>
      </c>
      <c r="Y26" s="172" t="str">
        <f t="shared" si="10"/>
        <v>En riesgo en cumplimiento</v>
      </c>
      <c r="Z26" s="345" t="s">
        <v>2082</v>
      </c>
      <c r="AA26" s="343"/>
      <c r="AB26" s="296" t="str">
        <f t="shared" si="11"/>
        <v>No hay ejecución</v>
      </c>
      <c r="AC26" s="297" t="str">
        <f t="shared" si="12"/>
        <v>NA</v>
      </c>
      <c r="AD26" s="347"/>
      <c r="AE26" s="224"/>
      <c r="AF26" s="225" t="str">
        <f t="shared" si="13"/>
        <v>No hay ejecución</v>
      </c>
      <c r="AG26" s="226" t="str">
        <f t="shared" si="14"/>
        <v>NA</v>
      </c>
      <c r="AH26" s="226" t="s">
        <v>2083</v>
      </c>
      <c r="AI26" s="299">
        <f t="shared" si="15"/>
        <v>0</v>
      </c>
      <c r="AJ26" s="296">
        <f t="shared" si="16"/>
        <v>0</v>
      </c>
      <c r="AK26" s="297" t="str">
        <f t="shared" si="6"/>
        <v>No Cumplio</v>
      </c>
      <c r="AL26" s="297"/>
    </row>
    <row r="27" spans="1:39" ht="60" hidden="1" customHeight="1">
      <c r="A27" s="177" t="s">
        <v>2084</v>
      </c>
      <c r="B27" s="170">
        <v>2</v>
      </c>
      <c r="C27" s="170" t="s">
        <v>37</v>
      </c>
      <c r="D27" s="170" t="s">
        <v>48</v>
      </c>
      <c r="E27" s="170" t="s">
        <v>96</v>
      </c>
      <c r="F27" s="172" t="s">
        <v>2085</v>
      </c>
      <c r="G27" s="172" t="s">
        <v>862</v>
      </c>
      <c r="H27" s="172" t="s">
        <v>1017</v>
      </c>
      <c r="I27" s="213">
        <v>0</v>
      </c>
      <c r="J27" s="178">
        <v>1</v>
      </c>
      <c r="K27" s="174">
        <f t="shared" ref="K27:K35" si="21">SUM(I27:J27)</f>
        <v>1</v>
      </c>
      <c r="L27" s="213"/>
      <c r="M27" s="213">
        <v>0</v>
      </c>
      <c r="N27" s="174">
        <f t="shared" si="19"/>
        <v>0</v>
      </c>
      <c r="O27" s="175">
        <f t="shared" si="20"/>
        <v>1</v>
      </c>
      <c r="P27" s="179">
        <v>750000</v>
      </c>
      <c r="Q27" s="172" t="s">
        <v>2078</v>
      </c>
      <c r="R27" s="183" t="s">
        <v>2086</v>
      </c>
      <c r="S27" s="343">
        <v>0</v>
      </c>
      <c r="T27" s="344" t="str">
        <f t="shared" si="7"/>
        <v>No hay Programación</v>
      </c>
      <c r="U27" s="172" t="str">
        <f t="shared" ref="U27:U33" si="22">IF(T27="No hay ejecución","NA",IF(T27&gt;=90%,"De acuerdo con lo programado",IF(T27&gt;=51%,"Atraso Leve",IF(T27&lt;=50%,"En riesgo cumplimiento"))))</f>
        <v>De acuerdo con lo programado</v>
      </c>
      <c r="V27" s="345"/>
      <c r="W27" s="343">
        <v>1</v>
      </c>
      <c r="X27" s="344">
        <f t="shared" si="9"/>
        <v>1</v>
      </c>
      <c r="Y27" s="172" t="str">
        <f t="shared" si="10"/>
        <v>De acuerdo con lo programado</v>
      </c>
      <c r="Z27" s="345"/>
      <c r="AA27" s="343"/>
      <c r="AB27" s="296" t="str">
        <f t="shared" si="11"/>
        <v>No hay ejecución</v>
      </c>
      <c r="AC27" s="297" t="str">
        <f t="shared" si="12"/>
        <v>NA</v>
      </c>
      <c r="AD27" s="347"/>
      <c r="AE27" s="224"/>
      <c r="AF27" s="225" t="str">
        <f t="shared" si="13"/>
        <v>No hay ejecución</v>
      </c>
      <c r="AG27" s="226" t="str">
        <f t="shared" si="14"/>
        <v>NA</v>
      </c>
      <c r="AH27" s="226"/>
      <c r="AI27" s="299">
        <f t="shared" si="15"/>
        <v>1</v>
      </c>
      <c r="AJ27" s="296">
        <f t="shared" si="16"/>
        <v>1</v>
      </c>
      <c r="AK27" s="297" t="str">
        <f t="shared" si="6"/>
        <v>Cumplio</v>
      </c>
      <c r="AL27" s="297"/>
    </row>
    <row r="28" spans="1:39" ht="86.55" customHeight="1">
      <c r="A28" s="177" t="s">
        <v>2087</v>
      </c>
      <c r="B28" s="170">
        <v>2</v>
      </c>
      <c r="C28" s="170" t="s">
        <v>37</v>
      </c>
      <c r="D28" s="170" t="s">
        <v>48</v>
      </c>
      <c r="E28" s="170" t="s">
        <v>96</v>
      </c>
      <c r="F28" s="172" t="s">
        <v>2088</v>
      </c>
      <c r="G28" s="172" t="s">
        <v>862</v>
      </c>
      <c r="H28" s="172" t="s">
        <v>1017</v>
      </c>
      <c r="I28" s="178"/>
      <c r="J28" s="178">
        <v>0</v>
      </c>
      <c r="K28" s="174">
        <f t="shared" si="21"/>
        <v>0</v>
      </c>
      <c r="L28" s="213">
        <v>0</v>
      </c>
      <c r="M28" s="213">
        <v>1</v>
      </c>
      <c r="N28" s="174">
        <f t="shared" si="19"/>
        <v>1</v>
      </c>
      <c r="O28" s="175">
        <f t="shared" si="20"/>
        <v>1</v>
      </c>
      <c r="P28" s="179">
        <v>1000000</v>
      </c>
      <c r="Q28" s="172" t="s">
        <v>2089</v>
      </c>
      <c r="R28" s="183" t="s">
        <v>2090</v>
      </c>
      <c r="S28" s="343">
        <v>0</v>
      </c>
      <c r="T28" s="344" t="str">
        <f t="shared" si="7"/>
        <v>No hay Programación</v>
      </c>
      <c r="U28" s="172" t="str">
        <f t="shared" si="22"/>
        <v>De acuerdo con lo programado</v>
      </c>
      <c r="V28" s="345"/>
      <c r="W28" s="343"/>
      <c r="X28" s="344" t="str">
        <f t="shared" si="9"/>
        <v>No hay ejecución</v>
      </c>
      <c r="Y28" s="172" t="str">
        <f t="shared" si="10"/>
        <v>NA</v>
      </c>
      <c r="Z28" s="345" t="s">
        <v>2091</v>
      </c>
      <c r="AA28" s="343"/>
      <c r="AB28" s="296" t="str">
        <f t="shared" si="11"/>
        <v>No hay ejecución</v>
      </c>
      <c r="AC28" s="297" t="str">
        <f t="shared" si="12"/>
        <v>NA</v>
      </c>
      <c r="AD28" s="347"/>
      <c r="AE28" s="224">
        <v>1</v>
      </c>
      <c r="AF28" s="225">
        <f t="shared" si="13"/>
        <v>1</v>
      </c>
      <c r="AG28" s="226" t="str">
        <f t="shared" si="14"/>
        <v>De acuerdo con lo programado</v>
      </c>
      <c r="AH28" s="226"/>
      <c r="AI28" s="299">
        <f t="shared" si="15"/>
        <v>1</v>
      </c>
      <c r="AJ28" s="296">
        <f t="shared" si="16"/>
        <v>1</v>
      </c>
      <c r="AK28" s="297" t="str">
        <f t="shared" si="6"/>
        <v>Cumplio</v>
      </c>
      <c r="AL28" s="297"/>
    </row>
    <row r="29" spans="1:39" s="152" customFormat="1" ht="85.95" hidden="1" customHeight="1">
      <c r="A29" s="180">
        <v>2.2999999999999998</v>
      </c>
      <c r="B29" s="181">
        <v>2</v>
      </c>
      <c r="C29" s="181" t="s">
        <v>37</v>
      </c>
      <c r="D29" s="181" t="s">
        <v>48</v>
      </c>
      <c r="E29" s="181" t="s">
        <v>96</v>
      </c>
      <c r="F29" s="171" t="s">
        <v>1221</v>
      </c>
      <c r="G29" s="182" t="s">
        <v>862</v>
      </c>
      <c r="H29" s="171" t="s">
        <v>1017</v>
      </c>
      <c r="I29" s="173">
        <f>SUM(I30:I31)</f>
        <v>0</v>
      </c>
      <c r="J29" s="173">
        <f>SUM(J30:J31)</f>
        <v>1</v>
      </c>
      <c r="K29" s="174">
        <f t="shared" si="21"/>
        <v>1</v>
      </c>
      <c r="L29" s="173">
        <f>SUM(L30:L31)</f>
        <v>0</v>
      </c>
      <c r="M29" s="173">
        <f>SUM(M30:M31)</f>
        <v>1</v>
      </c>
      <c r="N29" s="174">
        <f t="shared" si="19"/>
        <v>1</v>
      </c>
      <c r="O29" s="174">
        <f t="shared" si="20"/>
        <v>2</v>
      </c>
      <c r="P29" s="176">
        <f>SUM(P30:P31)</f>
        <v>1250000</v>
      </c>
      <c r="Q29" s="171" t="str">
        <f>+Q30&amp;"-"&amp;Q31</f>
        <v xml:space="preserve">Arturo Solórzano Arroyo-Daniel Vargas </v>
      </c>
      <c r="R29" s="317"/>
      <c r="S29" s="190">
        <v>0</v>
      </c>
      <c r="T29" s="344" t="str">
        <f t="shared" si="7"/>
        <v>No hay Programación</v>
      </c>
      <c r="U29" s="172" t="str">
        <f t="shared" si="22"/>
        <v>De acuerdo con lo programado</v>
      </c>
      <c r="V29" s="358"/>
      <c r="W29" s="190">
        <v>1</v>
      </c>
      <c r="X29" s="359">
        <f t="shared" si="9"/>
        <v>1</v>
      </c>
      <c r="Y29" s="172" t="str">
        <f t="shared" si="10"/>
        <v>De acuerdo con lo programado</v>
      </c>
      <c r="Z29" s="358"/>
      <c r="AA29" s="343"/>
      <c r="AB29" s="296" t="str">
        <f t="shared" si="11"/>
        <v>No hay ejecución</v>
      </c>
      <c r="AC29" s="297" t="str">
        <f t="shared" si="12"/>
        <v>NA</v>
      </c>
      <c r="AD29" s="347"/>
      <c r="AE29" s="224"/>
      <c r="AF29" s="225" t="str">
        <f t="shared" si="13"/>
        <v>No hay ejecución</v>
      </c>
      <c r="AG29" s="226" t="str">
        <f t="shared" si="14"/>
        <v>NA</v>
      </c>
      <c r="AH29" s="226"/>
      <c r="AI29" s="299">
        <f t="shared" si="15"/>
        <v>1</v>
      </c>
      <c r="AJ29" s="296">
        <f t="shared" si="16"/>
        <v>0.5</v>
      </c>
      <c r="AK29" s="297" t="str">
        <f t="shared" si="6"/>
        <v>No Cumplio</v>
      </c>
      <c r="AL29" s="297"/>
      <c r="AM29" s="283"/>
    </row>
    <row r="30" spans="1:39" ht="81" hidden="1" customHeight="1">
      <c r="A30" s="195" t="s">
        <v>877</v>
      </c>
      <c r="B30" s="170">
        <v>2</v>
      </c>
      <c r="C30" s="170" t="s">
        <v>37</v>
      </c>
      <c r="D30" s="170" t="s">
        <v>48</v>
      </c>
      <c r="E30" s="170" t="s">
        <v>96</v>
      </c>
      <c r="F30" s="172" t="s">
        <v>2092</v>
      </c>
      <c r="G30" s="172" t="s">
        <v>862</v>
      </c>
      <c r="H30" s="172" t="s">
        <v>1017</v>
      </c>
      <c r="I30" s="178">
        <v>0</v>
      </c>
      <c r="J30" s="178">
        <v>1</v>
      </c>
      <c r="K30" s="174">
        <f t="shared" si="21"/>
        <v>1</v>
      </c>
      <c r="L30" s="178">
        <v>0</v>
      </c>
      <c r="M30" s="178">
        <v>0</v>
      </c>
      <c r="N30" s="174">
        <f t="shared" si="19"/>
        <v>0</v>
      </c>
      <c r="O30" s="175">
        <f t="shared" si="20"/>
        <v>1</v>
      </c>
      <c r="P30" s="179">
        <v>750000</v>
      </c>
      <c r="Q30" s="172" t="s">
        <v>2078</v>
      </c>
      <c r="R30" s="183" t="s">
        <v>2093</v>
      </c>
      <c r="S30" s="343">
        <v>0</v>
      </c>
      <c r="T30" s="344" t="str">
        <f t="shared" si="7"/>
        <v>No hay Programación</v>
      </c>
      <c r="U30" s="172" t="str">
        <f t="shared" si="22"/>
        <v>De acuerdo con lo programado</v>
      </c>
      <c r="V30" s="345"/>
      <c r="W30" s="343">
        <v>1</v>
      </c>
      <c r="X30" s="344">
        <f t="shared" si="9"/>
        <v>1</v>
      </c>
      <c r="Y30" s="172" t="str">
        <f t="shared" si="10"/>
        <v>De acuerdo con lo programado</v>
      </c>
      <c r="Z30" s="345" t="s">
        <v>2094</v>
      </c>
      <c r="AA30" s="343"/>
      <c r="AB30" s="296" t="str">
        <f t="shared" si="11"/>
        <v>No hay ejecución</v>
      </c>
      <c r="AC30" s="297" t="str">
        <f t="shared" si="12"/>
        <v>NA</v>
      </c>
      <c r="AD30" s="347"/>
      <c r="AE30" s="224"/>
      <c r="AF30" s="225" t="str">
        <f t="shared" si="13"/>
        <v>No hay ejecución</v>
      </c>
      <c r="AG30" s="226" t="str">
        <f t="shared" si="14"/>
        <v>NA</v>
      </c>
      <c r="AH30" s="226"/>
      <c r="AI30" s="299">
        <f t="shared" si="15"/>
        <v>1</v>
      </c>
      <c r="AJ30" s="296">
        <f t="shared" si="16"/>
        <v>1</v>
      </c>
      <c r="AK30" s="297" t="str">
        <f t="shared" si="6"/>
        <v>Cumplio</v>
      </c>
      <c r="AL30" s="297"/>
    </row>
    <row r="31" spans="1:39" ht="98.55" customHeight="1">
      <c r="A31" s="195" t="s">
        <v>1076</v>
      </c>
      <c r="B31" s="170">
        <v>2</v>
      </c>
      <c r="C31" s="170" t="s">
        <v>37</v>
      </c>
      <c r="D31" s="170" t="s">
        <v>48</v>
      </c>
      <c r="E31" s="170" t="s">
        <v>96</v>
      </c>
      <c r="F31" s="172" t="s">
        <v>2095</v>
      </c>
      <c r="G31" s="172" t="s">
        <v>862</v>
      </c>
      <c r="H31" s="172" t="s">
        <v>1017</v>
      </c>
      <c r="I31" s="178">
        <v>0</v>
      </c>
      <c r="J31" s="178">
        <v>0</v>
      </c>
      <c r="K31" s="174">
        <f>SUM(I31:J31)</f>
        <v>0</v>
      </c>
      <c r="L31" s="178">
        <v>0</v>
      </c>
      <c r="M31" s="178">
        <v>1</v>
      </c>
      <c r="N31" s="174">
        <f t="shared" si="19"/>
        <v>1</v>
      </c>
      <c r="O31" s="175">
        <f t="shared" si="20"/>
        <v>1</v>
      </c>
      <c r="P31" s="179">
        <v>500000</v>
      </c>
      <c r="Q31" s="172" t="s">
        <v>2096</v>
      </c>
      <c r="R31" s="183" t="s">
        <v>2097</v>
      </c>
      <c r="S31" s="343">
        <v>0</v>
      </c>
      <c r="T31" s="344" t="str">
        <f t="shared" si="7"/>
        <v>No hay Programación</v>
      </c>
      <c r="U31" s="172" t="str">
        <f t="shared" si="22"/>
        <v>De acuerdo con lo programado</v>
      </c>
      <c r="V31" s="345"/>
      <c r="W31" s="343"/>
      <c r="X31" s="344" t="str">
        <f t="shared" si="9"/>
        <v>No hay ejecución</v>
      </c>
      <c r="Y31" s="172" t="str">
        <f t="shared" si="10"/>
        <v>NA</v>
      </c>
      <c r="Z31" s="345"/>
      <c r="AA31" s="343"/>
      <c r="AB31" s="296" t="str">
        <f t="shared" si="11"/>
        <v>No hay ejecución</v>
      </c>
      <c r="AC31" s="297" t="str">
        <f t="shared" si="12"/>
        <v>NA</v>
      </c>
      <c r="AD31" s="347"/>
      <c r="AE31" s="224">
        <v>1</v>
      </c>
      <c r="AF31" s="225">
        <f t="shared" si="13"/>
        <v>1</v>
      </c>
      <c r="AG31" s="226" t="str">
        <f t="shared" si="14"/>
        <v>De acuerdo con lo programado</v>
      </c>
      <c r="AH31" s="226"/>
      <c r="AI31" s="299">
        <f t="shared" si="15"/>
        <v>1</v>
      </c>
      <c r="AJ31" s="296">
        <f t="shared" si="16"/>
        <v>1</v>
      </c>
      <c r="AK31" s="297" t="str">
        <f t="shared" si="6"/>
        <v>Cumplio</v>
      </c>
      <c r="AL31" s="297"/>
    </row>
    <row r="32" spans="1:39" ht="63" hidden="1" customHeight="1">
      <c r="A32" s="180">
        <v>2.4</v>
      </c>
      <c r="B32" s="181">
        <v>2</v>
      </c>
      <c r="C32" s="181" t="s">
        <v>37</v>
      </c>
      <c r="D32" s="181" t="s">
        <v>59</v>
      </c>
      <c r="E32" s="181" t="s">
        <v>96</v>
      </c>
      <c r="F32" s="171" t="s">
        <v>886</v>
      </c>
      <c r="G32" s="182" t="s">
        <v>862</v>
      </c>
      <c r="H32" s="171" t="s">
        <v>1017</v>
      </c>
      <c r="I32" s="173">
        <f>SUM(I33)</f>
        <v>0</v>
      </c>
      <c r="J32" s="173">
        <f>SUM(J33)</f>
        <v>0.5</v>
      </c>
      <c r="K32" s="174">
        <f t="shared" si="21"/>
        <v>0.5</v>
      </c>
      <c r="L32" s="173">
        <f>SUM(L33)</f>
        <v>0</v>
      </c>
      <c r="M32" s="173">
        <f>SUM(M33)</f>
        <v>0</v>
      </c>
      <c r="N32" s="174">
        <f t="shared" si="19"/>
        <v>0</v>
      </c>
      <c r="O32" s="174">
        <f t="shared" si="20"/>
        <v>0.5</v>
      </c>
      <c r="P32" s="176">
        <f>SUM(P33)</f>
        <v>750000</v>
      </c>
      <c r="Q32" s="171" t="str">
        <f>+Q33</f>
        <v>Arturo Solórzano Arroyo</v>
      </c>
      <c r="R32" s="183"/>
      <c r="S32" s="343">
        <v>0</v>
      </c>
      <c r="T32" s="344" t="str">
        <f t="shared" si="7"/>
        <v>No hay Programación</v>
      </c>
      <c r="U32" s="172" t="str">
        <f t="shared" si="22"/>
        <v>De acuerdo con lo programado</v>
      </c>
      <c r="V32" s="345"/>
      <c r="W32" s="343"/>
      <c r="X32" s="344" t="str">
        <f t="shared" si="9"/>
        <v>No hay ejecución</v>
      </c>
      <c r="Y32" s="172" t="str">
        <f t="shared" si="10"/>
        <v>NA</v>
      </c>
      <c r="Z32" s="345"/>
      <c r="AA32" s="343"/>
      <c r="AB32" s="296" t="str">
        <f t="shared" si="11"/>
        <v>No hay ejecución</v>
      </c>
      <c r="AC32" s="297" t="str">
        <f t="shared" si="12"/>
        <v>NA</v>
      </c>
      <c r="AD32" s="347"/>
      <c r="AE32" s="224"/>
      <c r="AF32" s="225" t="str">
        <f t="shared" si="13"/>
        <v>No hay ejecución</v>
      </c>
      <c r="AG32" s="226" t="str">
        <f t="shared" si="14"/>
        <v>NA</v>
      </c>
      <c r="AH32" s="226"/>
      <c r="AI32" s="299">
        <f t="shared" si="15"/>
        <v>0</v>
      </c>
      <c r="AJ32" s="296">
        <f t="shared" si="16"/>
        <v>0</v>
      </c>
      <c r="AK32" s="297" t="str">
        <f t="shared" si="6"/>
        <v>No Cumplio</v>
      </c>
      <c r="AL32" s="297"/>
    </row>
    <row r="33" spans="1:40" ht="166.95" hidden="1" customHeight="1">
      <c r="A33" s="177" t="s">
        <v>879</v>
      </c>
      <c r="B33" s="170">
        <v>15</v>
      </c>
      <c r="C33" s="170" t="s">
        <v>37</v>
      </c>
      <c r="D33" s="170" t="s">
        <v>59</v>
      </c>
      <c r="E33" s="170" t="s">
        <v>104</v>
      </c>
      <c r="F33" s="172" t="s">
        <v>2098</v>
      </c>
      <c r="G33" s="172" t="s">
        <v>862</v>
      </c>
      <c r="H33" s="172" t="s">
        <v>1017</v>
      </c>
      <c r="I33" s="178"/>
      <c r="J33" s="178">
        <v>0.5</v>
      </c>
      <c r="K33" s="174">
        <f t="shared" si="21"/>
        <v>0.5</v>
      </c>
      <c r="L33" s="173">
        <v>0</v>
      </c>
      <c r="M33" s="173">
        <v>0</v>
      </c>
      <c r="N33" s="174">
        <f t="shared" si="19"/>
        <v>0</v>
      </c>
      <c r="O33" s="174">
        <f t="shared" si="20"/>
        <v>0.5</v>
      </c>
      <c r="P33" s="179">
        <v>750000</v>
      </c>
      <c r="Q33" s="172" t="s">
        <v>2078</v>
      </c>
      <c r="R33" s="183" t="s">
        <v>2099</v>
      </c>
      <c r="S33" s="343">
        <v>0</v>
      </c>
      <c r="T33" s="344" t="str">
        <f t="shared" si="7"/>
        <v>No hay Programación</v>
      </c>
      <c r="U33" s="172" t="str">
        <f t="shared" si="22"/>
        <v>De acuerdo con lo programado</v>
      </c>
      <c r="V33" s="345"/>
      <c r="W33" s="343">
        <v>0</v>
      </c>
      <c r="X33" s="344">
        <f t="shared" si="9"/>
        <v>0</v>
      </c>
      <c r="Y33" s="172" t="str">
        <f t="shared" si="10"/>
        <v>En riesgo en cumplimiento</v>
      </c>
      <c r="Z33" s="345" t="s">
        <v>2100</v>
      </c>
      <c r="AA33" s="343"/>
      <c r="AB33" s="296" t="str">
        <f t="shared" si="11"/>
        <v>No hay ejecución</v>
      </c>
      <c r="AC33" s="297" t="str">
        <f t="shared" si="12"/>
        <v>NA</v>
      </c>
      <c r="AD33" s="347"/>
      <c r="AE33" s="224"/>
      <c r="AF33" s="225" t="str">
        <f t="shared" si="13"/>
        <v>No hay ejecución</v>
      </c>
      <c r="AG33" s="226" t="str">
        <f t="shared" si="14"/>
        <v>NA</v>
      </c>
      <c r="AH33" s="226" t="s">
        <v>2083</v>
      </c>
      <c r="AI33" s="299">
        <f t="shared" si="15"/>
        <v>0</v>
      </c>
      <c r="AJ33" s="296">
        <f t="shared" si="16"/>
        <v>0</v>
      </c>
      <c r="AK33" s="297" t="str">
        <f t="shared" si="6"/>
        <v>No Cumplio</v>
      </c>
      <c r="AL33" s="297"/>
    </row>
    <row r="34" spans="1:40" ht="96" hidden="1" customHeight="1">
      <c r="A34" s="180">
        <v>2.5</v>
      </c>
      <c r="B34" s="181">
        <v>2</v>
      </c>
      <c r="C34" s="181" t="s">
        <v>37</v>
      </c>
      <c r="D34" s="181" t="s">
        <v>48</v>
      </c>
      <c r="E34" s="181" t="s">
        <v>96</v>
      </c>
      <c r="F34" s="171" t="s">
        <v>1225</v>
      </c>
      <c r="G34" s="182" t="s">
        <v>862</v>
      </c>
      <c r="H34" s="171" t="s">
        <v>1017</v>
      </c>
      <c r="I34" s="173">
        <f t="shared" ref="I34:P34" si="23">SUM(I35:I36)</f>
        <v>1</v>
      </c>
      <c r="J34" s="173">
        <f t="shared" si="23"/>
        <v>0</v>
      </c>
      <c r="K34" s="174">
        <f t="shared" si="23"/>
        <v>1</v>
      </c>
      <c r="L34" s="173">
        <f t="shared" si="23"/>
        <v>0</v>
      </c>
      <c r="M34" s="173">
        <f t="shared" si="23"/>
        <v>1</v>
      </c>
      <c r="N34" s="174">
        <f t="shared" si="23"/>
        <v>1</v>
      </c>
      <c r="O34" s="174">
        <f t="shared" si="23"/>
        <v>2</v>
      </c>
      <c r="P34" s="176">
        <f t="shared" si="23"/>
        <v>2000000</v>
      </c>
      <c r="Q34" s="171" t="str">
        <f>+Q35&amp;"-"&amp;Q36</f>
        <v>Yinnel Soto Araya-María José Elizondo Alvarado</v>
      </c>
      <c r="R34" s="183"/>
      <c r="S34" s="343">
        <v>0</v>
      </c>
      <c r="T34" s="344">
        <f t="shared" si="7"/>
        <v>0</v>
      </c>
      <c r="U34" s="172" t="str">
        <f t="shared" si="8"/>
        <v>En riesgo cumplimiento</v>
      </c>
      <c r="V34" s="345" t="s">
        <v>2101</v>
      </c>
      <c r="W34" s="343">
        <v>1</v>
      </c>
      <c r="X34" s="344">
        <v>1</v>
      </c>
      <c r="Y34" s="172" t="str">
        <f t="shared" si="10"/>
        <v>De acuerdo con lo programado</v>
      </c>
      <c r="Z34" s="345"/>
      <c r="AA34" s="343"/>
      <c r="AB34" s="296" t="str">
        <f t="shared" si="11"/>
        <v>No hay ejecución</v>
      </c>
      <c r="AC34" s="297" t="str">
        <f t="shared" si="12"/>
        <v>NA</v>
      </c>
      <c r="AD34" s="347"/>
      <c r="AE34" s="224"/>
      <c r="AF34" s="225" t="str">
        <f t="shared" si="13"/>
        <v>No hay ejecución</v>
      </c>
      <c r="AG34" s="226" t="str">
        <f t="shared" si="14"/>
        <v>NA</v>
      </c>
      <c r="AH34" s="226"/>
      <c r="AI34" s="299">
        <f t="shared" si="15"/>
        <v>1</v>
      </c>
      <c r="AJ34" s="296">
        <f t="shared" si="16"/>
        <v>0.5</v>
      </c>
      <c r="AK34" s="297" t="str">
        <f t="shared" si="6"/>
        <v>No Cumplio</v>
      </c>
      <c r="AL34" s="297"/>
    </row>
    <row r="35" spans="1:40" ht="96" customHeight="1">
      <c r="A35" s="177" t="s">
        <v>883</v>
      </c>
      <c r="B35" s="170">
        <v>2</v>
      </c>
      <c r="C35" s="170" t="s">
        <v>37</v>
      </c>
      <c r="D35" s="170" t="s">
        <v>48</v>
      </c>
      <c r="E35" s="170" t="s">
        <v>96</v>
      </c>
      <c r="F35" s="172" t="s">
        <v>2102</v>
      </c>
      <c r="G35" s="172" t="s">
        <v>862</v>
      </c>
      <c r="H35" s="172" t="s">
        <v>1017</v>
      </c>
      <c r="I35" s="178">
        <v>0</v>
      </c>
      <c r="J35" s="178">
        <v>0</v>
      </c>
      <c r="K35" s="174">
        <f t="shared" si="21"/>
        <v>0</v>
      </c>
      <c r="L35" s="213">
        <v>0</v>
      </c>
      <c r="M35" s="213">
        <v>1</v>
      </c>
      <c r="N35" s="174">
        <f>SUM(L35:M35)</f>
        <v>1</v>
      </c>
      <c r="O35" s="175">
        <f t="shared" si="20"/>
        <v>1</v>
      </c>
      <c r="P35" s="179">
        <v>1000000</v>
      </c>
      <c r="Q35" s="172" t="s">
        <v>2089</v>
      </c>
      <c r="R35" s="183" t="s">
        <v>2103</v>
      </c>
      <c r="S35" s="343">
        <v>0</v>
      </c>
      <c r="T35" s="344" t="str">
        <f t="shared" si="7"/>
        <v>No hay Programación</v>
      </c>
      <c r="U35" s="172" t="str">
        <f t="shared" si="8"/>
        <v>De acuerdo con lo programado</v>
      </c>
      <c r="V35" s="345"/>
      <c r="W35" s="343"/>
      <c r="X35" s="344" t="str">
        <f t="shared" si="9"/>
        <v>No hay ejecución</v>
      </c>
      <c r="Y35" s="172" t="str">
        <f t="shared" si="10"/>
        <v>NA</v>
      </c>
      <c r="Z35" s="345"/>
      <c r="AA35" s="343"/>
      <c r="AB35" s="296" t="str">
        <f t="shared" si="11"/>
        <v>No hay ejecución</v>
      </c>
      <c r="AC35" s="297" t="str">
        <f t="shared" si="12"/>
        <v>NA</v>
      </c>
      <c r="AD35" s="347"/>
      <c r="AE35" s="224">
        <v>1</v>
      </c>
      <c r="AF35" s="225">
        <f t="shared" si="13"/>
        <v>1</v>
      </c>
      <c r="AG35" s="226" t="str">
        <f t="shared" si="14"/>
        <v>De acuerdo con lo programado</v>
      </c>
      <c r="AH35" s="226"/>
      <c r="AI35" s="299">
        <f t="shared" si="15"/>
        <v>1</v>
      </c>
      <c r="AJ35" s="296">
        <f t="shared" si="16"/>
        <v>1</v>
      </c>
      <c r="AK35" s="297" t="str">
        <f t="shared" si="6"/>
        <v>Cumplio</v>
      </c>
      <c r="AL35" s="297"/>
    </row>
    <row r="36" spans="1:40" ht="96" hidden="1" customHeight="1">
      <c r="A36" s="177" t="s">
        <v>884</v>
      </c>
      <c r="B36" s="170">
        <v>2</v>
      </c>
      <c r="C36" s="170" t="s">
        <v>37</v>
      </c>
      <c r="D36" s="170" t="s">
        <v>48</v>
      </c>
      <c r="E36" s="170" t="s">
        <v>96</v>
      </c>
      <c r="F36" s="172" t="s">
        <v>2104</v>
      </c>
      <c r="G36" s="172" t="s">
        <v>862</v>
      </c>
      <c r="H36" s="172" t="s">
        <v>1017</v>
      </c>
      <c r="I36" s="178">
        <v>1</v>
      </c>
      <c r="J36" s="178"/>
      <c r="K36" s="174">
        <f>SUM(I36:J36)</f>
        <v>1</v>
      </c>
      <c r="L36" s="213">
        <v>0</v>
      </c>
      <c r="M36" s="213">
        <v>0</v>
      </c>
      <c r="N36" s="174">
        <f t="shared" si="19"/>
        <v>0</v>
      </c>
      <c r="O36" s="175">
        <f t="shared" si="20"/>
        <v>1</v>
      </c>
      <c r="P36" s="179">
        <v>1000000</v>
      </c>
      <c r="Q36" s="172" t="s">
        <v>2105</v>
      </c>
      <c r="R36" s="183" t="s">
        <v>2106</v>
      </c>
      <c r="S36" s="343">
        <v>0</v>
      </c>
      <c r="T36" s="344">
        <f t="shared" si="7"/>
        <v>0</v>
      </c>
      <c r="U36" s="172" t="str">
        <f t="shared" si="8"/>
        <v>En riesgo cumplimiento</v>
      </c>
      <c r="V36" s="345" t="s">
        <v>2053</v>
      </c>
      <c r="W36" s="343">
        <v>1</v>
      </c>
      <c r="X36" s="344">
        <v>1</v>
      </c>
      <c r="Y36" s="172" t="str">
        <f t="shared" si="10"/>
        <v>De acuerdo con lo programado</v>
      </c>
      <c r="Z36" s="345"/>
      <c r="AA36" s="343"/>
      <c r="AB36" s="296" t="str">
        <f t="shared" si="11"/>
        <v>No hay ejecución</v>
      </c>
      <c r="AC36" s="297" t="str">
        <f t="shared" si="12"/>
        <v>NA</v>
      </c>
      <c r="AD36" s="347"/>
      <c r="AE36" s="224"/>
      <c r="AF36" s="225" t="str">
        <f t="shared" si="13"/>
        <v>No hay ejecución</v>
      </c>
      <c r="AG36" s="226" t="str">
        <f t="shared" si="14"/>
        <v>NA</v>
      </c>
      <c r="AH36" s="226"/>
      <c r="AI36" s="299">
        <f t="shared" si="15"/>
        <v>1</v>
      </c>
      <c r="AJ36" s="296">
        <f t="shared" si="16"/>
        <v>1</v>
      </c>
      <c r="AK36" s="297" t="str">
        <f t="shared" si="6"/>
        <v>Cumplio</v>
      </c>
      <c r="AL36" s="297"/>
    </row>
    <row r="37" spans="1:40" s="152" customFormat="1" ht="96" hidden="1" customHeight="1">
      <c r="A37" s="169">
        <v>2.6</v>
      </c>
      <c r="B37" s="181">
        <v>2</v>
      </c>
      <c r="C37" s="181" t="s">
        <v>37</v>
      </c>
      <c r="D37" s="181" t="s">
        <v>48</v>
      </c>
      <c r="E37" s="181" t="s">
        <v>96</v>
      </c>
      <c r="F37" s="171" t="s">
        <v>1713</v>
      </c>
      <c r="G37" s="182" t="s">
        <v>862</v>
      </c>
      <c r="H37" s="171" t="s">
        <v>1017</v>
      </c>
      <c r="I37" s="173">
        <f t="shared" ref="I37:P37" si="24">SUM(I38)</f>
        <v>0</v>
      </c>
      <c r="J37" s="173">
        <f t="shared" si="24"/>
        <v>0</v>
      </c>
      <c r="K37" s="174">
        <f t="shared" si="24"/>
        <v>0</v>
      </c>
      <c r="L37" s="173">
        <f t="shared" si="24"/>
        <v>0</v>
      </c>
      <c r="M37" s="173">
        <f t="shared" si="24"/>
        <v>1</v>
      </c>
      <c r="N37" s="174">
        <f t="shared" si="24"/>
        <v>1</v>
      </c>
      <c r="O37" s="174">
        <f t="shared" si="24"/>
        <v>1</v>
      </c>
      <c r="P37" s="176">
        <f t="shared" si="24"/>
        <v>500000</v>
      </c>
      <c r="Q37" s="171" t="str">
        <f>+Q38</f>
        <v>Ricardo Noguera P</v>
      </c>
      <c r="R37" s="317"/>
      <c r="S37" s="190">
        <v>0</v>
      </c>
      <c r="T37" s="344" t="str">
        <f t="shared" si="7"/>
        <v>No hay Programación</v>
      </c>
      <c r="U37" s="171" t="str">
        <f t="shared" si="8"/>
        <v>De acuerdo con lo programado</v>
      </c>
      <c r="V37" s="358"/>
      <c r="W37" s="190"/>
      <c r="X37" s="359" t="str">
        <f t="shared" si="9"/>
        <v>No hay ejecución</v>
      </c>
      <c r="Y37" s="172" t="str">
        <f t="shared" si="10"/>
        <v>NA</v>
      </c>
      <c r="Z37" s="358"/>
      <c r="AA37" s="343"/>
      <c r="AB37" s="296" t="str">
        <f t="shared" si="11"/>
        <v>No hay ejecución</v>
      </c>
      <c r="AC37" s="297" t="str">
        <f t="shared" si="12"/>
        <v>NA</v>
      </c>
      <c r="AD37" s="347"/>
      <c r="AE37" s="224"/>
      <c r="AF37" s="225" t="str">
        <f t="shared" si="13"/>
        <v>No hay ejecución</v>
      </c>
      <c r="AG37" s="226" t="str">
        <f t="shared" si="14"/>
        <v>NA</v>
      </c>
      <c r="AH37" s="226"/>
      <c r="AI37" s="299">
        <f t="shared" si="15"/>
        <v>0</v>
      </c>
      <c r="AJ37" s="296">
        <f t="shared" si="16"/>
        <v>0</v>
      </c>
      <c r="AK37" s="297" t="str">
        <f t="shared" si="6"/>
        <v>No Cumplio</v>
      </c>
      <c r="AL37" s="297"/>
    </row>
    <row r="38" spans="1:40" ht="96" customHeight="1">
      <c r="A38" s="177" t="s">
        <v>888</v>
      </c>
      <c r="B38" s="170">
        <v>2</v>
      </c>
      <c r="C38" s="170" t="s">
        <v>37</v>
      </c>
      <c r="D38" s="170" t="s">
        <v>48</v>
      </c>
      <c r="E38" s="170" t="s">
        <v>96</v>
      </c>
      <c r="F38" s="172" t="s">
        <v>2107</v>
      </c>
      <c r="G38" s="172" t="s">
        <v>862</v>
      </c>
      <c r="H38" s="172" t="s">
        <v>1017</v>
      </c>
      <c r="I38" s="178">
        <v>0</v>
      </c>
      <c r="J38" s="178"/>
      <c r="K38" s="174">
        <f>SUM(I38:J38)</f>
        <v>0</v>
      </c>
      <c r="L38" s="213">
        <v>0</v>
      </c>
      <c r="M38" s="213">
        <v>1</v>
      </c>
      <c r="N38" s="174">
        <f>SUM(L38:M38)</f>
        <v>1</v>
      </c>
      <c r="O38" s="175">
        <f>SUM(K38,N38)</f>
        <v>1</v>
      </c>
      <c r="P38" s="179">
        <v>500000</v>
      </c>
      <c r="Q38" s="172" t="s">
        <v>2108</v>
      </c>
      <c r="R38" s="361" t="s">
        <v>2109</v>
      </c>
      <c r="S38" s="343">
        <v>0</v>
      </c>
      <c r="T38" s="344" t="str">
        <f t="shared" si="7"/>
        <v>No hay Programación</v>
      </c>
      <c r="U38" s="172" t="str">
        <f t="shared" si="8"/>
        <v>De acuerdo con lo programado</v>
      </c>
      <c r="V38" s="345"/>
      <c r="W38" s="343"/>
      <c r="X38" s="344" t="str">
        <f t="shared" si="9"/>
        <v>No hay ejecución</v>
      </c>
      <c r="Y38" s="172" t="str">
        <f t="shared" si="10"/>
        <v>NA</v>
      </c>
      <c r="Z38" s="345" t="s">
        <v>2110</v>
      </c>
      <c r="AA38" s="343"/>
      <c r="AB38" s="296" t="str">
        <f t="shared" si="11"/>
        <v>No hay ejecución</v>
      </c>
      <c r="AC38" s="297" t="str">
        <f t="shared" si="12"/>
        <v>NA</v>
      </c>
      <c r="AD38" s="347"/>
      <c r="AE38" s="224">
        <v>1</v>
      </c>
      <c r="AF38" s="225">
        <f t="shared" si="13"/>
        <v>1</v>
      </c>
      <c r="AG38" s="226" t="str">
        <f t="shared" si="14"/>
        <v>De acuerdo con lo programado</v>
      </c>
      <c r="AH38" s="226"/>
      <c r="AI38" s="299">
        <f t="shared" si="15"/>
        <v>1</v>
      </c>
      <c r="AJ38" s="296">
        <f t="shared" si="16"/>
        <v>1</v>
      </c>
      <c r="AK38" s="297" t="str">
        <f t="shared" si="6"/>
        <v>Cumplio</v>
      </c>
      <c r="AL38" s="297"/>
    </row>
    <row r="39" spans="1:40" ht="96" customHeight="1">
      <c r="A39" s="177" t="s">
        <v>890</v>
      </c>
      <c r="B39" s="181">
        <v>2</v>
      </c>
      <c r="C39" s="181" t="s">
        <v>37</v>
      </c>
      <c r="D39" s="181" t="s">
        <v>48</v>
      </c>
      <c r="E39" s="181" t="s">
        <v>96</v>
      </c>
      <c r="F39" s="171" t="s">
        <v>875</v>
      </c>
      <c r="G39" s="182" t="s">
        <v>862</v>
      </c>
      <c r="H39" s="171" t="s">
        <v>1017</v>
      </c>
      <c r="I39" s="173">
        <f t="shared" ref="I39:P39" si="25">SUM(I40)</f>
        <v>0</v>
      </c>
      <c r="J39" s="173">
        <f t="shared" si="25"/>
        <v>0</v>
      </c>
      <c r="K39" s="174">
        <f t="shared" si="25"/>
        <v>0</v>
      </c>
      <c r="L39" s="173">
        <f t="shared" si="25"/>
        <v>0</v>
      </c>
      <c r="M39" s="173">
        <f t="shared" si="25"/>
        <v>2</v>
      </c>
      <c r="N39" s="174">
        <f t="shared" si="25"/>
        <v>2</v>
      </c>
      <c r="O39" s="174">
        <f t="shared" si="25"/>
        <v>2</v>
      </c>
      <c r="P39" s="176">
        <f t="shared" si="25"/>
        <v>500000</v>
      </c>
      <c r="Q39" s="171" t="str">
        <f>+Q40</f>
        <v>Alejandro Ureña, Mariela Martínez</v>
      </c>
      <c r="R39" s="183"/>
      <c r="S39" s="343">
        <v>0</v>
      </c>
      <c r="T39" s="344" t="str">
        <f t="shared" si="7"/>
        <v>No hay Programación</v>
      </c>
      <c r="U39" s="172" t="str">
        <f t="shared" si="8"/>
        <v>De acuerdo con lo programado</v>
      </c>
      <c r="V39" s="345"/>
      <c r="W39" s="343"/>
      <c r="X39" s="344" t="str">
        <f t="shared" si="9"/>
        <v>No hay ejecución</v>
      </c>
      <c r="Y39" s="172" t="str">
        <f t="shared" si="10"/>
        <v>NA</v>
      </c>
      <c r="Z39" s="345"/>
      <c r="AA39" s="343"/>
      <c r="AB39" s="296" t="str">
        <f t="shared" si="11"/>
        <v>No hay ejecución</v>
      </c>
      <c r="AC39" s="297" t="str">
        <f t="shared" si="12"/>
        <v>NA</v>
      </c>
      <c r="AD39" s="347"/>
      <c r="AE39" s="224">
        <v>2</v>
      </c>
      <c r="AF39" s="225">
        <f t="shared" si="13"/>
        <v>1</v>
      </c>
      <c r="AG39" s="226" t="str">
        <f t="shared" si="14"/>
        <v>De acuerdo con lo programado</v>
      </c>
      <c r="AH39" s="226"/>
      <c r="AI39" s="299">
        <f t="shared" si="15"/>
        <v>2</v>
      </c>
      <c r="AJ39" s="296">
        <f t="shared" si="16"/>
        <v>1</v>
      </c>
      <c r="AK39" s="297" t="str">
        <f t="shared" si="6"/>
        <v>Cumplio</v>
      </c>
      <c r="AL39" s="297"/>
    </row>
    <row r="40" spans="1:40" ht="96" customHeight="1">
      <c r="A40" s="177" t="s">
        <v>891</v>
      </c>
      <c r="B40" s="170">
        <v>2</v>
      </c>
      <c r="C40" s="170" t="s">
        <v>37</v>
      </c>
      <c r="D40" s="170" t="s">
        <v>48</v>
      </c>
      <c r="E40" s="170" t="s">
        <v>96</v>
      </c>
      <c r="F40" s="172" t="s">
        <v>2111</v>
      </c>
      <c r="G40" s="172" t="s">
        <v>862</v>
      </c>
      <c r="H40" s="172" t="s">
        <v>1017</v>
      </c>
      <c r="I40" s="178">
        <v>0</v>
      </c>
      <c r="J40" s="178">
        <v>0</v>
      </c>
      <c r="K40" s="174">
        <f>SUM(I40:J40)</f>
        <v>0</v>
      </c>
      <c r="L40" s="213">
        <v>0</v>
      </c>
      <c r="M40" s="213">
        <v>2</v>
      </c>
      <c r="N40" s="174">
        <f>SUM(L40:M40)</f>
        <v>2</v>
      </c>
      <c r="O40" s="175">
        <f>SUM(K40,N40)</f>
        <v>2</v>
      </c>
      <c r="P40" s="362">
        <v>500000</v>
      </c>
      <c r="Q40" s="363" t="s">
        <v>2112</v>
      </c>
      <c r="R40" s="183" t="s">
        <v>2113</v>
      </c>
      <c r="S40" s="343">
        <v>0</v>
      </c>
      <c r="T40" s="344" t="str">
        <f t="shared" si="7"/>
        <v>No hay Programación</v>
      </c>
      <c r="U40" s="172" t="str">
        <f t="shared" si="8"/>
        <v>De acuerdo con lo programado</v>
      </c>
      <c r="V40" s="345"/>
      <c r="W40" s="343"/>
      <c r="X40" s="344" t="str">
        <f t="shared" si="9"/>
        <v>No hay ejecución</v>
      </c>
      <c r="Y40" s="172" t="str">
        <f t="shared" si="10"/>
        <v>NA</v>
      </c>
      <c r="Z40" s="345" t="s">
        <v>2110</v>
      </c>
      <c r="AA40" s="343"/>
      <c r="AB40" s="296" t="str">
        <f t="shared" si="11"/>
        <v>No hay ejecución</v>
      </c>
      <c r="AC40" s="297" t="str">
        <f t="shared" si="12"/>
        <v>NA</v>
      </c>
      <c r="AD40" s="347"/>
      <c r="AE40" s="224">
        <v>2</v>
      </c>
      <c r="AF40" s="225">
        <f t="shared" si="13"/>
        <v>1</v>
      </c>
      <c r="AG40" s="226" t="str">
        <f t="shared" si="14"/>
        <v>De acuerdo con lo programado</v>
      </c>
      <c r="AH40" s="226"/>
      <c r="AI40" s="299">
        <f t="shared" si="15"/>
        <v>2</v>
      </c>
      <c r="AJ40" s="296">
        <f t="shared" si="16"/>
        <v>1</v>
      </c>
      <c r="AK40" s="297" t="str">
        <f t="shared" si="6"/>
        <v>Cumplio</v>
      </c>
      <c r="AL40" s="297"/>
    </row>
    <row r="41" spans="1:40" ht="96" customHeight="1">
      <c r="A41" s="177" t="s">
        <v>892</v>
      </c>
      <c r="B41" s="181">
        <v>2</v>
      </c>
      <c r="C41" s="181" t="s">
        <v>37</v>
      </c>
      <c r="D41" s="181" t="s">
        <v>48</v>
      </c>
      <c r="E41" s="181" t="s">
        <v>96</v>
      </c>
      <c r="F41" s="171" t="s">
        <v>1262</v>
      </c>
      <c r="G41" s="182" t="s">
        <v>862</v>
      </c>
      <c r="H41" s="171" t="s">
        <v>1017</v>
      </c>
      <c r="I41" s="173">
        <f>SUM(I42)</f>
        <v>0</v>
      </c>
      <c r="J41" s="173">
        <f>SUM(J42)</f>
        <v>0</v>
      </c>
      <c r="K41" s="174">
        <f>SUM(K42:K43)</f>
        <v>0.5</v>
      </c>
      <c r="L41" s="173">
        <f>SUM(L42)</f>
        <v>0</v>
      </c>
      <c r="M41" s="173">
        <f>SUM(M42)</f>
        <v>1</v>
      </c>
      <c r="N41" s="174">
        <f>N42</f>
        <v>1</v>
      </c>
      <c r="O41" s="174">
        <f>SUM(O42)</f>
        <v>1</v>
      </c>
      <c r="P41" s="176">
        <f>SUM(P42)</f>
        <v>500000</v>
      </c>
      <c r="Q41" s="171" t="str">
        <f>+Q42</f>
        <v>Rolbin Castillo Matamoros</v>
      </c>
      <c r="R41" s="183"/>
      <c r="S41" s="343">
        <v>0</v>
      </c>
      <c r="T41" s="344" t="str">
        <f t="shared" si="7"/>
        <v>No hay Programación</v>
      </c>
      <c r="U41" s="172" t="str">
        <f t="shared" si="8"/>
        <v>De acuerdo con lo programado</v>
      </c>
      <c r="V41" s="345"/>
      <c r="W41" s="343"/>
      <c r="X41" s="344" t="str">
        <f t="shared" si="9"/>
        <v>No hay ejecución</v>
      </c>
      <c r="Y41" s="172" t="str">
        <f t="shared" si="10"/>
        <v>NA</v>
      </c>
      <c r="Z41" s="345" t="s">
        <v>2110</v>
      </c>
      <c r="AA41" s="343"/>
      <c r="AB41" s="296" t="str">
        <f t="shared" si="11"/>
        <v>No hay ejecución</v>
      </c>
      <c r="AC41" s="297" t="str">
        <f t="shared" si="12"/>
        <v>NA</v>
      </c>
      <c r="AD41" s="347"/>
      <c r="AE41" s="224">
        <v>1</v>
      </c>
      <c r="AF41" s="225">
        <f t="shared" si="13"/>
        <v>1</v>
      </c>
      <c r="AG41" s="226" t="str">
        <f t="shared" si="14"/>
        <v>De acuerdo con lo programado</v>
      </c>
      <c r="AH41" s="226"/>
      <c r="AI41" s="299">
        <f t="shared" si="15"/>
        <v>1</v>
      </c>
      <c r="AJ41" s="296">
        <f t="shared" si="16"/>
        <v>1</v>
      </c>
      <c r="AK41" s="297" t="str">
        <f t="shared" si="6"/>
        <v>Cumplio</v>
      </c>
      <c r="AL41" s="297"/>
    </row>
    <row r="42" spans="1:40" ht="96" customHeight="1">
      <c r="A42" s="177" t="s">
        <v>2114</v>
      </c>
      <c r="B42" s="170">
        <v>2</v>
      </c>
      <c r="C42" s="170" t="s">
        <v>37</v>
      </c>
      <c r="D42" s="170" t="s">
        <v>48</v>
      </c>
      <c r="E42" s="170" t="s">
        <v>96</v>
      </c>
      <c r="F42" s="172" t="s">
        <v>2115</v>
      </c>
      <c r="G42" s="172" t="s">
        <v>862</v>
      </c>
      <c r="H42" s="172" t="s">
        <v>1017</v>
      </c>
      <c r="I42" s="178">
        <v>0</v>
      </c>
      <c r="J42" s="178">
        <v>0</v>
      </c>
      <c r="K42" s="174">
        <f>SUM(I42:J42)</f>
        <v>0</v>
      </c>
      <c r="L42" s="178">
        <v>0</v>
      </c>
      <c r="M42" s="213">
        <v>1</v>
      </c>
      <c r="N42" s="174">
        <f>SUM(L42:M42)</f>
        <v>1</v>
      </c>
      <c r="O42" s="175">
        <f>SUM(K42,N42)</f>
        <v>1</v>
      </c>
      <c r="P42" s="362">
        <v>500000</v>
      </c>
      <c r="Q42" s="363" t="s">
        <v>2116</v>
      </c>
      <c r="R42" s="364" t="s">
        <v>2117</v>
      </c>
      <c r="S42" s="343">
        <v>0</v>
      </c>
      <c r="T42" s="344" t="str">
        <f t="shared" si="7"/>
        <v>No hay Programación</v>
      </c>
      <c r="U42" s="172" t="str">
        <f t="shared" si="8"/>
        <v>De acuerdo con lo programado</v>
      </c>
      <c r="V42" s="345"/>
      <c r="W42" s="343"/>
      <c r="X42" s="344" t="str">
        <f t="shared" si="9"/>
        <v>No hay ejecución</v>
      </c>
      <c r="Y42" s="172" t="str">
        <f t="shared" si="10"/>
        <v>NA</v>
      </c>
      <c r="Z42" s="345" t="s">
        <v>2110</v>
      </c>
      <c r="AA42" s="343"/>
      <c r="AB42" s="296" t="str">
        <f t="shared" si="11"/>
        <v>No hay ejecución</v>
      </c>
      <c r="AC42" s="297" t="str">
        <f t="shared" si="12"/>
        <v>NA</v>
      </c>
      <c r="AD42" s="347"/>
      <c r="AE42" s="224">
        <v>1</v>
      </c>
      <c r="AF42" s="225">
        <f t="shared" si="13"/>
        <v>1</v>
      </c>
      <c r="AG42" s="226" t="str">
        <f t="shared" si="14"/>
        <v>De acuerdo con lo programado</v>
      </c>
      <c r="AH42" s="226"/>
      <c r="AI42" s="299">
        <f t="shared" si="15"/>
        <v>1</v>
      </c>
      <c r="AJ42" s="296">
        <f t="shared" si="16"/>
        <v>1</v>
      </c>
      <c r="AK42" s="297" t="str">
        <f t="shared" si="6"/>
        <v>Cumplio</v>
      </c>
      <c r="AL42" s="297"/>
    </row>
    <row r="43" spans="1:40" ht="96" hidden="1" customHeight="1">
      <c r="A43" s="180">
        <v>3</v>
      </c>
      <c r="B43" s="181">
        <v>2</v>
      </c>
      <c r="C43" s="181" t="s">
        <v>35</v>
      </c>
      <c r="D43" s="181" t="s">
        <v>48</v>
      </c>
      <c r="E43" s="181">
        <v>0</v>
      </c>
      <c r="F43" s="171" t="s">
        <v>2118</v>
      </c>
      <c r="G43" s="182" t="s">
        <v>940</v>
      </c>
      <c r="H43" s="171" t="s">
        <v>1421</v>
      </c>
      <c r="I43" s="173">
        <f>SUM(I44:I44)</f>
        <v>0.25</v>
      </c>
      <c r="J43" s="173">
        <f>SUM(J44:J44)</f>
        <v>0.25</v>
      </c>
      <c r="K43" s="174">
        <f>SUM(I43:J43)</f>
        <v>0.5</v>
      </c>
      <c r="L43" s="173">
        <f>SUM(L44:L44)</f>
        <v>0.25</v>
      </c>
      <c r="M43" s="173">
        <f>SUM(M44:M44)</f>
        <v>0.25</v>
      </c>
      <c r="N43" s="174">
        <f t="shared" si="19"/>
        <v>0.5</v>
      </c>
      <c r="O43" s="174">
        <f t="shared" si="20"/>
        <v>1</v>
      </c>
      <c r="P43" s="176">
        <f>SUM(P44:P44)</f>
        <v>2000000</v>
      </c>
      <c r="Q43" s="171" t="str">
        <f>+Q44</f>
        <v>María Cristina Vargas Chacón</v>
      </c>
      <c r="R43" s="183"/>
      <c r="S43" s="343">
        <v>0</v>
      </c>
      <c r="T43" s="344">
        <f t="shared" si="7"/>
        <v>0</v>
      </c>
      <c r="U43" s="172" t="str">
        <f t="shared" si="8"/>
        <v>En riesgo cumplimiento</v>
      </c>
      <c r="V43" s="345"/>
      <c r="W43" s="343">
        <v>0.25</v>
      </c>
      <c r="X43" s="344">
        <f t="shared" si="9"/>
        <v>1</v>
      </c>
      <c r="Y43" s="172" t="str">
        <f t="shared" si="10"/>
        <v>De acuerdo con lo programado</v>
      </c>
      <c r="Z43" s="345"/>
      <c r="AA43" s="343"/>
      <c r="AB43" s="296" t="str">
        <f t="shared" si="11"/>
        <v>No hay ejecución</v>
      </c>
      <c r="AC43" s="297" t="str">
        <f t="shared" si="12"/>
        <v>NA</v>
      </c>
      <c r="AD43" s="347"/>
      <c r="AE43" s="224"/>
      <c r="AF43" s="225" t="str">
        <f t="shared" si="13"/>
        <v>No hay ejecución</v>
      </c>
      <c r="AG43" s="226" t="str">
        <f t="shared" si="14"/>
        <v>NA</v>
      </c>
      <c r="AH43" s="226"/>
      <c r="AI43" s="299">
        <f t="shared" si="15"/>
        <v>0.25</v>
      </c>
      <c r="AJ43" s="296">
        <f t="shared" si="16"/>
        <v>0.25</v>
      </c>
      <c r="AK43" s="297" t="str">
        <f t="shared" si="6"/>
        <v>No Cumplio</v>
      </c>
      <c r="AL43" s="297"/>
    </row>
    <row r="44" spans="1:40" ht="96" customHeight="1">
      <c r="A44" s="177">
        <v>3.1</v>
      </c>
      <c r="B44" s="170">
        <v>2</v>
      </c>
      <c r="C44" s="170" t="s">
        <v>35</v>
      </c>
      <c r="D44" s="170" t="s">
        <v>48</v>
      </c>
      <c r="E44" s="170">
        <v>0</v>
      </c>
      <c r="F44" s="172" t="s">
        <v>2119</v>
      </c>
      <c r="G44" s="172" t="s">
        <v>1420</v>
      </c>
      <c r="H44" s="172" t="s">
        <v>2120</v>
      </c>
      <c r="I44" s="178">
        <v>0.25</v>
      </c>
      <c r="J44" s="178">
        <v>0.25</v>
      </c>
      <c r="K44" s="174">
        <f>SUM(I44:J44)</f>
        <v>0.5</v>
      </c>
      <c r="L44" s="178">
        <v>0.25</v>
      </c>
      <c r="M44" s="178">
        <v>0.25</v>
      </c>
      <c r="N44" s="174">
        <f t="shared" si="19"/>
        <v>0.5</v>
      </c>
      <c r="O44" s="175">
        <f t="shared" si="20"/>
        <v>1</v>
      </c>
      <c r="P44" s="179">
        <v>2000000</v>
      </c>
      <c r="Q44" s="172" t="s">
        <v>2069</v>
      </c>
      <c r="R44" s="183" t="s">
        <v>2121</v>
      </c>
      <c r="S44" s="190">
        <v>0.25</v>
      </c>
      <c r="T44" s="344">
        <f t="shared" si="7"/>
        <v>1</v>
      </c>
      <c r="U44" s="171" t="str">
        <f t="shared" si="8"/>
        <v>De acuerdo con lo programado</v>
      </c>
      <c r="V44" s="358"/>
      <c r="W44" s="190">
        <v>0.25</v>
      </c>
      <c r="X44" s="359">
        <f t="shared" si="9"/>
        <v>1</v>
      </c>
      <c r="Y44" s="172" t="str">
        <f t="shared" si="10"/>
        <v>De acuerdo con lo programado</v>
      </c>
      <c r="Z44" s="358"/>
      <c r="AA44" s="343"/>
      <c r="AB44" s="296" t="str">
        <f t="shared" si="11"/>
        <v>No hay ejecución</v>
      </c>
      <c r="AC44" s="297" t="str">
        <f t="shared" si="12"/>
        <v>NA</v>
      </c>
      <c r="AD44" s="347"/>
      <c r="AE44" s="224">
        <v>0.5</v>
      </c>
      <c r="AF44" s="225">
        <f t="shared" si="13"/>
        <v>2</v>
      </c>
      <c r="AG44" s="226" t="str">
        <f t="shared" si="14"/>
        <v>De acuerdo con lo programado</v>
      </c>
      <c r="AH44" s="226" t="s">
        <v>2122</v>
      </c>
      <c r="AI44" s="299">
        <f t="shared" si="15"/>
        <v>1</v>
      </c>
      <c r="AJ44" s="296">
        <f t="shared" si="16"/>
        <v>1</v>
      </c>
      <c r="AK44" s="297" t="str">
        <f t="shared" si="6"/>
        <v>Cumplio</v>
      </c>
      <c r="AL44" s="297"/>
    </row>
    <row r="45" spans="1:40" ht="96" hidden="1" customHeight="1">
      <c r="A45" s="180">
        <v>4</v>
      </c>
      <c r="B45" s="181">
        <v>2</v>
      </c>
      <c r="C45" s="181">
        <v>0</v>
      </c>
      <c r="D45" s="181" t="s">
        <v>48</v>
      </c>
      <c r="E45" s="181">
        <v>0</v>
      </c>
      <c r="F45" s="171" t="s">
        <v>2123</v>
      </c>
      <c r="G45" s="182" t="s">
        <v>894</v>
      </c>
      <c r="H45" s="171" t="s">
        <v>517</v>
      </c>
      <c r="I45" s="173">
        <f t="shared" ref="I45:P45" si="26">SUM(I46:I49)</f>
        <v>3845</v>
      </c>
      <c r="J45" s="173">
        <f>SUM(J46:J49)</f>
        <v>4840</v>
      </c>
      <c r="K45" s="174">
        <f t="shared" si="26"/>
        <v>8685</v>
      </c>
      <c r="L45" s="173">
        <f t="shared" si="26"/>
        <v>4050</v>
      </c>
      <c r="M45" s="173">
        <f t="shared" si="26"/>
        <v>3845</v>
      </c>
      <c r="N45" s="174">
        <f t="shared" si="26"/>
        <v>7895</v>
      </c>
      <c r="O45" s="174">
        <f t="shared" si="26"/>
        <v>16580</v>
      </c>
      <c r="P45" s="176">
        <f t="shared" si="26"/>
        <v>34500000</v>
      </c>
      <c r="Q45" s="171" t="str">
        <f>+Q46&amp;"-"&amp;Q47&amp;"-"&amp;Q48&amp;"-"&amp;Q49</f>
        <v>Ruth Castro, Yinnel Soto-Daniel Vargas, Cristina Vargas, María José Elizondo-Ricardo Noguera P-Alejandro Ureña, Mariela Martínez</v>
      </c>
      <c r="R45" s="183"/>
      <c r="S45" s="343">
        <v>0</v>
      </c>
      <c r="T45" s="344">
        <f t="shared" si="7"/>
        <v>0</v>
      </c>
      <c r="U45" s="172" t="str">
        <f t="shared" si="8"/>
        <v>En riesgo cumplimiento</v>
      </c>
      <c r="V45" s="345"/>
      <c r="W45" s="343">
        <v>6572</v>
      </c>
      <c r="X45" s="344">
        <v>1.36</v>
      </c>
      <c r="Y45" s="172" t="str">
        <f t="shared" si="10"/>
        <v>De acuerdo con lo programado</v>
      </c>
      <c r="Z45" s="345" t="s">
        <v>2124</v>
      </c>
      <c r="AA45" s="343">
        <v>5633</v>
      </c>
      <c r="AB45" s="296">
        <f t="shared" si="11"/>
        <v>1.3908641975308642</v>
      </c>
      <c r="AC45" s="297" t="str">
        <f t="shared" si="12"/>
        <v>De acuerdo con lo programado</v>
      </c>
      <c r="AD45" s="347" t="s">
        <v>2125</v>
      </c>
      <c r="AE45" s="224"/>
      <c r="AF45" s="225" t="str">
        <f t="shared" si="13"/>
        <v>No hay ejecución</v>
      </c>
      <c r="AG45" s="226" t="str">
        <f t="shared" si="14"/>
        <v>NA</v>
      </c>
      <c r="AH45" s="226"/>
      <c r="AI45" s="299">
        <f t="shared" si="15"/>
        <v>12205</v>
      </c>
      <c r="AJ45" s="296">
        <f t="shared" si="16"/>
        <v>0.73612786489746684</v>
      </c>
      <c r="AK45" s="297" t="str">
        <f t="shared" si="6"/>
        <v>No Cumplio</v>
      </c>
      <c r="AL45" s="297"/>
    </row>
    <row r="46" spans="1:40" ht="96" customHeight="1">
      <c r="A46" s="195">
        <v>4.0999999999999996</v>
      </c>
      <c r="B46" s="170">
        <v>2</v>
      </c>
      <c r="C46" s="170">
        <v>0</v>
      </c>
      <c r="D46" s="170" t="s">
        <v>48</v>
      </c>
      <c r="E46" s="170">
        <v>0</v>
      </c>
      <c r="F46" s="172" t="s">
        <v>2126</v>
      </c>
      <c r="G46" s="172" t="s">
        <v>2127</v>
      </c>
      <c r="H46" s="172" t="s">
        <v>517</v>
      </c>
      <c r="I46" s="178">
        <v>25</v>
      </c>
      <c r="J46" s="178">
        <v>1000</v>
      </c>
      <c r="K46" s="174">
        <f t="shared" ref="K46:K55" si="27">SUM(I46:J46)</f>
        <v>1025</v>
      </c>
      <c r="L46" s="178">
        <v>200</v>
      </c>
      <c r="M46" s="178">
        <v>25</v>
      </c>
      <c r="N46" s="174">
        <f t="shared" si="19"/>
        <v>225</v>
      </c>
      <c r="O46" s="174">
        <f t="shared" si="20"/>
        <v>1250</v>
      </c>
      <c r="P46" s="179">
        <v>2500000</v>
      </c>
      <c r="Q46" s="172" t="s">
        <v>2128</v>
      </c>
      <c r="R46" s="183" t="s">
        <v>2129</v>
      </c>
      <c r="S46" s="343">
        <v>6</v>
      </c>
      <c r="T46" s="344">
        <f t="shared" si="7"/>
        <v>0.24</v>
      </c>
      <c r="U46" s="172" t="str">
        <f t="shared" si="8"/>
        <v>En riesgo cumplimiento</v>
      </c>
      <c r="V46" s="345" t="s">
        <v>2130</v>
      </c>
      <c r="W46" s="343">
        <v>1220</v>
      </c>
      <c r="X46" s="344">
        <f t="shared" si="9"/>
        <v>1.22</v>
      </c>
      <c r="Y46" s="172" t="str">
        <f t="shared" si="10"/>
        <v>De acuerdo con lo programado</v>
      </c>
      <c r="Z46" s="345" t="s">
        <v>2131</v>
      </c>
      <c r="AA46" s="343">
        <v>18</v>
      </c>
      <c r="AB46" s="296">
        <f t="shared" si="11"/>
        <v>0.09</v>
      </c>
      <c r="AC46" s="297" t="str">
        <f t="shared" si="12"/>
        <v>En riesgo en cumplimiento</v>
      </c>
      <c r="AD46" s="347" t="s">
        <v>2132</v>
      </c>
      <c r="AE46" s="224">
        <v>436</v>
      </c>
      <c r="AF46" s="225">
        <f t="shared" si="13"/>
        <v>17.440000000000001</v>
      </c>
      <c r="AG46" s="226" t="str">
        <f t="shared" si="14"/>
        <v>De acuerdo con lo programado</v>
      </c>
      <c r="AH46" s="226" t="s">
        <v>2133</v>
      </c>
      <c r="AI46" s="299">
        <f t="shared" si="15"/>
        <v>1680</v>
      </c>
      <c r="AJ46" s="296">
        <f t="shared" si="16"/>
        <v>1.3440000000000001</v>
      </c>
      <c r="AK46" s="297" t="str">
        <f t="shared" si="6"/>
        <v>Cumplio</v>
      </c>
      <c r="AL46" s="297"/>
    </row>
    <row r="47" spans="1:40" ht="66" customHeight="1">
      <c r="A47" s="195">
        <v>4.2</v>
      </c>
      <c r="B47" s="170">
        <v>2</v>
      </c>
      <c r="C47" s="170">
        <v>0</v>
      </c>
      <c r="D47" s="170" t="s">
        <v>48</v>
      </c>
      <c r="E47" s="170">
        <v>0</v>
      </c>
      <c r="F47" s="172" t="s">
        <v>2134</v>
      </c>
      <c r="G47" s="172" t="s">
        <v>2127</v>
      </c>
      <c r="H47" s="172" t="s">
        <v>517</v>
      </c>
      <c r="I47" s="178">
        <v>70</v>
      </c>
      <c r="J47" s="178">
        <v>90</v>
      </c>
      <c r="K47" s="174">
        <f t="shared" si="27"/>
        <v>160</v>
      </c>
      <c r="L47" s="178">
        <v>100</v>
      </c>
      <c r="M47" s="178">
        <v>70</v>
      </c>
      <c r="N47" s="174">
        <f t="shared" si="19"/>
        <v>170</v>
      </c>
      <c r="O47" s="174">
        <f t="shared" si="20"/>
        <v>330</v>
      </c>
      <c r="P47" s="179">
        <v>8000000</v>
      </c>
      <c r="Q47" s="172" t="s">
        <v>2135</v>
      </c>
      <c r="R47" s="183"/>
      <c r="S47" s="343">
        <v>94</v>
      </c>
      <c r="T47" s="344">
        <f t="shared" si="7"/>
        <v>1.3428571428571427</v>
      </c>
      <c r="U47" s="172" t="str">
        <f t="shared" ref="U47:U67" si="28">IF(T47="No hay ejecución","NA",IF(T47&gt;=90%,"De acuerdo con lo programado",IF(T47&gt;=51%,"Atraso Leve",IF(T47&lt;=50%,"En riesgo cumplimiento"))))</f>
        <v>De acuerdo con lo programado</v>
      </c>
      <c r="V47" s="345" t="s">
        <v>2136</v>
      </c>
      <c r="W47" s="343">
        <v>210</v>
      </c>
      <c r="X47" s="344">
        <f t="shared" si="9"/>
        <v>2.3333333333333335</v>
      </c>
      <c r="Y47" s="172" t="str">
        <f t="shared" si="10"/>
        <v>De acuerdo con lo programado</v>
      </c>
      <c r="Z47" s="345" t="s">
        <v>2137</v>
      </c>
      <c r="AA47" s="343">
        <v>182</v>
      </c>
      <c r="AB47" s="296">
        <f t="shared" si="11"/>
        <v>1.82</v>
      </c>
      <c r="AC47" s="297" t="str">
        <f t="shared" si="12"/>
        <v>De acuerdo con lo programado</v>
      </c>
      <c r="AD47" s="347" t="s">
        <v>2138</v>
      </c>
      <c r="AE47" s="224">
        <v>424</v>
      </c>
      <c r="AF47" s="225">
        <f t="shared" si="13"/>
        <v>6.0571428571428569</v>
      </c>
      <c r="AG47" s="226" t="str">
        <f t="shared" si="14"/>
        <v>De acuerdo con lo programado</v>
      </c>
      <c r="AH47" s="226" t="s">
        <v>2139</v>
      </c>
      <c r="AI47" s="299">
        <f t="shared" si="15"/>
        <v>910</v>
      </c>
      <c r="AJ47" s="296">
        <f t="shared" si="16"/>
        <v>2.7575757575757578</v>
      </c>
      <c r="AK47" s="297" t="str">
        <f t="shared" si="6"/>
        <v>Cumplio</v>
      </c>
      <c r="AL47" s="297"/>
      <c r="AN47" s="151">
        <f>103+22+85</f>
        <v>210</v>
      </c>
    </row>
    <row r="48" spans="1:40" ht="69" hidden="1" customHeight="1">
      <c r="A48" s="195">
        <v>4.3</v>
      </c>
      <c r="B48" s="170">
        <v>2</v>
      </c>
      <c r="C48" s="170">
        <v>0</v>
      </c>
      <c r="D48" s="170" t="s">
        <v>48</v>
      </c>
      <c r="E48" s="170">
        <v>0</v>
      </c>
      <c r="F48" s="172" t="s">
        <v>2140</v>
      </c>
      <c r="G48" s="172" t="s">
        <v>2127</v>
      </c>
      <c r="H48" s="172" t="s">
        <v>517</v>
      </c>
      <c r="I48" s="178">
        <v>1500</v>
      </c>
      <c r="J48" s="178">
        <v>1500</v>
      </c>
      <c r="K48" s="174">
        <f t="shared" si="27"/>
        <v>3000</v>
      </c>
      <c r="L48" s="178">
        <v>1500</v>
      </c>
      <c r="M48" s="178">
        <v>1500</v>
      </c>
      <c r="N48" s="174">
        <f t="shared" si="19"/>
        <v>3000</v>
      </c>
      <c r="O48" s="174">
        <f t="shared" si="20"/>
        <v>6000</v>
      </c>
      <c r="P48" s="179">
        <v>4000000</v>
      </c>
      <c r="Q48" s="172" t="s">
        <v>2108</v>
      </c>
      <c r="R48" s="183"/>
      <c r="S48" s="343">
        <v>2044</v>
      </c>
      <c r="T48" s="344">
        <f t="shared" si="7"/>
        <v>1.3626666666666667</v>
      </c>
      <c r="U48" s="172" t="str">
        <f t="shared" si="28"/>
        <v>De acuerdo con lo programado</v>
      </c>
      <c r="V48" s="345" t="s">
        <v>2136</v>
      </c>
      <c r="W48" s="343">
        <v>2000</v>
      </c>
      <c r="X48" s="344">
        <f t="shared" si="9"/>
        <v>1.3333333333333333</v>
      </c>
      <c r="Y48" s="172" t="str">
        <f t="shared" si="10"/>
        <v>De acuerdo con lo programado</v>
      </c>
      <c r="Z48" s="345" t="s">
        <v>2141</v>
      </c>
      <c r="AA48" s="343">
        <v>1520</v>
      </c>
      <c r="AB48" s="296">
        <f t="shared" si="11"/>
        <v>1.0133333333333334</v>
      </c>
      <c r="AC48" s="297" t="str">
        <f t="shared" si="12"/>
        <v>De acuerdo con lo programado</v>
      </c>
      <c r="AD48" s="347"/>
      <c r="AE48" s="224">
        <v>1076</v>
      </c>
      <c r="AF48" s="225">
        <f t="shared" si="13"/>
        <v>0.71733333333333338</v>
      </c>
      <c r="AG48" s="226" t="str">
        <f t="shared" si="14"/>
        <v>Atraso Leve</v>
      </c>
      <c r="AH48" s="226" t="s">
        <v>2142</v>
      </c>
      <c r="AI48" s="299">
        <f t="shared" si="15"/>
        <v>6640</v>
      </c>
      <c r="AJ48" s="296">
        <f t="shared" si="16"/>
        <v>1.1066666666666667</v>
      </c>
      <c r="AK48" s="297" t="str">
        <f t="shared" si="6"/>
        <v>Cumplio</v>
      </c>
      <c r="AL48" s="297"/>
    </row>
    <row r="49" spans="1:38" ht="66" customHeight="1">
      <c r="A49" s="195">
        <v>4.4000000000000004</v>
      </c>
      <c r="B49" s="170">
        <v>2</v>
      </c>
      <c r="C49" s="170">
        <v>0</v>
      </c>
      <c r="D49" s="170" t="s">
        <v>48</v>
      </c>
      <c r="E49" s="170">
        <v>0</v>
      </c>
      <c r="F49" s="172" t="s">
        <v>2143</v>
      </c>
      <c r="G49" s="172" t="s">
        <v>2127</v>
      </c>
      <c r="H49" s="172" t="s">
        <v>517</v>
      </c>
      <c r="I49" s="178">
        <v>2250</v>
      </c>
      <c r="J49" s="178">
        <v>2250</v>
      </c>
      <c r="K49" s="174">
        <f t="shared" si="27"/>
        <v>4500</v>
      </c>
      <c r="L49" s="178">
        <v>2250</v>
      </c>
      <c r="M49" s="178">
        <v>2250</v>
      </c>
      <c r="N49" s="174">
        <f t="shared" si="19"/>
        <v>4500</v>
      </c>
      <c r="O49" s="174">
        <f t="shared" si="20"/>
        <v>9000</v>
      </c>
      <c r="P49" s="179">
        <v>20000000</v>
      </c>
      <c r="Q49" s="172" t="s">
        <v>2112</v>
      </c>
      <c r="R49" s="183"/>
      <c r="S49" s="343">
        <v>2415</v>
      </c>
      <c r="T49" s="344">
        <f t="shared" si="7"/>
        <v>1.0733333333333333</v>
      </c>
      <c r="U49" s="172" t="str">
        <f t="shared" si="28"/>
        <v>De acuerdo con lo programado</v>
      </c>
      <c r="V49" s="345" t="s">
        <v>2136</v>
      </c>
      <c r="W49" s="343">
        <v>3142</v>
      </c>
      <c r="X49" s="344">
        <f t="shared" si="9"/>
        <v>1.3964444444444444</v>
      </c>
      <c r="Y49" s="172" t="str">
        <f t="shared" si="10"/>
        <v>De acuerdo con lo programado</v>
      </c>
      <c r="Z49" s="345" t="s">
        <v>2144</v>
      </c>
      <c r="AA49" s="343">
        <v>3913</v>
      </c>
      <c r="AB49" s="296">
        <f t="shared" si="11"/>
        <v>1.7391111111111111</v>
      </c>
      <c r="AC49" s="297" t="str">
        <f t="shared" si="12"/>
        <v>De acuerdo con lo programado</v>
      </c>
      <c r="AD49" s="347" t="s">
        <v>2145</v>
      </c>
      <c r="AE49" s="224">
        <v>4238</v>
      </c>
      <c r="AF49" s="225">
        <f t="shared" si="13"/>
        <v>1.8835555555555556</v>
      </c>
      <c r="AG49" s="226" t="str">
        <f t="shared" si="14"/>
        <v>De acuerdo con lo programado</v>
      </c>
      <c r="AH49" s="226" t="s">
        <v>2146</v>
      </c>
      <c r="AI49" s="299">
        <f t="shared" si="15"/>
        <v>13708</v>
      </c>
      <c r="AJ49" s="296">
        <f t="shared" si="16"/>
        <v>1.5231111111111111</v>
      </c>
      <c r="AK49" s="297" t="str">
        <f t="shared" si="6"/>
        <v>Cumplio</v>
      </c>
      <c r="AL49" s="297"/>
    </row>
    <row r="50" spans="1:38" ht="57" hidden="1" customHeight="1">
      <c r="A50" s="180">
        <v>5</v>
      </c>
      <c r="B50" s="181">
        <v>2</v>
      </c>
      <c r="C50" s="181">
        <v>0</v>
      </c>
      <c r="D50" s="181" t="s">
        <v>71</v>
      </c>
      <c r="E50" s="181" t="s">
        <v>100</v>
      </c>
      <c r="F50" s="171" t="s">
        <v>2147</v>
      </c>
      <c r="G50" s="182" t="s">
        <v>897</v>
      </c>
      <c r="H50" s="171" t="s">
        <v>517</v>
      </c>
      <c r="I50" s="173">
        <f>SUM(I51:I51)</f>
        <v>1</v>
      </c>
      <c r="J50" s="173">
        <f>SUM(J51:J51)</f>
        <v>1</v>
      </c>
      <c r="K50" s="174">
        <f t="shared" si="27"/>
        <v>2</v>
      </c>
      <c r="L50" s="173">
        <f>SUM(L51:L51)</f>
        <v>1</v>
      </c>
      <c r="M50" s="173">
        <f>SUM(M51:M51)</f>
        <v>1</v>
      </c>
      <c r="N50" s="174">
        <f t="shared" si="19"/>
        <v>2</v>
      </c>
      <c r="O50" s="174">
        <f t="shared" si="20"/>
        <v>4</v>
      </c>
      <c r="P50" s="176">
        <f>SUM(P51:P51)</f>
        <v>2000000</v>
      </c>
      <c r="Q50" s="171" t="str">
        <f>+Q51</f>
        <v>Mariela Martínez Arroyo, Ruth Castro, María Cristina Vargas Chacón, Arturo Solórzano Arroyo</v>
      </c>
      <c r="R50" s="183"/>
      <c r="S50" s="343">
        <v>0</v>
      </c>
      <c r="T50" s="344">
        <f t="shared" si="7"/>
        <v>0</v>
      </c>
      <c r="U50" s="172" t="str">
        <f t="shared" si="28"/>
        <v>En riesgo cumplimiento</v>
      </c>
      <c r="V50" s="345"/>
      <c r="W50" s="343">
        <v>1</v>
      </c>
      <c r="X50" s="344">
        <f t="shared" si="9"/>
        <v>1</v>
      </c>
      <c r="Y50" s="172" t="str">
        <f t="shared" si="10"/>
        <v>De acuerdo con lo programado</v>
      </c>
      <c r="Z50" s="345"/>
      <c r="AA50" s="343"/>
      <c r="AB50" s="296" t="str">
        <f t="shared" si="11"/>
        <v>No hay ejecución</v>
      </c>
      <c r="AC50" s="297" t="str">
        <f t="shared" si="12"/>
        <v>NA</v>
      </c>
      <c r="AD50" s="347"/>
      <c r="AE50" s="224"/>
      <c r="AF50" s="225" t="str">
        <f t="shared" si="13"/>
        <v>No hay ejecución</v>
      </c>
      <c r="AG50" s="226" t="str">
        <f t="shared" si="14"/>
        <v>NA</v>
      </c>
      <c r="AH50" s="226"/>
      <c r="AI50" s="299">
        <f t="shared" si="15"/>
        <v>1</v>
      </c>
      <c r="AJ50" s="296">
        <f t="shared" si="16"/>
        <v>0.25</v>
      </c>
      <c r="AK50" s="297" t="str">
        <f t="shared" si="6"/>
        <v>No Cumplio</v>
      </c>
      <c r="AL50" s="297"/>
    </row>
    <row r="51" spans="1:38" ht="78" customHeight="1">
      <c r="A51" s="177">
        <v>5.0999999999999996</v>
      </c>
      <c r="B51" s="170">
        <v>2</v>
      </c>
      <c r="C51" s="170">
        <v>0</v>
      </c>
      <c r="D51" s="170" t="s">
        <v>71</v>
      </c>
      <c r="E51" s="170" t="s">
        <v>100</v>
      </c>
      <c r="F51" s="172" t="s">
        <v>2148</v>
      </c>
      <c r="G51" s="172" t="s">
        <v>1032</v>
      </c>
      <c r="H51" s="172" t="s">
        <v>517</v>
      </c>
      <c r="I51" s="178">
        <v>1</v>
      </c>
      <c r="J51" s="178">
        <v>1</v>
      </c>
      <c r="K51" s="233">
        <f t="shared" si="27"/>
        <v>2</v>
      </c>
      <c r="L51" s="178">
        <v>1</v>
      </c>
      <c r="M51" s="178">
        <v>1</v>
      </c>
      <c r="N51" s="174">
        <f>SUM(L51:M51)</f>
        <v>2</v>
      </c>
      <c r="O51" s="175">
        <f t="shared" si="20"/>
        <v>4</v>
      </c>
      <c r="P51" s="179">
        <v>2000000</v>
      </c>
      <c r="Q51" s="172" t="s">
        <v>2149</v>
      </c>
      <c r="R51" s="183" t="s">
        <v>2150</v>
      </c>
      <c r="S51" s="343">
        <v>1</v>
      </c>
      <c r="T51" s="344">
        <f t="shared" si="7"/>
        <v>1</v>
      </c>
      <c r="U51" s="172" t="str">
        <f t="shared" si="28"/>
        <v>De acuerdo con lo programado</v>
      </c>
      <c r="V51" s="345"/>
      <c r="W51" s="343">
        <v>1</v>
      </c>
      <c r="X51" s="344">
        <f t="shared" si="9"/>
        <v>1</v>
      </c>
      <c r="Y51" s="172" t="str">
        <f t="shared" si="10"/>
        <v>De acuerdo con lo programado</v>
      </c>
      <c r="Z51" s="345"/>
      <c r="AA51" s="343">
        <v>0</v>
      </c>
      <c r="AB51" s="296">
        <f t="shared" si="11"/>
        <v>0</v>
      </c>
      <c r="AC51" s="297" t="str">
        <f t="shared" si="12"/>
        <v>En riesgo en cumplimiento</v>
      </c>
      <c r="AD51" s="347" t="s">
        <v>2151</v>
      </c>
      <c r="AE51" s="224">
        <v>2</v>
      </c>
      <c r="AF51" s="225">
        <f t="shared" si="13"/>
        <v>2</v>
      </c>
      <c r="AG51" s="226" t="str">
        <f t="shared" si="14"/>
        <v>De acuerdo con lo programado</v>
      </c>
      <c r="AH51" s="226"/>
      <c r="AI51" s="299">
        <f t="shared" si="15"/>
        <v>4</v>
      </c>
      <c r="AJ51" s="296">
        <f t="shared" si="16"/>
        <v>1</v>
      </c>
      <c r="AK51" s="297" t="str">
        <f t="shared" si="6"/>
        <v>Cumplio</v>
      </c>
      <c r="AL51" s="297"/>
    </row>
    <row r="52" spans="1:38" ht="79.95" customHeight="1">
      <c r="A52" s="180">
        <v>6</v>
      </c>
      <c r="B52" s="181">
        <v>2</v>
      </c>
      <c r="C52" s="181">
        <v>0</v>
      </c>
      <c r="D52" s="181">
        <v>0</v>
      </c>
      <c r="E52" s="181">
        <v>0</v>
      </c>
      <c r="F52" s="171" t="s">
        <v>2152</v>
      </c>
      <c r="G52" s="182" t="s">
        <v>910</v>
      </c>
      <c r="H52" s="171" t="s">
        <v>913</v>
      </c>
      <c r="I52" s="173">
        <f>SUM(I53:I53)</f>
        <v>1</v>
      </c>
      <c r="J52" s="173">
        <f>SUM(J53:J53)</f>
        <v>2</v>
      </c>
      <c r="K52" s="174">
        <f t="shared" si="27"/>
        <v>3</v>
      </c>
      <c r="L52" s="173">
        <f>SUM(L53:L53)</f>
        <v>2</v>
      </c>
      <c r="M52" s="173">
        <f>SUM(M53:M53)</f>
        <v>2</v>
      </c>
      <c r="N52" s="174">
        <f t="shared" si="19"/>
        <v>4</v>
      </c>
      <c r="O52" s="174">
        <f t="shared" si="20"/>
        <v>7</v>
      </c>
      <c r="P52" s="176">
        <f>SUM(P53:P53)</f>
        <v>1150000</v>
      </c>
      <c r="Q52" s="171" t="str">
        <f>+Q53</f>
        <v>Alejandro Ureña Sánchez, Ricardo Noguera, Daniel Vargas y Ruth Castro</v>
      </c>
      <c r="R52" s="183"/>
      <c r="S52" s="343">
        <v>0</v>
      </c>
      <c r="T52" s="344">
        <f t="shared" si="7"/>
        <v>0</v>
      </c>
      <c r="U52" s="172" t="str">
        <f t="shared" si="28"/>
        <v>En riesgo cumplimiento</v>
      </c>
      <c r="V52" s="345"/>
      <c r="W52" s="343">
        <v>4</v>
      </c>
      <c r="X52" s="344">
        <f t="shared" si="9"/>
        <v>2</v>
      </c>
      <c r="Y52" s="172" t="str">
        <f t="shared" si="10"/>
        <v>De acuerdo con lo programado</v>
      </c>
      <c r="Z52" s="345"/>
      <c r="AA52" s="343">
        <v>2</v>
      </c>
      <c r="AB52" s="296">
        <f t="shared" si="11"/>
        <v>1</v>
      </c>
      <c r="AC52" s="297" t="str">
        <f t="shared" si="12"/>
        <v>De acuerdo con lo programado</v>
      </c>
      <c r="AD52" s="347"/>
      <c r="AE52" s="224">
        <v>2</v>
      </c>
      <c r="AF52" s="225">
        <f t="shared" si="13"/>
        <v>1</v>
      </c>
      <c r="AG52" s="226" t="str">
        <f t="shared" si="14"/>
        <v>De acuerdo con lo programado</v>
      </c>
      <c r="AH52" s="226" t="s">
        <v>2153</v>
      </c>
      <c r="AI52" s="299">
        <f t="shared" si="15"/>
        <v>8</v>
      </c>
      <c r="AJ52" s="296">
        <f t="shared" si="16"/>
        <v>1.1428571428571428</v>
      </c>
      <c r="AK52" s="297" t="str">
        <f t="shared" si="6"/>
        <v>Cumplio</v>
      </c>
      <c r="AL52" s="297"/>
    </row>
    <row r="53" spans="1:38" ht="66" hidden="1" customHeight="1">
      <c r="A53" s="177">
        <v>6.1</v>
      </c>
      <c r="B53" s="170">
        <v>2</v>
      </c>
      <c r="C53" s="170">
        <v>0</v>
      </c>
      <c r="D53" s="170">
        <v>0</v>
      </c>
      <c r="E53" s="170">
        <v>0</v>
      </c>
      <c r="F53" s="172" t="s">
        <v>2154</v>
      </c>
      <c r="G53" s="172" t="s">
        <v>912</v>
      </c>
      <c r="H53" s="172" t="s">
        <v>913</v>
      </c>
      <c r="I53" s="178">
        <v>1</v>
      </c>
      <c r="J53" s="178">
        <v>2</v>
      </c>
      <c r="K53" s="174">
        <f t="shared" si="27"/>
        <v>3</v>
      </c>
      <c r="L53" s="178">
        <v>2</v>
      </c>
      <c r="M53" s="178">
        <v>2</v>
      </c>
      <c r="N53" s="174">
        <f>SUM(L53:M53)</f>
        <v>4</v>
      </c>
      <c r="O53" s="175">
        <f>SUM(K53,N53)</f>
        <v>7</v>
      </c>
      <c r="P53" s="179">
        <v>1150000</v>
      </c>
      <c r="Q53" s="172" t="s">
        <v>2155</v>
      </c>
      <c r="R53" s="183" t="s">
        <v>2156</v>
      </c>
      <c r="S53" s="343">
        <v>1</v>
      </c>
      <c r="T53" s="344">
        <f t="shared" si="7"/>
        <v>1</v>
      </c>
      <c r="U53" s="172" t="str">
        <f t="shared" si="28"/>
        <v>De acuerdo con lo programado</v>
      </c>
      <c r="V53" s="345"/>
      <c r="W53" s="343">
        <v>4</v>
      </c>
      <c r="X53" s="344">
        <f t="shared" si="9"/>
        <v>2</v>
      </c>
      <c r="Y53" s="172" t="str">
        <f t="shared" si="10"/>
        <v>De acuerdo con lo programado</v>
      </c>
      <c r="Z53" s="345" t="s">
        <v>2157</v>
      </c>
      <c r="AA53" s="343">
        <v>2</v>
      </c>
      <c r="AB53" s="296">
        <f t="shared" si="11"/>
        <v>1</v>
      </c>
      <c r="AC53" s="297" t="str">
        <f t="shared" si="12"/>
        <v>De acuerdo con lo programado</v>
      </c>
      <c r="AD53" s="347" t="s">
        <v>2158</v>
      </c>
      <c r="AE53" s="224"/>
      <c r="AF53" s="225" t="str">
        <f t="shared" si="13"/>
        <v>No hay ejecución</v>
      </c>
      <c r="AG53" s="226" t="str">
        <f t="shared" si="14"/>
        <v>NA</v>
      </c>
      <c r="AH53" s="226"/>
      <c r="AI53" s="299">
        <f t="shared" si="15"/>
        <v>7</v>
      </c>
      <c r="AJ53" s="296">
        <f t="shared" si="16"/>
        <v>1</v>
      </c>
      <c r="AK53" s="297" t="str">
        <f t="shared" si="6"/>
        <v>Cumplio</v>
      </c>
      <c r="AL53" s="297"/>
    </row>
    <row r="54" spans="1:38" ht="61.95" hidden="1" customHeight="1">
      <c r="A54" s="180">
        <v>7</v>
      </c>
      <c r="B54" s="181">
        <v>2</v>
      </c>
      <c r="C54" s="181" t="s">
        <v>35</v>
      </c>
      <c r="D54" s="181" t="s">
        <v>48</v>
      </c>
      <c r="E54" s="181">
        <v>0</v>
      </c>
      <c r="F54" s="171" t="s">
        <v>2159</v>
      </c>
      <c r="G54" s="182" t="s">
        <v>910</v>
      </c>
      <c r="H54" s="171" t="s">
        <v>986</v>
      </c>
      <c r="I54" s="173">
        <f>SUM(I55:I55)</f>
        <v>1</v>
      </c>
      <c r="J54" s="173">
        <f>SUM(J55:J55)</f>
        <v>2</v>
      </c>
      <c r="K54" s="174">
        <f t="shared" si="27"/>
        <v>3</v>
      </c>
      <c r="L54" s="173">
        <f>SUM(L55:L55)</f>
        <v>1</v>
      </c>
      <c r="M54" s="173">
        <f>SUM(M55:M55)</f>
        <v>0</v>
      </c>
      <c r="N54" s="174">
        <f t="shared" si="19"/>
        <v>1</v>
      </c>
      <c r="O54" s="174">
        <f t="shared" si="20"/>
        <v>4</v>
      </c>
      <c r="P54" s="176">
        <f>SUM(P55:P55)</f>
        <v>1500000</v>
      </c>
      <c r="Q54" s="171" t="str">
        <f>+Q55</f>
        <v>Arturo Solórzano Arroyo</v>
      </c>
      <c r="R54" s="183"/>
      <c r="S54" s="343">
        <v>0</v>
      </c>
      <c r="T54" s="344">
        <f t="shared" si="7"/>
        <v>0</v>
      </c>
      <c r="U54" s="172" t="str">
        <f t="shared" si="28"/>
        <v>En riesgo cumplimiento</v>
      </c>
      <c r="V54" s="345"/>
      <c r="W54" s="343">
        <v>2</v>
      </c>
      <c r="X54" s="344">
        <f t="shared" si="9"/>
        <v>1</v>
      </c>
      <c r="Y54" s="172" t="str">
        <f t="shared" si="10"/>
        <v>De acuerdo con lo programado</v>
      </c>
      <c r="Z54" s="345"/>
      <c r="AA54" s="343">
        <v>1</v>
      </c>
      <c r="AB54" s="296">
        <f t="shared" si="11"/>
        <v>1</v>
      </c>
      <c r="AC54" s="297" t="str">
        <f t="shared" si="12"/>
        <v>De acuerdo con lo programado</v>
      </c>
      <c r="AD54" s="347"/>
      <c r="AE54" s="224"/>
      <c r="AF54" s="225" t="str">
        <f t="shared" si="13"/>
        <v>No hay ejecución</v>
      </c>
      <c r="AG54" s="226" t="str">
        <f t="shared" si="14"/>
        <v>NA</v>
      </c>
      <c r="AH54" s="226"/>
      <c r="AI54" s="299">
        <f t="shared" si="15"/>
        <v>3</v>
      </c>
      <c r="AJ54" s="296">
        <f t="shared" si="16"/>
        <v>0.75</v>
      </c>
      <c r="AK54" s="297" t="str">
        <f t="shared" si="6"/>
        <v>No Cumplio</v>
      </c>
      <c r="AL54" s="297"/>
    </row>
    <row r="55" spans="1:38" ht="66" customHeight="1">
      <c r="A55" s="177">
        <v>7.1</v>
      </c>
      <c r="B55" s="170">
        <v>2</v>
      </c>
      <c r="C55" s="170" t="s">
        <v>35</v>
      </c>
      <c r="D55" s="170" t="s">
        <v>48</v>
      </c>
      <c r="E55" s="170">
        <v>0</v>
      </c>
      <c r="F55" s="172" t="s">
        <v>2160</v>
      </c>
      <c r="G55" s="172" t="s">
        <v>915</v>
      </c>
      <c r="H55" s="172" t="s">
        <v>986</v>
      </c>
      <c r="I55" s="178">
        <v>1</v>
      </c>
      <c r="J55" s="178">
        <v>2</v>
      </c>
      <c r="K55" s="174">
        <f t="shared" si="27"/>
        <v>3</v>
      </c>
      <c r="L55" s="178">
        <v>1</v>
      </c>
      <c r="M55" s="178"/>
      <c r="N55" s="174">
        <f t="shared" si="19"/>
        <v>1</v>
      </c>
      <c r="O55" s="175">
        <f t="shared" si="20"/>
        <v>4</v>
      </c>
      <c r="P55" s="179">
        <v>1500000</v>
      </c>
      <c r="Q55" s="172" t="s">
        <v>2078</v>
      </c>
      <c r="R55" s="183"/>
      <c r="S55" s="343">
        <v>0</v>
      </c>
      <c r="T55" s="344">
        <f t="shared" si="7"/>
        <v>0</v>
      </c>
      <c r="U55" s="172" t="str">
        <f t="shared" si="28"/>
        <v>En riesgo cumplimiento</v>
      </c>
      <c r="V55" s="345" t="s">
        <v>2161</v>
      </c>
      <c r="W55" s="343">
        <v>2</v>
      </c>
      <c r="X55" s="344">
        <f t="shared" si="9"/>
        <v>1</v>
      </c>
      <c r="Y55" s="172" t="str">
        <f t="shared" si="10"/>
        <v>De acuerdo con lo programado</v>
      </c>
      <c r="Z55" s="345"/>
      <c r="AA55" s="343">
        <v>1</v>
      </c>
      <c r="AB55" s="296">
        <f t="shared" si="11"/>
        <v>1</v>
      </c>
      <c r="AC55" s="297" t="str">
        <f t="shared" si="12"/>
        <v>De acuerdo con lo programado</v>
      </c>
      <c r="AD55" s="347"/>
      <c r="AE55" s="224">
        <v>1</v>
      </c>
      <c r="AF55" s="225" t="str">
        <f t="shared" si="13"/>
        <v>No hay Programación</v>
      </c>
      <c r="AG55" s="226" t="str">
        <f t="shared" si="14"/>
        <v>De acuerdo con lo programado</v>
      </c>
      <c r="AH55" s="226"/>
      <c r="AI55" s="299">
        <f t="shared" si="15"/>
        <v>4</v>
      </c>
      <c r="AJ55" s="296">
        <f t="shared" si="16"/>
        <v>1</v>
      </c>
      <c r="AK55" s="297" t="str">
        <f t="shared" si="6"/>
        <v>Cumplio</v>
      </c>
      <c r="AL55" s="297"/>
    </row>
    <row r="56" spans="1:38" ht="96" hidden="1" customHeight="1">
      <c r="A56" s="180">
        <v>8</v>
      </c>
      <c r="B56" s="181">
        <v>2</v>
      </c>
      <c r="C56" s="181" t="s">
        <v>37</v>
      </c>
      <c r="D56" s="181" t="s">
        <v>48</v>
      </c>
      <c r="E56" s="181" t="s">
        <v>96</v>
      </c>
      <c r="F56" s="171" t="s">
        <v>2162</v>
      </c>
      <c r="G56" s="182" t="s">
        <v>491</v>
      </c>
      <c r="H56" s="182" t="s">
        <v>492</v>
      </c>
      <c r="I56" s="173">
        <f t="shared" ref="I56:P56" si="29">SUM(I57:I64)</f>
        <v>3902</v>
      </c>
      <c r="J56" s="173">
        <f>SUM(J57:J64)</f>
        <v>3925</v>
      </c>
      <c r="K56" s="174">
        <f t="shared" si="29"/>
        <v>7827</v>
      </c>
      <c r="L56" s="173">
        <f t="shared" si="29"/>
        <v>3931</v>
      </c>
      <c r="M56" s="173">
        <f t="shared" si="29"/>
        <v>3905</v>
      </c>
      <c r="N56" s="174">
        <f t="shared" si="29"/>
        <v>7836</v>
      </c>
      <c r="O56" s="174">
        <f t="shared" si="29"/>
        <v>15663</v>
      </c>
      <c r="P56" s="176">
        <f t="shared" si="29"/>
        <v>9417520</v>
      </c>
      <c r="Q56" s="171" t="str">
        <f>+Q61&amp;"-"&amp;Q58&amp;"-"&amp;Q59&amp;"-"&amp;Q60</f>
        <v>Ricardo Noguera P-Mariela Martínez Arroyo-Rolbin Castillo, Alejandro Ureña Sánchez, Ricardo Noguera, Daniel Vargas-Rolbin Castillo, Daniel Vargas, Mariela Martínez, Alejandro Ureña, Ricardo Noguera, Ruth Castro, María Cristina Vargas</v>
      </c>
      <c r="R56" s="183"/>
      <c r="S56" s="190">
        <v>0</v>
      </c>
      <c r="T56" s="344">
        <f t="shared" si="7"/>
        <v>0</v>
      </c>
      <c r="U56" s="172" t="str">
        <f t="shared" si="28"/>
        <v>En riesgo cumplimiento</v>
      </c>
      <c r="V56" s="358"/>
      <c r="W56" s="190">
        <v>0</v>
      </c>
      <c r="X56" s="359">
        <f t="shared" si="9"/>
        <v>0</v>
      </c>
      <c r="Y56" s="172" t="str">
        <f t="shared" si="10"/>
        <v>En riesgo en cumplimiento</v>
      </c>
      <c r="Z56" s="358" t="s">
        <v>2163</v>
      </c>
      <c r="AA56" s="343">
        <v>3928</v>
      </c>
      <c r="AB56" s="296">
        <f t="shared" si="11"/>
        <v>0.99923683541083697</v>
      </c>
      <c r="AC56" s="297" t="str">
        <f t="shared" si="12"/>
        <v>De acuerdo con lo programado</v>
      </c>
      <c r="AD56" s="347" t="s">
        <v>2164</v>
      </c>
      <c r="AE56" s="224"/>
      <c r="AF56" s="225" t="str">
        <f t="shared" si="13"/>
        <v>No hay ejecución</v>
      </c>
      <c r="AG56" s="226" t="str">
        <f t="shared" si="14"/>
        <v>NA</v>
      </c>
      <c r="AH56" s="226"/>
      <c r="AI56" s="299">
        <f t="shared" si="15"/>
        <v>3928</v>
      </c>
      <c r="AJ56" s="296">
        <f t="shared" si="16"/>
        <v>0.25078209793781525</v>
      </c>
      <c r="AK56" s="297" t="str">
        <f t="shared" si="6"/>
        <v>No Cumplio</v>
      </c>
      <c r="AL56" s="297"/>
    </row>
    <row r="57" spans="1:38" ht="96" customHeight="1">
      <c r="A57" s="177">
        <v>8.1</v>
      </c>
      <c r="B57" s="170">
        <v>2</v>
      </c>
      <c r="C57" s="170" t="s">
        <v>37</v>
      </c>
      <c r="D57" s="170" t="s">
        <v>48</v>
      </c>
      <c r="E57" s="170" t="s">
        <v>96</v>
      </c>
      <c r="F57" s="172" t="s">
        <v>2165</v>
      </c>
      <c r="G57" s="172" t="s">
        <v>920</v>
      </c>
      <c r="H57" s="172" t="s">
        <v>517</v>
      </c>
      <c r="I57" s="178">
        <v>0.5</v>
      </c>
      <c r="J57" s="178">
        <v>0.5</v>
      </c>
      <c r="K57" s="174">
        <f t="shared" ref="K57:K64" si="30">SUM(I57:J57)</f>
        <v>1</v>
      </c>
      <c r="L57" s="178">
        <v>0.5</v>
      </c>
      <c r="M57" s="178">
        <v>0.5</v>
      </c>
      <c r="N57" s="174">
        <f t="shared" ref="N57:N64" si="31">SUM(L57:M57)</f>
        <v>1</v>
      </c>
      <c r="O57" s="175">
        <f t="shared" si="20"/>
        <v>2</v>
      </c>
      <c r="P57" s="179">
        <v>1000000</v>
      </c>
      <c r="Q57" s="172" t="s">
        <v>2166</v>
      </c>
      <c r="R57" s="183"/>
      <c r="S57" s="343">
        <v>0.5</v>
      </c>
      <c r="T57" s="344">
        <f t="shared" si="7"/>
        <v>1</v>
      </c>
      <c r="U57" s="172" t="str">
        <f t="shared" si="28"/>
        <v>De acuerdo con lo programado</v>
      </c>
      <c r="V57" s="345"/>
      <c r="W57" s="343">
        <v>0</v>
      </c>
      <c r="X57" s="344">
        <f t="shared" si="9"/>
        <v>0</v>
      </c>
      <c r="Y57" s="172" t="str">
        <f t="shared" si="10"/>
        <v>En riesgo en cumplimiento</v>
      </c>
      <c r="Z57" s="345" t="s">
        <v>2163</v>
      </c>
      <c r="AA57" s="343">
        <v>0</v>
      </c>
      <c r="AB57" s="296">
        <f t="shared" si="11"/>
        <v>0</v>
      </c>
      <c r="AC57" s="297" t="str">
        <f t="shared" si="12"/>
        <v>En riesgo en cumplimiento</v>
      </c>
      <c r="AD57" s="347" t="s">
        <v>2167</v>
      </c>
      <c r="AE57" s="224">
        <v>1.5</v>
      </c>
      <c r="AF57" s="225">
        <f t="shared" si="13"/>
        <v>3</v>
      </c>
      <c r="AG57" s="226" t="str">
        <f t="shared" si="14"/>
        <v>De acuerdo con lo programado</v>
      </c>
      <c r="AH57" s="226" t="s">
        <v>2168</v>
      </c>
      <c r="AI57" s="299">
        <f t="shared" si="15"/>
        <v>2</v>
      </c>
      <c r="AJ57" s="296">
        <f t="shared" si="16"/>
        <v>1</v>
      </c>
      <c r="AK57" s="297" t="str">
        <f t="shared" si="6"/>
        <v>Cumplio</v>
      </c>
      <c r="AL57" s="297"/>
    </row>
    <row r="58" spans="1:38" ht="96" customHeight="1">
      <c r="A58" s="177" t="s">
        <v>2169</v>
      </c>
      <c r="B58" s="170">
        <v>2</v>
      </c>
      <c r="C58" s="170" t="s">
        <v>37</v>
      </c>
      <c r="D58" s="170" t="s">
        <v>48</v>
      </c>
      <c r="E58" s="170" t="s">
        <v>96</v>
      </c>
      <c r="F58" s="172" t="s">
        <v>2170</v>
      </c>
      <c r="G58" s="172" t="s">
        <v>920</v>
      </c>
      <c r="H58" s="172" t="s">
        <v>517</v>
      </c>
      <c r="I58" s="178">
        <v>2.5</v>
      </c>
      <c r="J58" s="178">
        <v>2.5</v>
      </c>
      <c r="K58" s="174">
        <f t="shared" si="30"/>
        <v>5</v>
      </c>
      <c r="L58" s="178">
        <v>2.5</v>
      </c>
      <c r="M58" s="178">
        <v>2.5</v>
      </c>
      <c r="N58" s="174">
        <f t="shared" si="31"/>
        <v>5</v>
      </c>
      <c r="O58" s="175">
        <f t="shared" ref="O58:O64" si="32">SUM(K58,N58)</f>
        <v>10</v>
      </c>
      <c r="P58" s="179">
        <v>200000</v>
      </c>
      <c r="Q58" s="172" t="s">
        <v>2166</v>
      </c>
      <c r="R58" s="183"/>
      <c r="S58" s="343">
        <v>2.5</v>
      </c>
      <c r="T58" s="344">
        <f t="shared" si="7"/>
        <v>1</v>
      </c>
      <c r="U58" s="172" t="str">
        <f t="shared" si="28"/>
        <v>De acuerdo con lo programado</v>
      </c>
      <c r="V58" s="345"/>
      <c r="W58" s="343">
        <v>0</v>
      </c>
      <c r="X58" s="344">
        <f t="shared" si="9"/>
        <v>0</v>
      </c>
      <c r="Y58" s="172" t="str">
        <f t="shared" si="10"/>
        <v>En riesgo en cumplimiento</v>
      </c>
      <c r="Z58" s="345" t="s">
        <v>2163</v>
      </c>
      <c r="AA58" s="343">
        <v>0</v>
      </c>
      <c r="AB58" s="296">
        <f t="shared" si="11"/>
        <v>0</v>
      </c>
      <c r="AC58" s="297" t="str">
        <f t="shared" si="12"/>
        <v>En riesgo en cumplimiento</v>
      </c>
      <c r="AD58" s="347" t="s">
        <v>2167</v>
      </c>
      <c r="AE58" s="224">
        <v>7</v>
      </c>
      <c r="AF58" s="225">
        <f t="shared" si="13"/>
        <v>2.8</v>
      </c>
      <c r="AG58" s="226" t="str">
        <f t="shared" si="14"/>
        <v>De acuerdo con lo programado</v>
      </c>
      <c r="AH58" s="226" t="s">
        <v>2168</v>
      </c>
      <c r="AI58" s="299">
        <f t="shared" si="15"/>
        <v>9.5</v>
      </c>
      <c r="AJ58" s="296">
        <f t="shared" si="16"/>
        <v>0.95</v>
      </c>
      <c r="AK58" s="297" t="str">
        <f t="shared" si="6"/>
        <v>Cumplio</v>
      </c>
      <c r="AL58" s="297"/>
    </row>
    <row r="59" spans="1:38" s="154" customFormat="1" ht="40.200000000000003" customHeight="1">
      <c r="A59" s="241" t="s">
        <v>2171</v>
      </c>
      <c r="B59" s="241">
        <v>2</v>
      </c>
      <c r="C59" s="241">
        <v>0</v>
      </c>
      <c r="D59" s="241">
        <v>0</v>
      </c>
      <c r="E59" s="241">
        <v>0</v>
      </c>
      <c r="F59" s="291" t="s">
        <v>2172</v>
      </c>
      <c r="G59" s="291" t="s">
        <v>1162</v>
      </c>
      <c r="H59" s="291" t="s">
        <v>498</v>
      </c>
      <c r="I59" s="223">
        <v>15</v>
      </c>
      <c r="J59" s="223">
        <v>15</v>
      </c>
      <c r="K59" s="223">
        <v>30</v>
      </c>
      <c r="L59" s="223">
        <v>14</v>
      </c>
      <c r="M59" s="223">
        <v>15</v>
      </c>
      <c r="N59" s="223">
        <v>29</v>
      </c>
      <c r="O59" s="223">
        <v>59</v>
      </c>
      <c r="P59" s="300">
        <v>600000</v>
      </c>
      <c r="Q59" s="291" t="s">
        <v>2173</v>
      </c>
      <c r="R59" s="294" t="s">
        <v>2174</v>
      </c>
      <c r="S59" s="350">
        <v>15</v>
      </c>
      <c r="T59" s="346">
        <f t="shared" si="7"/>
        <v>1</v>
      </c>
      <c r="U59" s="291" t="str">
        <f t="shared" si="28"/>
        <v>De acuerdo con lo programado</v>
      </c>
      <c r="V59" s="347" t="s">
        <v>2175</v>
      </c>
      <c r="W59" s="350">
        <v>15</v>
      </c>
      <c r="X59" s="346">
        <f t="shared" si="9"/>
        <v>1</v>
      </c>
      <c r="Y59" s="172" t="str">
        <f t="shared" si="10"/>
        <v>De acuerdo con lo programado</v>
      </c>
      <c r="Z59" s="347"/>
      <c r="AA59" s="343">
        <v>14</v>
      </c>
      <c r="AB59" s="296">
        <f t="shared" si="11"/>
        <v>1</v>
      </c>
      <c r="AC59" s="297" t="str">
        <f t="shared" si="12"/>
        <v>De acuerdo con lo programado</v>
      </c>
      <c r="AD59" s="347" t="s">
        <v>2158</v>
      </c>
      <c r="AE59" s="224">
        <v>15</v>
      </c>
      <c r="AF59" s="225">
        <f t="shared" si="13"/>
        <v>1</v>
      </c>
      <c r="AG59" s="226" t="str">
        <f t="shared" si="14"/>
        <v>De acuerdo con lo programado</v>
      </c>
      <c r="AH59" s="226"/>
      <c r="AI59" s="299">
        <f t="shared" si="15"/>
        <v>59</v>
      </c>
      <c r="AJ59" s="296">
        <f t="shared" si="16"/>
        <v>1</v>
      </c>
      <c r="AK59" s="297" t="str">
        <f t="shared" si="6"/>
        <v>Cumplio</v>
      </c>
      <c r="AL59" s="297"/>
    </row>
    <row r="60" spans="1:38" ht="39" customHeight="1">
      <c r="A60" s="177" t="s">
        <v>2176</v>
      </c>
      <c r="B60" s="170">
        <v>2</v>
      </c>
      <c r="C60" s="170">
        <v>0</v>
      </c>
      <c r="D60" s="170">
        <v>0</v>
      </c>
      <c r="E60" s="170">
        <v>0</v>
      </c>
      <c r="F60" s="172" t="s">
        <v>2177</v>
      </c>
      <c r="G60" s="172" t="s">
        <v>920</v>
      </c>
      <c r="H60" s="172" t="s">
        <v>517</v>
      </c>
      <c r="I60" s="178">
        <v>3845</v>
      </c>
      <c r="J60" s="178">
        <v>3865</v>
      </c>
      <c r="K60" s="174">
        <f t="shared" si="30"/>
        <v>7710</v>
      </c>
      <c r="L60" s="178">
        <v>3875</v>
      </c>
      <c r="M60" s="178">
        <v>3845</v>
      </c>
      <c r="N60" s="174">
        <f t="shared" si="31"/>
        <v>7720</v>
      </c>
      <c r="O60" s="175">
        <f t="shared" si="32"/>
        <v>15430</v>
      </c>
      <c r="P60" s="179">
        <v>5537520</v>
      </c>
      <c r="Q60" s="172" t="s">
        <v>2178</v>
      </c>
      <c r="R60" s="183"/>
      <c r="S60" s="343">
        <v>4594</v>
      </c>
      <c r="T60" s="344">
        <f t="shared" si="7"/>
        <v>1.1947984395318596</v>
      </c>
      <c r="U60" s="172" t="str">
        <f t="shared" si="28"/>
        <v>De acuerdo con lo programado</v>
      </c>
      <c r="V60" s="345" t="s">
        <v>2179</v>
      </c>
      <c r="W60" s="343">
        <v>6572</v>
      </c>
      <c r="X60" s="344">
        <f t="shared" si="9"/>
        <v>1.7003880983182407</v>
      </c>
      <c r="Y60" s="172" t="str">
        <f t="shared" si="10"/>
        <v>De acuerdo con lo programado</v>
      </c>
      <c r="Z60" s="345" t="s">
        <v>2180</v>
      </c>
      <c r="AA60" s="343">
        <v>5633</v>
      </c>
      <c r="AB60" s="296">
        <f t="shared" si="11"/>
        <v>1.4536774193548387</v>
      </c>
      <c r="AC60" s="297" t="str">
        <f t="shared" si="12"/>
        <v>De acuerdo con lo programado</v>
      </c>
      <c r="AD60" s="347" t="s">
        <v>2158</v>
      </c>
      <c r="AE60" s="224">
        <v>6174</v>
      </c>
      <c r="AF60" s="225">
        <f t="shared" si="13"/>
        <v>1.6057217165149544</v>
      </c>
      <c r="AG60" s="226" t="str">
        <f t="shared" si="14"/>
        <v>De acuerdo con lo programado</v>
      </c>
      <c r="AH60" s="226" t="s">
        <v>2181</v>
      </c>
      <c r="AI60" s="299">
        <f t="shared" si="15"/>
        <v>22973</v>
      </c>
      <c r="AJ60" s="296">
        <f t="shared" si="16"/>
        <v>1.488852883992223</v>
      </c>
      <c r="AK60" s="297" t="str">
        <f t="shared" si="6"/>
        <v>Cumplio</v>
      </c>
      <c r="AL60" s="297"/>
    </row>
    <row r="61" spans="1:38" ht="30.6" customHeight="1">
      <c r="A61" s="177" t="s">
        <v>2182</v>
      </c>
      <c r="B61" s="170">
        <v>2</v>
      </c>
      <c r="C61" s="170">
        <v>0</v>
      </c>
      <c r="D61" s="170">
        <v>0</v>
      </c>
      <c r="E61" s="170">
        <v>0</v>
      </c>
      <c r="F61" s="172" t="s">
        <v>2183</v>
      </c>
      <c r="G61" s="172" t="s">
        <v>920</v>
      </c>
      <c r="H61" s="172" t="s">
        <v>517</v>
      </c>
      <c r="I61" s="178">
        <v>3</v>
      </c>
      <c r="J61" s="178">
        <v>3</v>
      </c>
      <c r="K61" s="174">
        <f t="shared" si="30"/>
        <v>6</v>
      </c>
      <c r="L61" s="178">
        <v>3</v>
      </c>
      <c r="M61" s="178">
        <v>3</v>
      </c>
      <c r="N61" s="174">
        <f t="shared" si="31"/>
        <v>6</v>
      </c>
      <c r="O61" s="175">
        <f t="shared" si="32"/>
        <v>12</v>
      </c>
      <c r="P61" s="179">
        <v>80000</v>
      </c>
      <c r="Q61" s="172" t="s">
        <v>2108</v>
      </c>
      <c r="R61" s="183"/>
      <c r="S61" s="343">
        <v>3</v>
      </c>
      <c r="T61" s="344">
        <f t="shared" si="7"/>
        <v>1</v>
      </c>
      <c r="U61" s="172" t="str">
        <f t="shared" si="28"/>
        <v>De acuerdo con lo programado</v>
      </c>
      <c r="V61" s="345"/>
      <c r="W61" s="343">
        <v>3</v>
      </c>
      <c r="X61" s="344">
        <f t="shared" si="9"/>
        <v>1</v>
      </c>
      <c r="Y61" s="172" t="str">
        <f t="shared" si="10"/>
        <v>De acuerdo con lo programado</v>
      </c>
      <c r="Z61" s="345"/>
      <c r="AA61" s="343">
        <v>3</v>
      </c>
      <c r="AB61" s="296">
        <f t="shared" si="11"/>
        <v>1</v>
      </c>
      <c r="AC61" s="297" t="str">
        <f t="shared" si="12"/>
        <v>De acuerdo con lo programado</v>
      </c>
      <c r="AD61" s="347" t="s">
        <v>2158</v>
      </c>
      <c r="AE61" s="224">
        <v>3</v>
      </c>
      <c r="AF61" s="225">
        <f t="shared" si="13"/>
        <v>1</v>
      </c>
      <c r="AG61" s="226" t="str">
        <f t="shared" si="14"/>
        <v>De acuerdo con lo programado</v>
      </c>
      <c r="AH61" s="226"/>
      <c r="AI61" s="299">
        <f t="shared" si="15"/>
        <v>12</v>
      </c>
      <c r="AJ61" s="296">
        <f t="shared" si="16"/>
        <v>1</v>
      </c>
      <c r="AK61" s="297" t="str">
        <f t="shared" si="6"/>
        <v>Cumplio</v>
      </c>
      <c r="AL61" s="297"/>
    </row>
    <row r="62" spans="1:38" ht="37.200000000000003" customHeight="1">
      <c r="A62" s="177" t="s">
        <v>2184</v>
      </c>
      <c r="B62" s="170">
        <v>2</v>
      </c>
      <c r="C62" s="170">
        <v>0</v>
      </c>
      <c r="D62" s="170">
        <v>0</v>
      </c>
      <c r="E62" s="170">
        <v>0</v>
      </c>
      <c r="F62" s="172" t="s">
        <v>2185</v>
      </c>
      <c r="G62" s="172" t="s">
        <v>920</v>
      </c>
      <c r="H62" s="172" t="s">
        <v>517</v>
      </c>
      <c r="I62" s="178">
        <v>12</v>
      </c>
      <c r="J62" s="178">
        <v>13</v>
      </c>
      <c r="K62" s="174">
        <f t="shared" si="30"/>
        <v>25</v>
      </c>
      <c r="L62" s="178">
        <v>12</v>
      </c>
      <c r="M62" s="178">
        <v>13</v>
      </c>
      <c r="N62" s="174">
        <f t="shared" si="31"/>
        <v>25</v>
      </c>
      <c r="O62" s="175">
        <f t="shared" si="32"/>
        <v>50</v>
      </c>
      <c r="P62" s="179">
        <v>2000000</v>
      </c>
      <c r="Q62" s="172" t="s">
        <v>2186</v>
      </c>
      <c r="R62" s="183"/>
      <c r="S62" s="343">
        <v>12</v>
      </c>
      <c r="T62" s="344">
        <f t="shared" si="7"/>
        <v>1</v>
      </c>
      <c r="U62" s="172" t="str">
        <f t="shared" si="28"/>
        <v>De acuerdo con lo programado</v>
      </c>
      <c r="V62" s="345"/>
      <c r="W62" s="343">
        <v>13</v>
      </c>
      <c r="X62" s="344">
        <f t="shared" si="9"/>
        <v>1</v>
      </c>
      <c r="Y62" s="172" t="str">
        <f t="shared" si="10"/>
        <v>De acuerdo con lo programado</v>
      </c>
      <c r="Z62" s="345"/>
      <c r="AA62" s="343">
        <v>12</v>
      </c>
      <c r="AB62" s="296">
        <f t="shared" si="11"/>
        <v>1</v>
      </c>
      <c r="AC62" s="297" t="str">
        <f t="shared" si="12"/>
        <v>De acuerdo con lo programado</v>
      </c>
      <c r="AD62" s="347" t="s">
        <v>2158</v>
      </c>
      <c r="AE62" s="224">
        <v>13</v>
      </c>
      <c r="AF62" s="225">
        <f t="shared" si="13"/>
        <v>1</v>
      </c>
      <c r="AG62" s="226" t="str">
        <f t="shared" si="14"/>
        <v>De acuerdo con lo programado</v>
      </c>
      <c r="AH62" s="226"/>
      <c r="AI62" s="299">
        <f t="shared" si="15"/>
        <v>50</v>
      </c>
      <c r="AJ62" s="296">
        <f t="shared" si="16"/>
        <v>1</v>
      </c>
      <c r="AK62" s="297" t="str">
        <f t="shared" si="6"/>
        <v>Cumplio</v>
      </c>
      <c r="AL62" s="297"/>
    </row>
    <row r="63" spans="1:38" ht="35.549999999999997" customHeight="1">
      <c r="A63" s="177" t="s">
        <v>2187</v>
      </c>
      <c r="B63" s="170">
        <v>2</v>
      </c>
      <c r="C63" s="170">
        <v>0</v>
      </c>
      <c r="D63" s="170">
        <v>0</v>
      </c>
      <c r="E63" s="170">
        <v>0</v>
      </c>
      <c r="F63" s="172" t="s">
        <v>2188</v>
      </c>
      <c r="G63" s="172" t="s">
        <v>495</v>
      </c>
      <c r="H63" s="172" t="s">
        <v>517</v>
      </c>
      <c r="I63" s="178">
        <v>12</v>
      </c>
      <c r="J63" s="178">
        <v>13</v>
      </c>
      <c r="K63" s="174">
        <f t="shared" si="30"/>
        <v>25</v>
      </c>
      <c r="L63" s="178">
        <v>12</v>
      </c>
      <c r="M63" s="178">
        <v>13</v>
      </c>
      <c r="N63" s="174">
        <f t="shared" si="31"/>
        <v>25</v>
      </c>
      <c r="O63" s="175">
        <f t="shared" si="32"/>
        <v>50</v>
      </c>
      <c r="P63" s="179">
        <v>0</v>
      </c>
      <c r="Q63" s="172" t="s">
        <v>2189</v>
      </c>
      <c r="R63" s="342"/>
      <c r="S63" s="343">
        <v>12</v>
      </c>
      <c r="T63" s="344">
        <f t="shared" si="7"/>
        <v>1</v>
      </c>
      <c r="U63" s="172" t="str">
        <f t="shared" si="28"/>
        <v>De acuerdo con lo programado</v>
      </c>
      <c r="V63" s="345"/>
      <c r="W63" s="343">
        <v>13</v>
      </c>
      <c r="X63" s="344">
        <f t="shared" si="9"/>
        <v>1</v>
      </c>
      <c r="Y63" s="172" t="str">
        <f t="shared" si="10"/>
        <v>De acuerdo con lo programado</v>
      </c>
      <c r="Z63" s="345"/>
      <c r="AA63" s="343">
        <v>12</v>
      </c>
      <c r="AB63" s="296">
        <f t="shared" si="11"/>
        <v>1</v>
      </c>
      <c r="AC63" s="297" t="str">
        <f t="shared" si="12"/>
        <v>De acuerdo con lo programado</v>
      </c>
      <c r="AD63" s="347" t="s">
        <v>2158</v>
      </c>
      <c r="AE63" s="224">
        <v>13</v>
      </c>
      <c r="AF63" s="225">
        <f t="shared" si="13"/>
        <v>1</v>
      </c>
      <c r="AG63" s="226" t="str">
        <f t="shared" si="14"/>
        <v>De acuerdo con lo programado</v>
      </c>
      <c r="AH63" s="226"/>
      <c r="AI63" s="299">
        <f t="shared" si="15"/>
        <v>50</v>
      </c>
      <c r="AJ63" s="296">
        <f t="shared" si="16"/>
        <v>1</v>
      </c>
      <c r="AK63" s="297" t="str">
        <f t="shared" si="6"/>
        <v>Cumplio</v>
      </c>
      <c r="AL63" s="297"/>
    </row>
    <row r="64" spans="1:38" ht="30.6" customHeight="1">
      <c r="A64" s="177" t="s">
        <v>2190</v>
      </c>
      <c r="B64" s="170">
        <v>2</v>
      </c>
      <c r="C64" s="170">
        <v>0</v>
      </c>
      <c r="D64" s="170">
        <v>0</v>
      </c>
      <c r="E64" s="170">
        <v>0</v>
      </c>
      <c r="F64" s="172" t="s">
        <v>2191</v>
      </c>
      <c r="G64" s="172" t="s">
        <v>495</v>
      </c>
      <c r="H64" s="172" t="s">
        <v>517</v>
      </c>
      <c r="I64" s="178">
        <v>12</v>
      </c>
      <c r="J64" s="178">
        <v>13</v>
      </c>
      <c r="K64" s="174">
        <f t="shared" si="30"/>
        <v>25</v>
      </c>
      <c r="L64" s="178">
        <v>12</v>
      </c>
      <c r="M64" s="178">
        <v>13</v>
      </c>
      <c r="N64" s="174">
        <f t="shared" si="31"/>
        <v>25</v>
      </c>
      <c r="O64" s="175">
        <f t="shared" si="32"/>
        <v>50</v>
      </c>
      <c r="P64" s="179">
        <v>0</v>
      </c>
      <c r="Q64" s="172" t="s">
        <v>2192</v>
      </c>
      <c r="R64" s="342"/>
      <c r="S64" s="190">
        <v>12</v>
      </c>
      <c r="T64" s="344">
        <f t="shared" si="7"/>
        <v>1</v>
      </c>
      <c r="U64" s="172" t="str">
        <f t="shared" si="28"/>
        <v>De acuerdo con lo programado</v>
      </c>
      <c r="V64" s="358"/>
      <c r="W64" s="190">
        <v>13</v>
      </c>
      <c r="X64" s="359">
        <f t="shared" si="9"/>
        <v>1</v>
      </c>
      <c r="Y64" s="172" t="str">
        <f t="shared" si="10"/>
        <v>De acuerdo con lo programado</v>
      </c>
      <c r="Z64" s="358"/>
      <c r="AA64" s="343">
        <v>12</v>
      </c>
      <c r="AB64" s="296">
        <f t="shared" si="11"/>
        <v>1</v>
      </c>
      <c r="AC64" s="297" t="str">
        <f t="shared" si="12"/>
        <v>De acuerdo con lo programado</v>
      </c>
      <c r="AD64" s="347" t="s">
        <v>2158</v>
      </c>
      <c r="AE64" s="224">
        <v>13</v>
      </c>
      <c r="AF64" s="225">
        <f t="shared" si="13"/>
        <v>1</v>
      </c>
      <c r="AG64" s="226" t="str">
        <f t="shared" si="14"/>
        <v>De acuerdo con lo programado</v>
      </c>
      <c r="AH64" s="226"/>
      <c r="AI64" s="299">
        <f t="shared" si="15"/>
        <v>50</v>
      </c>
      <c r="AJ64" s="296">
        <f t="shared" si="16"/>
        <v>1</v>
      </c>
      <c r="AK64" s="297" t="str">
        <f t="shared" si="6"/>
        <v>Cumplio</v>
      </c>
      <c r="AL64" s="297"/>
    </row>
    <row r="65" spans="1:38" ht="33" customHeight="1">
      <c r="A65" s="177" t="s">
        <v>2114</v>
      </c>
      <c r="B65" s="170">
        <v>2</v>
      </c>
      <c r="C65" s="170" t="s">
        <v>37</v>
      </c>
      <c r="D65" s="170" t="s">
        <v>48</v>
      </c>
      <c r="E65" s="170" t="s">
        <v>96</v>
      </c>
      <c r="F65" s="365" t="s">
        <v>2193</v>
      </c>
      <c r="G65" s="172" t="s">
        <v>862</v>
      </c>
      <c r="H65" s="172" t="s">
        <v>1017</v>
      </c>
      <c r="I65" s="178">
        <v>0</v>
      </c>
      <c r="J65" s="178">
        <v>0</v>
      </c>
      <c r="K65" s="174">
        <v>0</v>
      </c>
      <c r="L65" s="178">
        <v>0</v>
      </c>
      <c r="M65" s="178">
        <v>1</v>
      </c>
      <c r="N65" s="174">
        <v>1</v>
      </c>
      <c r="O65" s="175">
        <v>1</v>
      </c>
      <c r="P65" s="179">
        <v>500000</v>
      </c>
      <c r="Q65" s="172" t="s">
        <v>2194</v>
      </c>
      <c r="R65" s="342" t="s">
        <v>2195</v>
      </c>
      <c r="S65" s="190"/>
      <c r="T65" s="344" t="str">
        <f t="shared" ref="T65:T67" si="33">IF(S65="","No hay ejecución",IF(AND(I65=0),"No hay Programación", S65/I65))</f>
        <v>No hay ejecución</v>
      </c>
      <c r="U65" s="172" t="str">
        <f t="shared" si="28"/>
        <v>NA</v>
      </c>
      <c r="V65" s="358"/>
      <c r="W65" s="190"/>
      <c r="X65" s="359" t="str">
        <f t="shared" ref="X65:X67" si="34">IF(W65="","No hay ejecución",IF(AND(J65=0),"No hay Programación", W65/J65))</f>
        <v>No hay ejecución</v>
      </c>
      <c r="Y65" s="172" t="str">
        <f t="shared" si="10"/>
        <v>NA</v>
      </c>
      <c r="Z65" s="358"/>
      <c r="AA65" s="343"/>
      <c r="AB65" s="296" t="str">
        <f t="shared" si="11"/>
        <v>No hay ejecución</v>
      </c>
      <c r="AC65" s="297" t="str">
        <f t="shared" si="12"/>
        <v>NA</v>
      </c>
      <c r="AD65" s="347"/>
      <c r="AE65" s="224">
        <v>1</v>
      </c>
      <c r="AF65" s="225">
        <f t="shared" si="13"/>
        <v>1</v>
      </c>
      <c r="AG65" s="226" t="str">
        <f t="shared" si="14"/>
        <v>De acuerdo con lo programado</v>
      </c>
      <c r="AH65" s="226"/>
      <c r="AI65" s="299">
        <f t="shared" si="15"/>
        <v>1</v>
      </c>
      <c r="AJ65" s="296">
        <f t="shared" si="16"/>
        <v>1</v>
      </c>
      <c r="AK65" s="297" t="str">
        <f t="shared" si="6"/>
        <v>Cumplio</v>
      </c>
      <c r="AL65" s="297"/>
    </row>
    <row r="66" spans="1:38" ht="23.55" customHeight="1">
      <c r="A66" s="177" t="s">
        <v>891</v>
      </c>
      <c r="B66" s="170">
        <v>2</v>
      </c>
      <c r="C66" s="170" t="s">
        <v>37</v>
      </c>
      <c r="D66" s="170" t="s">
        <v>48</v>
      </c>
      <c r="E66" s="170" t="s">
        <v>96</v>
      </c>
      <c r="F66" s="172" t="s">
        <v>2196</v>
      </c>
      <c r="G66" s="172" t="s">
        <v>862</v>
      </c>
      <c r="H66" s="172" t="s">
        <v>1017</v>
      </c>
      <c r="I66" s="178">
        <v>0</v>
      </c>
      <c r="J66" s="178">
        <v>0</v>
      </c>
      <c r="K66" s="174">
        <v>0</v>
      </c>
      <c r="L66" s="178">
        <v>0</v>
      </c>
      <c r="M66" s="178">
        <v>1</v>
      </c>
      <c r="N66" s="174">
        <v>1</v>
      </c>
      <c r="O66" s="175">
        <v>1</v>
      </c>
      <c r="P66" s="179">
        <v>250000</v>
      </c>
      <c r="Q66" s="172" t="s">
        <v>2197</v>
      </c>
      <c r="R66" s="342" t="s">
        <v>2198</v>
      </c>
      <c r="S66" s="190"/>
      <c r="T66" s="344" t="str">
        <f t="shared" si="33"/>
        <v>No hay ejecución</v>
      </c>
      <c r="U66" s="172" t="str">
        <f t="shared" si="28"/>
        <v>NA</v>
      </c>
      <c r="V66" s="358"/>
      <c r="W66" s="190"/>
      <c r="X66" s="359" t="str">
        <f t="shared" si="34"/>
        <v>No hay ejecución</v>
      </c>
      <c r="Y66" s="172" t="str">
        <f t="shared" si="10"/>
        <v>NA</v>
      </c>
      <c r="Z66" s="358"/>
      <c r="AA66" s="343"/>
      <c r="AB66" s="296" t="str">
        <f t="shared" si="11"/>
        <v>No hay ejecución</v>
      </c>
      <c r="AC66" s="297" t="str">
        <f t="shared" si="12"/>
        <v>NA</v>
      </c>
      <c r="AD66" s="347"/>
      <c r="AE66" s="224">
        <v>1</v>
      </c>
      <c r="AF66" s="225">
        <f t="shared" si="13"/>
        <v>1</v>
      </c>
      <c r="AG66" s="226" t="str">
        <f t="shared" si="14"/>
        <v>De acuerdo con lo programado</v>
      </c>
      <c r="AH66" s="226"/>
      <c r="AI66" s="299">
        <f t="shared" si="15"/>
        <v>1</v>
      </c>
      <c r="AJ66" s="296">
        <f t="shared" si="16"/>
        <v>1</v>
      </c>
      <c r="AK66" s="297" t="str">
        <f t="shared" si="6"/>
        <v>Cumplio</v>
      </c>
      <c r="AL66" s="297"/>
    </row>
    <row r="67" spans="1:38" ht="22.95" customHeight="1">
      <c r="A67" s="177" t="s">
        <v>892</v>
      </c>
      <c r="B67" s="170">
        <v>3</v>
      </c>
      <c r="C67" s="170" t="s">
        <v>2199</v>
      </c>
      <c r="D67" s="170" t="s">
        <v>51</v>
      </c>
      <c r="E67" s="170" t="s">
        <v>98</v>
      </c>
      <c r="F67" s="172" t="s">
        <v>2200</v>
      </c>
      <c r="G67" s="172" t="s">
        <v>862</v>
      </c>
      <c r="H67" s="172" t="s">
        <v>2201</v>
      </c>
      <c r="I67" s="178">
        <v>0</v>
      </c>
      <c r="J67" s="178">
        <v>0</v>
      </c>
      <c r="K67" s="174">
        <v>0</v>
      </c>
      <c r="L67" s="178">
        <v>0</v>
      </c>
      <c r="M67" s="178">
        <v>1</v>
      </c>
      <c r="N67" s="174">
        <v>1</v>
      </c>
      <c r="O67" s="175">
        <v>1</v>
      </c>
      <c r="P67" s="179">
        <v>250000</v>
      </c>
      <c r="Q67" s="172" t="s">
        <v>2202</v>
      </c>
      <c r="R67" s="342" t="s">
        <v>2203</v>
      </c>
      <c r="S67" s="190"/>
      <c r="T67" s="344" t="str">
        <f t="shared" si="33"/>
        <v>No hay ejecución</v>
      </c>
      <c r="U67" s="172" t="str">
        <f t="shared" si="28"/>
        <v>NA</v>
      </c>
      <c r="V67" s="358"/>
      <c r="W67" s="190"/>
      <c r="X67" s="359" t="str">
        <f t="shared" si="34"/>
        <v>No hay ejecución</v>
      </c>
      <c r="Y67" s="172" t="str">
        <f t="shared" si="10"/>
        <v>NA</v>
      </c>
      <c r="Z67" s="358"/>
      <c r="AA67" s="343"/>
      <c r="AB67" s="296" t="str">
        <f t="shared" si="11"/>
        <v>No hay ejecución</v>
      </c>
      <c r="AC67" s="297" t="str">
        <f t="shared" si="12"/>
        <v>NA</v>
      </c>
      <c r="AD67" s="347"/>
      <c r="AE67" s="224">
        <v>1</v>
      </c>
      <c r="AF67" s="225">
        <f t="shared" si="13"/>
        <v>1</v>
      </c>
      <c r="AG67" s="226" t="str">
        <f t="shared" si="14"/>
        <v>De acuerdo con lo programado</v>
      </c>
      <c r="AH67" s="226"/>
      <c r="AI67" s="299">
        <f t="shared" si="15"/>
        <v>1</v>
      </c>
      <c r="AJ67" s="296">
        <f t="shared" si="16"/>
        <v>1</v>
      </c>
      <c r="AK67" s="297" t="str">
        <f t="shared" si="6"/>
        <v>Cumplio</v>
      </c>
      <c r="AL67" s="297"/>
    </row>
    <row r="68" spans="1:38" ht="96" hidden="1" customHeight="1">
      <c r="A68" s="177"/>
      <c r="B68" s="170"/>
      <c r="C68" s="170"/>
      <c r="D68" s="170"/>
      <c r="E68" s="170"/>
      <c r="F68" s="172"/>
      <c r="G68" s="172"/>
      <c r="H68" s="172"/>
      <c r="I68" s="178"/>
      <c r="J68" s="178"/>
      <c r="K68" s="174"/>
      <c r="L68" s="178"/>
      <c r="M68" s="178"/>
      <c r="N68" s="174"/>
      <c r="O68" s="175"/>
      <c r="P68" s="179"/>
      <c r="Q68" s="172"/>
      <c r="R68" s="342"/>
      <c r="S68" s="190"/>
      <c r="T68" s="344"/>
      <c r="U68" s="171"/>
      <c r="V68" s="358"/>
      <c r="W68" s="190"/>
      <c r="X68" s="359"/>
      <c r="Y68" s="172" t="str">
        <f t="shared" si="10"/>
        <v>En riesgo en cumplimiento</v>
      </c>
      <c r="Z68" s="358"/>
      <c r="AA68" s="190"/>
      <c r="AB68" s="296" t="str">
        <f t="shared" ref="AB68" si="35">IF(AA68="","No hay ejecución",IF(AND(I68=0),"No hay Programación", AA68/I68))</f>
        <v>No hay ejecución</v>
      </c>
      <c r="AC68" s="297" t="str">
        <f t="shared" ref="AC68" si="36">IF(AB68="No hay ejecución","NA",IF(AB68&gt;=90%,"De acuerdo con lo programado",IF(AB68&gt;=50%,"Atraso Leve",IF(AB68&lt;=49.9%,"En riesgo en cumplimiento"))))</f>
        <v>NA</v>
      </c>
      <c r="AD68" s="354"/>
      <c r="AE68" s="224"/>
      <c r="AF68" s="225" t="str">
        <f t="shared" ref="AF68" si="37">IF(AE68="","No hay ejecución",IF(AND(M68=0),"No hay Programación", AE68/M68))</f>
        <v>No hay ejecución</v>
      </c>
      <c r="AG68" s="226" t="str">
        <f t="shared" ref="AG68" si="38">IF(AF68="No hay ejecución","NA",IF(AF68&gt;=90%,"De acuerdo con lo programado",IF(AF68&gt;=50%,"Atraso Leve",IF(AF68&lt;=49.99%,"En riesgo en cumplimiento"))))</f>
        <v>NA</v>
      </c>
      <c r="AH68" s="226"/>
      <c r="AI68" s="299"/>
      <c r="AJ68" s="296" t="str">
        <f t="shared" ref="AJ68" si="39">IF(AI68="","No hay ejecución",IF(AND(Q68=0),"No hay Programación", AI68/Q68))</f>
        <v>No hay ejecución</v>
      </c>
      <c r="AK68" s="297" t="str">
        <f t="shared" si="6"/>
        <v>NA</v>
      </c>
      <c r="AL68" s="354"/>
    </row>
    <row r="69" spans="1:38" ht="41.55" hidden="1" customHeight="1">
      <c r="A69" s="287" t="s">
        <v>550</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14"/>
      <c r="AF69" s="214"/>
      <c r="AG69" s="214"/>
      <c r="AH69" s="214"/>
      <c r="AI69" s="287"/>
      <c r="AJ69" s="287"/>
      <c r="AK69" s="287" t="str">
        <f t="shared" si="6"/>
        <v>No Cumplio</v>
      </c>
      <c r="AL69" s="287"/>
    </row>
    <row r="70" spans="1:38" ht="96" hidden="1" customHeight="1">
      <c r="A70" s="180">
        <v>9</v>
      </c>
      <c r="B70" s="181">
        <v>2</v>
      </c>
      <c r="C70" s="181">
        <v>0</v>
      </c>
      <c r="D70" s="181">
        <v>0</v>
      </c>
      <c r="E70" s="181">
        <v>0</v>
      </c>
      <c r="F70" s="171" t="s">
        <v>2162</v>
      </c>
      <c r="G70" s="182" t="s">
        <v>491</v>
      </c>
      <c r="H70" s="182" t="s">
        <v>492</v>
      </c>
      <c r="I70" s="173">
        <f t="shared" ref="I70:N70" si="40">SUM(SUM(I71:I73))</f>
        <v>0</v>
      </c>
      <c r="J70" s="173">
        <f t="shared" si="40"/>
        <v>0</v>
      </c>
      <c r="K70" s="174">
        <f t="shared" si="40"/>
        <v>0</v>
      </c>
      <c r="L70" s="173">
        <f t="shared" si="40"/>
        <v>0</v>
      </c>
      <c r="M70" s="173">
        <f t="shared" si="40"/>
        <v>0</v>
      </c>
      <c r="N70" s="174">
        <f t="shared" si="40"/>
        <v>0</v>
      </c>
      <c r="O70" s="174">
        <f>SUM(SUM(O71:O73))</f>
        <v>0</v>
      </c>
      <c r="P70" s="176">
        <f>SUM(P71:P76)</f>
        <v>450000</v>
      </c>
      <c r="Q70" s="172" t="str">
        <f>Q75&amp;"-"&amp;Q71</f>
        <v>Jessica Alvarado Félix, Erick Delgado, María Aguilar, Jessica Ávalos, Jorge Brenes, Ana Flores, Jeudy Montoya, Viviana Mena, Gustavo Aguilar, Erick Delgado, Jessica Ávalos-Rolbin Castillo, Mariela Martínez Arroyo, Alejandro Ureña, Ricardo Noguera, Ruth Castro, Daniel Vargas, Arturo Solórzano Arroyo, María Cristina Vargas Chacón, Yinnel Soto Araya, Jessica Alvarado, Jessica Ávalos, Jorge Brenes, Ana Flores, María Aguilar, Erick Delgado, Jeudy Montoya, Keilyn Gómez, Alexander Salazar, Gustavo Aguilar, Viviana Mena, María José Elizondo Alvarado</v>
      </c>
      <c r="R70" s="183"/>
      <c r="S70" s="343">
        <v>12</v>
      </c>
      <c r="T70" s="343" t="str">
        <f t="shared" ref="T70" si="41">IF(S70="","No hay ejecución",IF(AND(I70=0),"No hay Programación", S70/I70))</f>
        <v>No hay Programación</v>
      </c>
      <c r="U70" s="343" t="str">
        <f>IF(T70="No hay ejecución","NA",IF(T70&gt;=90%,"De acuerdo con lo programado",IF(T70&gt;=51%,"Atraso Leve",IF(T70&lt;=50%,"En riesgo cumplimiento"))))</f>
        <v>De acuerdo con lo programado</v>
      </c>
      <c r="V70" s="343"/>
      <c r="W70" s="343"/>
      <c r="X70" s="343" t="str">
        <f t="shared" ref="X70" si="42">IF(W70="","No hay ejecución",IF(AND(J70=0),"No hay Programación", W70/J70))</f>
        <v>No hay ejecución</v>
      </c>
      <c r="Y70" s="343" t="str">
        <f t="shared" ref="Y70:Y76" si="43">IF(X70="No hay ejecución","NA",IF(X70&gt;=90%,"De acuerdo con lo programado",IF(X70&gt;=51%,"Atraso Leve",IF(X70&lt;50%,"En riesgo en cumplimiento"))))</f>
        <v>NA</v>
      </c>
      <c r="Z70" s="343"/>
      <c r="AA70" s="343"/>
      <c r="AB70" s="296" t="str">
        <f t="shared" ref="AB70" si="44">IF(AA70="","No hay ejecución",IF(AND(I70=0),"No hay Programación", AA70/I70))</f>
        <v>No hay ejecución</v>
      </c>
      <c r="AC70" s="297" t="str">
        <f t="shared" ref="AC70" si="45">IF(AB70="No hay ejecución","NA",IF(AB70&gt;=90%,"De acuerdo con lo programado",IF(AB70&gt;=50%,"Atraso Leve",IF(AB70&lt;=49.9%,"En riesgo en cumplimiento"))))</f>
        <v>NA</v>
      </c>
      <c r="AD70" s="354"/>
      <c r="AE70" s="224"/>
      <c r="AF70" s="225" t="str">
        <f t="shared" ref="AF70" si="46">IF(AE70="","No hay ejecución",IF(AND(M70=0),"No hay Programación", AE70/M70))</f>
        <v>No hay ejecución</v>
      </c>
      <c r="AG70" s="226" t="str">
        <f t="shared" ref="AG70" si="47">IF(AF70="No hay ejecución","NA",IF(AF70&gt;=90%,"De acuerdo con lo programado",IF(AF70&gt;=50%,"Atraso Leve",IF(AF70&lt;=49.99%,"En riesgo en cumplimiento"))))</f>
        <v>NA</v>
      </c>
      <c r="AH70" s="226"/>
      <c r="AI70" s="299"/>
      <c r="AJ70" s="296" t="str">
        <f t="shared" ref="AJ70" si="48">IF(AI70="","No hay ejecución",IF(AND(Q70=0),"No hay Programación", AI70/Q70))</f>
        <v>No hay ejecución</v>
      </c>
      <c r="AK70" s="297" t="str">
        <f t="shared" si="6"/>
        <v>NA</v>
      </c>
      <c r="AL70" s="354"/>
    </row>
    <row r="71" spans="1:38" ht="96" customHeight="1">
      <c r="A71" s="177">
        <v>9.1</v>
      </c>
      <c r="B71" s="170">
        <v>2</v>
      </c>
      <c r="C71" s="170">
        <v>0</v>
      </c>
      <c r="D71" s="170">
        <v>0</v>
      </c>
      <c r="E71" s="170">
        <v>0</v>
      </c>
      <c r="F71" s="172" t="s">
        <v>2204</v>
      </c>
      <c r="G71" s="172" t="s">
        <v>920</v>
      </c>
      <c r="H71" s="172" t="s">
        <v>481</v>
      </c>
      <c r="I71" s="178"/>
      <c r="J71" s="178"/>
      <c r="K71" s="174">
        <f t="shared" ref="K71:K76" si="49">SUM(I71:J71)</f>
        <v>0</v>
      </c>
      <c r="L71" s="178"/>
      <c r="M71" s="178"/>
      <c r="N71" s="174">
        <f t="shared" ref="N71:N76" si="50">SUM(L71:M71)</f>
        <v>0</v>
      </c>
      <c r="O71" s="175">
        <f t="shared" ref="O71:O76" si="51">SUM(K71,N71)</f>
        <v>0</v>
      </c>
      <c r="P71" s="179">
        <v>0</v>
      </c>
      <c r="Q71" s="172" t="s">
        <v>2205</v>
      </c>
      <c r="R71" s="183" t="s">
        <v>2206</v>
      </c>
      <c r="S71" s="343">
        <v>2</v>
      </c>
      <c r="T71" s="343" t="str">
        <f t="shared" ref="T71:T76" si="52">IF(S71="","No hay ejecución",IF(AND(I71=0),"No hay Programación", S71/I71))</f>
        <v>No hay Programación</v>
      </c>
      <c r="U71" s="343" t="str">
        <f t="shared" ref="U71:U76" si="53">IF(T71="No hay ejecución","NA",IF(T71&gt;=90%,"De acuerdo con lo programado",IF(T71&gt;=51%,"Atraso Leve",IF(T71&lt;=50%,"En riesgo cumplimiento"))))</f>
        <v>De acuerdo con lo programado</v>
      </c>
      <c r="V71" s="343"/>
      <c r="W71" s="343">
        <v>4</v>
      </c>
      <c r="X71" s="343" t="str">
        <f t="shared" ref="X71:X76" si="54">IF(W71="","No hay ejecución",IF(AND(J71=0),"No hay Programación", W71/J71))</f>
        <v>No hay Programación</v>
      </c>
      <c r="Y71" s="343" t="str">
        <f t="shared" si="43"/>
        <v>De acuerdo con lo programado</v>
      </c>
      <c r="Z71" s="343"/>
      <c r="AA71" s="343"/>
      <c r="AB71" s="296" t="str">
        <f t="shared" ref="AB71:AB76" si="55">IF(AA71="","No hay ejecución",IF(AND(I71=0),"No hay Programación", AA71/I71))</f>
        <v>No hay ejecución</v>
      </c>
      <c r="AC71" s="297" t="str">
        <f t="shared" ref="AC71:AC76" si="56">IF(AB71="No hay ejecución","NA",IF(AB71&gt;=90%,"De acuerdo con lo programado",IF(AB71&gt;=50%,"Atraso Leve",IF(AB71&lt;=49.9%,"En riesgo en cumplimiento"))))</f>
        <v>NA</v>
      </c>
      <c r="AD71" s="354"/>
      <c r="AE71" s="224">
        <v>25</v>
      </c>
      <c r="AF71" s="225" t="str">
        <f t="shared" ref="AF71:AF76" si="57">IF(AE71="","No hay ejecución",IF(AND(M71=0),"No hay Programación", AE71/M71))</f>
        <v>No hay Programación</v>
      </c>
      <c r="AG71" s="226" t="str">
        <f t="shared" ref="AG71:AG76" si="58">IF(AF71="No hay ejecución","NA",IF(AF71&gt;=90%,"De acuerdo con lo programado",IF(AF71&gt;=50%,"Atraso Leve",IF(AF71&lt;=49.99%,"En riesgo en cumplimiento"))))</f>
        <v>De acuerdo con lo programado</v>
      </c>
      <c r="AH71" s="226"/>
      <c r="AI71" s="299"/>
      <c r="AJ71" s="296" t="str">
        <f t="shared" ref="AJ71:AJ76" si="59">IF(AI71="","No hay ejecución",IF(AND(Q71=0),"No hay Programación", AI71/Q71))</f>
        <v>No hay ejecución</v>
      </c>
      <c r="AK71" s="297" t="str">
        <f t="shared" si="6"/>
        <v>NA</v>
      </c>
      <c r="AL71" s="354"/>
    </row>
    <row r="72" spans="1:38" ht="96" customHeight="1">
      <c r="A72" s="177">
        <v>9.1999999999999993</v>
      </c>
      <c r="B72" s="170">
        <v>2</v>
      </c>
      <c r="C72" s="170">
        <v>0</v>
      </c>
      <c r="D72" s="170">
        <v>0</v>
      </c>
      <c r="E72" s="170">
        <v>0</v>
      </c>
      <c r="F72" s="172" t="s">
        <v>2207</v>
      </c>
      <c r="G72" s="172" t="s">
        <v>920</v>
      </c>
      <c r="H72" s="172" t="s">
        <v>481</v>
      </c>
      <c r="I72" s="178"/>
      <c r="J72" s="178"/>
      <c r="K72" s="174">
        <f t="shared" si="49"/>
        <v>0</v>
      </c>
      <c r="L72" s="178"/>
      <c r="M72" s="178"/>
      <c r="N72" s="174">
        <f t="shared" si="50"/>
        <v>0</v>
      </c>
      <c r="O72" s="175">
        <f t="shared" si="51"/>
        <v>0</v>
      </c>
      <c r="P72" s="179">
        <v>0</v>
      </c>
      <c r="Q72" s="172" t="s">
        <v>2208</v>
      </c>
      <c r="R72" s="183" t="s">
        <v>2209</v>
      </c>
      <c r="S72" s="343">
        <v>2</v>
      </c>
      <c r="T72" s="343" t="str">
        <f t="shared" si="52"/>
        <v>No hay Programación</v>
      </c>
      <c r="U72" s="343" t="str">
        <f t="shared" si="53"/>
        <v>De acuerdo con lo programado</v>
      </c>
      <c r="V72" s="343"/>
      <c r="W72" s="343">
        <v>1</v>
      </c>
      <c r="X72" s="343" t="str">
        <f t="shared" si="54"/>
        <v>No hay Programación</v>
      </c>
      <c r="Y72" s="343" t="str">
        <f t="shared" si="43"/>
        <v>De acuerdo con lo programado</v>
      </c>
      <c r="Z72" s="343"/>
      <c r="AA72" s="343"/>
      <c r="AB72" s="296" t="str">
        <f t="shared" si="55"/>
        <v>No hay ejecución</v>
      </c>
      <c r="AC72" s="297" t="str">
        <f t="shared" si="56"/>
        <v>NA</v>
      </c>
      <c r="AD72" s="354"/>
      <c r="AE72" s="224">
        <v>2</v>
      </c>
      <c r="AF72" s="225" t="str">
        <f t="shared" si="57"/>
        <v>No hay Programación</v>
      </c>
      <c r="AG72" s="226" t="str">
        <f t="shared" si="58"/>
        <v>De acuerdo con lo programado</v>
      </c>
      <c r="AH72" s="226"/>
      <c r="AI72" s="299"/>
      <c r="AJ72" s="296" t="str">
        <f t="shared" si="59"/>
        <v>No hay ejecución</v>
      </c>
      <c r="AK72" s="297" t="str">
        <f t="shared" si="6"/>
        <v>NA</v>
      </c>
      <c r="AL72" s="354"/>
    </row>
    <row r="73" spans="1:38" ht="96" customHeight="1">
      <c r="A73" s="177">
        <v>9.3000000000000007</v>
      </c>
      <c r="B73" s="170">
        <v>2</v>
      </c>
      <c r="C73" s="170">
        <v>0</v>
      </c>
      <c r="D73" s="170">
        <v>0</v>
      </c>
      <c r="E73" s="170">
        <v>0</v>
      </c>
      <c r="F73" s="172" t="s">
        <v>2210</v>
      </c>
      <c r="G73" s="172" t="s">
        <v>920</v>
      </c>
      <c r="H73" s="172" t="s">
        <v>2211</v>
      </c>
      <c r="I73" s="178"/>
      <c r="J73" s="178"/>
      <c r="K73" s="174">
        <f t="shared" si="49"/>
        <v>0</v>
      </c>
      <c r="L73" s="178"/>
      <c r="M73" s="178"/>
      <c r="N73" s="174">
        <f t="shared" si="50"/>
        <v>0</v>
      </c>
      <c r="O73" s="175">
        <f t="shared" si="51"/>
        <v>0</v>
      </c>
      <c r="P73" s="179">
        <v>0</v>
      </c>
      <c r="Q73" s="172" t="s">
        <v>2202</v>
      </c>
      <c r="R73" s="183" t="s">
        <v>2212</v>
      </c>
      <c r="S73" s="343">
        <v>3</v>
      </c>
      <c r="T73" s="343" t="str">
        <f t="shared" si="52"/>
        <v>No hay Programación</v>
      </c>
      <c r="U73" s="343" t="str">
        <f t="shared" si="53"/>
        <v>De acuerdo con lo programado</v>
      </c>
      <c r="V73" s="343"/>
      <c r="W73" s="343">
        <v>3</v>
      </c>
      <c r="X73" s="343" t="str">
        <f t="shared" si="54"/>
        <v>No hay Programación</v>
      </c>
      <c r="Y73" s="343" t="str">
        <f t="shared" si="43"/>
        <v>De acuerdo con lo programado</v>
      </c>
      <c r="Z73" s="343"/>
      <c r="AA73" s="343"/>
      <c r="AB73" s="296" t="str">
        <f t="shared" si="55"/>
        <v>No hay ejecución</v>
      </c>
      <c r="AC73" s="297" t="str">
        <f t="shared" si="56"/>
        <v>NA</v>
      </c>
      <c r="AD73" s="354"/>
      <c r="AE73" s="224">
        <v>1</v>
      </c>
      <c r="AF73" s="225" t="str">
        <f t="shared" si="57"/>
        <v>No hay Programación</v>
      </c>
      <c r="AG73" s="226" t="str">
        <f t="shared" si="58"/>
        <v>De acuerdo con lo programado</v>
      </c>
      <c r="AH73" s="226"/>
      <c r="AI73" s="299"/>
      <c r="AJ73" s="296" t="str">
        <f t="shared" si="59"/>
        <v>No hay ejecución</v>
      </c>
      <c r="AK73" s="297" t="str">
        <f t="shared" si="6"/>
        <v>NA</v>
      </c>
      <c r="AL73" s="354"/>
    </row>
    <row r="74" spans="1:38" ht="96" customHeight="1">
      <c r="A74" s="177">
        <v>9.4</v>
      </c>
      <c r="B74" s="170">
        <v>2</v>
      </c>
      <c r="C74" s="170">
        <v>0</v>
      </c>
      <c r="D74" s="170">
        <v>0</v>
      </c>
      <c r="E74" s="170">
        <v>0</v>
      </c>
      <c r="F74" s="172" t="s">
        <v>2213</v>
      </c>
      <c r="G74" s="172" t="s">
        <v>920</v>
      </c>
      <c r="H74" s="172" t="s">
        <v>517</v>
      </c>
      <c r="I74" s="178"/>
      <c r="J74" s="178"/>
      <c r="K74" s="231">
        <f t="shared" si="49"/>
        <v>0</v>
      </c>
      <c r="L74" s="178"/>
      <c r="M74" s="178"/>
      <c r="N74" s="231">
        <f t="shared" si="50"/>
        <v>0</v>
      </c>
      <c r="O74" s="232">
        <f t="shared" si="51"/>
        <v>0</v>
      </c>
      <c r="P74" s="179">
        <v>100000</v>
      </c>
      <c r="Q74" s="172" t="s">
        <v>2214</v>
      </c>
      <c r="R74" s="183" t="s">
        <v>2215</v>
      </c>
      <c r="S74" s="343">
        <v>4</v>
      </c>
      <c r="T74" s="343" t="str">
        <f>IF(S74="","No hay ejecución",IF(AND(I74=0),"No hay Programación", S74/I74))</f>
        <v>No hay Programación</v>
      </c>
      <c r="U74" s="343" t="str">
        <f t="shared" si="53"/>
        <v>De acuerdo con lo programado</v>
      </c>
      <c r="V74" s="343"/>
      <c r="W74" s="343">
        <v>1</v>
      </c>
      <c r="X74" s="343" t="str">
        <f t="shared" si="54"/>
        <v>No hay Programación</v>
      </c>
      <c r="Y74" s="343" t="str">
        <f t="shared" si="43"/>
        <v>De acuerdo con lo programado</v>
      </c>
      <c r="Z74" s="343"/>
      <c r="AA74" s="343"/>
      <c r="AB74" s="296" t="str">
        <f t="shared" si="55"/>
        <v>No hay ejecución</v>
      </c>
      <c r="AC74" s="297" t="str">
        <f t="shared" si="56"/>
        <v>NA</v>
      </c>
      <c r="AD74" s="354"/>
      <c r="AE74" s="224">
        <v>5</v>
      </c>
      <c r="AF74" s="225" t="str">
        <f t="shared" si="57"/>
        <v>No hay Programación</v>
      </c>
      <c r="AG74" s="226" t="str">
        <f t="shared" si="58"/>
        <v>De acuerdo con lo programado</v>
      </c>
      <c r="AH74" s="226"/>
      <c r="AI74" s="299"/>
      <c r="AJ74" s="296" t="str">
        <f t="shared" si="59"/>
        <v>No hay ejecución</v>
      </c>
      <c r="AK74" s="297" t="str">
        <f t="shared" si="6"/>
        <v>NA</v>
      </c>
      <c r="AL74" s="354"/>
    </row>
    <row r="75" spans="1:38" ht="96" customHeight="1">
      <c r="A75" s="177" t="s">
        <v>924</v>
      </c>
      <c r="B75" s="170">
        <v>2</v>
      </c>
      <c r="C75" s="170">
        <v>0</v>
      </c>
      <c r="D75" s="170">
        <v>0</v>
      </c>
      <c r="E75" s="170">
        <v>0</v>
      </c>
      <c r="F75" s="172" t="s">
        <v>2216</v>
      </c>
      <c r="G75" s="172" t="s">
        <v>495</v>
      </c>
      <c r="H75" s="172" t="s">
        <v>517</v>
      </c>
      <c r="I75" s="178"/>
      <c r="J75" s="178"/>
      <c r="K75" s="174">
        <f t="shared" si="49"/>
        <v>0</v>
      </c>
      <c r="L75" s="178"/>
      <c r="M75" s="178"/>
      <c r="N75" s="174">
        <f t="shared" si="50"/>
        <v>0</v>
      </c>
      <c r="O75" s="175">
        <f t="shared" si="51"/>
        <v>0</v>
      </c>
      <c r="P75" s="179">
        <v>350000</v>
      </c>
      <c r="Q75" s="172" t="s">
        <v>2217</v>
      </c>
      <c r="R75" s="342" t="s">
        <v>2218</v>
      </c>
      <c r="S75" s="343">
        <v>5</v>
      </c>
      <c r="T75" s="343" t="str">
        <f t="shared" si="52"/>
        <v>No hay Programación</v>
      </c>
      <c r="U75" s="343" t="str">
        <f t="shared" si="53"/>
        <v>De acuerdo con lo programado</v>
      </c>
      <c r="V75" s="343"/>
      <c r="W75" s="343">
        <v>13</v>
      </c>
      <c r="X75" s="343" t="str">
        <f t="shared" si="54"/>
        <v>No hay Programación</v>
      </c>
      <c r="Y75" s="343" t="str">
        <f t="shared" si="43"/>
        <v>De acuerdo con lo programado</v>
      </c>
      <c r="Z75" s="343"/>
      <c r="AA75" s="343"/>
      <c r="AB75" s="296" t="str">
        <f t="shared" si="55"/>
        <v>No hay ejecución</v>
      </c>
      <c r="AC75" s="297" t="str">
        <f t="shared" si="56"/>
        <v>NA</v>
      </c>
      <c r="AD75" s="354"/>
      <c r="AE75" s="224">
        <v>50</v>
      </c>
      <c r="AF75" s="225" t="str">
        <f t="shared" si="57"/>
        <v>No hay Programación</v>
      </c>
      <c r="AG75" s="226" t="str">
        <f t="shared" si="58"/>
        <v>De acuerdo con lo programado</v>
      </c>
      <c r="AH75" s="226"/>
      <c r="AI75" s="299"/>
      <c r="AJ75" s="296" t="str">
        <f t="shared" si="59"/>
        <v>No hay ejecución</v>
      </c>
      <c r="AK75" s="297" t="str">
        <f t="shared" si="6"/>
        <v>NA</v>
      </c>
      <c r="AL75" s="354"/>
    </row>
    <row r="76" spans="1:38" ht="96" hidden="1" customHeight="1">
      <c r="A76" s="177" t="s">
        <v>927</v>
      </c>
      <c r="B76" s="170">
        <v>2</v>
      </c>
      <c r="C76" s="170">
        <v>0</v>
      </c>
      <c r="D76" s="170">
        <v>0</v>
      </c>
      <c r="E76" s="170">
        <v>0</v>
      </c>
      <c r="F76" s="172" t="s">
        <v>2219</v>
      </c>
      <c r="G76" s="172" t="s">
        <v>920</v>
      </c>
      <c r="H76" s="172" t="s">
        <v>517</v>
      </c>
      <c r="I76" s="178"/>
      <c r="J76" s="178"/>
      <c r="K76" s="174">
        <f t="shared" si="49"/>
        <v>0</v>
      </c>
      <c r="L76" s="178"/>
      <c r="M76" s="178"/>
      <c r="N76" s="174">
        <f t="shared" si="50"/>
        <v>0</v>
      </c>
      <c r="O76" s="175">
        <f t="shared" si="51"/>
        <v>0</v>
      </c>
      <c r="P76" s="179">
        <v>0</v>
      </c>
      <c r="Q76" s="172"/>
      <c r="R76" s="341" t="s">
        <v>2220</v>
      </c>
      <c r="S76" s="343">
        <v>6</v>
      </c>
      <c r="T76" s="343" t="str">
        <f t="shared" si="52"/>
        <v>No hay Programación</v>
      </c>
      <c r="U76" s="343" t="str">
        <f t="shared" si="53"/>
        <v>De acuerdo con lo programado</v>
      </c>
      <c r="V76" s="343"/>
      <c r="W76" s="343">
        <v>13</v>
      </c>
      <c r="X76" s="343" t="str">
        <f t="shared" si="54"/>
        <v>No hay Programación</v>
      </c>
      <c r="Y76" s="343" t="str">
        <f t="shared" si="43"/>
        <v>De acuerdo con lo programado</v>
      </c>
      <c r="Z76" s="343"/>
      <c r="AA76" s="343"/>
      <c r="AB76" s="296" t="str">
        <f t="shared" si="55"/>
        <v>No hay ejecución</v>
      </c>
      <c r="AC76" s="297" t="str">
        <f t="shared" si="56"/>
        <v>NA</v>
      </c>
      <c r="AD76" s="354"/>
      <c r="AE76" s="224"/>
      <c r="AF76" s="225" t="str">
        <f t="shared" si="57"/>
        <v>No hay ejecución</v>
      </c>
      <c r="AG76" s="226" t="str">
        <f t="shared" si="58"/>
        <v>NA</v>
      </c>
      <c r="AH76" s="226"/>
      <c r="AI76" s="299"/>
      <c r="AJ76" s="296" t="str">
        <f t="shared" si="59"/>
        <v>No hay ejecución</v>
      </c>
      <c r="AK76" s="297" t="str">
        <f t="shared" si="6"/>
        <v>NA</v>
      </c>
      <c r="AL76" s="354"/>
    </row>
    <row r="77" spans="1:38" ht="96" customHeight="1">
      <c r="A77" s="177"/>
      <c r="B77" s="170"/>
      <c r="C77" s="170"/>
      <c r="D77" s="170"/>
      <c r="E77" s="170"/>
      <c r="F77" s="172"/>
      <c r="G77" s="172"/>
      <c r="H77" s="172"/>
      <c r="I77" s="178"/>
      <c r="J77" s="178"/>
      <c r="K77" s="174"/>
      <c r="L77" s="178"/>
      <c r="M77" s="178"/>
      <c r="N77" s="174"/>
      <c r="O77" s="175"/>
      <c r="P77" s="179"/>
      <c r="Q77" s="172"/>
      <c r="R77" s="342"/>
      <c r="S77" s="190"/>
      <c r="T77" s="344"/>
      <c r="U77" s="171"/>
      <c r="V77" s="358"/>
      <c r="W77" s="190"/>
      <c r="X77" s="359"/>
      <c r="Y77" s="171"/>
      <c r="Z77" s="358"/>
      <c r="AA77" s="190"/>
      <c r="AB77" s="353"/>
      <c r="AC77" s="318"/>
      <c r="AD77" s="354"/>
      <c r="AE77" s="238"/>
      <c r="AF77" s="281"/>
      <c r="AG77" s="332"/>
      <c r="AH77" s="282"/>
      <c r="AI77" s="389"/>
      <c r="AJ77" s="353"/>
      <c r="AK77" s="318"/>
      <c r="AL77" s="354"/>
    </row>
    <row r="78" spans="1:38" ht="96" customHeight="1">
      <c r="A78" s="177"/>
      <c r="B78" s="170"/>
      <c r="C78" s="170"/>
      <c r="D78" s="170"/>
      <c r="E78" s="170"/>
      <c r="F78" s="172"/>
      <c r="G78" s="172"/>
      <c r="H78" s="172"/>
      <c r="I78" s="178"/>
      <c r="J78" s="178"/>
      <c r="K78" s="174"/>
      <c r="L78" s="178"/>
      <c r="M78" s="178"/>
      <c r="N78" s="174"/>
      <c r="O78" s="175"/>
      <c r="P78" s="179"/>
      <c r="Q78" s="172"/>
      <c r="R78" s="342"/>
      <c r="S78" s="190"/>
      <c r="T78" s="344"/>
      <c r="U78" s="171"/>
      <c r="V78" s="358"/>
      <c r="W78" s="190"/>
      <c r="X78" s="359"/>
      <c r="Y78" s="171"/>
      <c r="Z78" s="358"/>
      <c r="AA78" s="190"/>
      <c r="AB78" s="353"/>
      <c r="AC78" s="318"/>
      <c r="AD78" s="354"/>
      <c r="AE78" s="238"/>
      <c r="AF78" s="281"/>
      <c r="AG78" s="332"/>
      <c r="AH78" s="282"/>
      <c r="AI78" s="389"/>
      <c r="AJ78" s="353"/>
      <c r="AK78" s="318"/>
      <c r="AL78" s="354"/>
    </row>
    <row r="79" spans="1:38" ht="96" customHeight="1">
      <c r="A79" s="177"/>
      <c r="B79" s="170"/>
      <c r="C79" s="170"/>
      <c r="D79" s="170"/>
      <c r="E79" s="170"/>
      <c r="F79" s="172"/>
      <c r="G79" s="172"/>
      <c r="H79" s="172"/>
      <c r="I79" s="178"/>
      <c r="J79" s="178"/>
      <c r="K79" s="174"/>
      <c r="L79" s="178"/>
      <c r="M79" s="178"/>
      <c r="N79" s="174"/>
      <c r="O79" s="175"/>
      <c r="P79" s="179"/>
      <c r="Q79" s="172"/>
      <c r="R79" s="342"/>
      <c r="S79" s="190"/>
      <c r="T79" s="344"/>
      <c r="U79" s="171"/>
      <c r="V79" s="358"/>
      <c r="W79" s="190"/>
      <c r="X79" s="359"/>
      <c r="Y79" s="171"/>
      <c r="Z79" s="358"/>
      <c r="AA79" s="190"/>
      <c r="AB79" s="359"/>
      <c r="AC79" s="171"/>
      <c r="AD79" s="358"/>
      <c r="AE79" s="199"/>
      <c r="AF79" s="206"/>
      <c r="AG79" s="207"/>
      <c r="AH79" s="208"/>
      <c r="AI79" s="390"/>
      <c r="AJ79" s="359"/>
      <c r="AK79" s="171"/>
      <c r="AL79" s="358"/>
    </row>
    <row r="80" spans="1:38" ht="96" customHeight="1">
      <c r="A80" s="177"/>
      <c r="B80" s="170"/>
      <c r="C80" s="170"/>
      <c r="D80" s="170"/>
      <c r="E80" s="170"/>
      <c r="F80" s="172"/>
      <c r="G80" s="172"/>
      <c r="H80" s="172"/>
      <c r="I80" s="178"/>
      <c r="J80" s="178"/>
      <c r="K80" s="174"/>
      <c r="L80" s="178"/>
      <c r="M80" s="178"/>
      <c r="N80" s="174"/>
      <c r="O80" s="175"/>
      <c r="P80" s="179"/>
      <c r="Q80" s="172"/>
      <c r="R80" s="342"/>
      <c r="S80" s="190"/>
      <c r="T80" s="344"/>
      <c r="U80" s="171"/>
      <c r="V80" s="358"/>
      <c r="W80" s="190"/>
      <c r="X80" s="359"/>
      <c r="Y80" s="171"/>
      <c r="Z80" s="358"/>
      <c r="AA80" s="190"/>
      <c r="AB80" s="359"/>
      <c r="AC80" s="171"/>
      <c r="AD80" s="358"/>
      <c r="AE80" s="199"/>
      <c r="AF80" s="206"/>
      <c r="AG80" s="207"/>
      <c r="AH80" s="208"/>
      <c r="AI80" s="390"/>
      <c r="AJ80" s="359"/>
      <c r="AK80" s="171"/>
      <c r="AL80" s="358"/>
    </row>
    <row r="81" spans="1:39" ht="96" customHeight="1">
      <c r="A81" s="177"/>
      <c r="B81" s="170"/>
      <c r="C81" s="170"/>
      <c r="D81" s="170"/>
      <c r="E81" s="170"/>
      <c r="F81" s="172"/>
      <c r="G81" s="172"/>
      <c r="H81" s="172"/>
      <c r="I81" s="178"/>
      <c r="J81" s="178"/>
      <c r="K81" s="174"/>
      <c r="L81" s="178"/>
      <c r="M81" s="178"/>
      <c r="N81" s="174"/>
      <c r="O81" s="175"/>
      <c r="P81" s="179"/>
      <c r="Q81" s="172"/>
      <c r="R81" s="342"/>
      <c r="S81" s="190"/>
      <c r="T81" s="344"/>
      <c r="U81" s="171"/>
      <c r="V81" s="358"/>
      <c r="W81" s="190"/>
      <c r="X81" s="359"/>
      <c r="Y81" s="171"/>
      <c r="Z81" s="358"/>
      <c r="AA81" s="190"/>
      <c r="AB81" s="359"/>
      <c r="AC81" s="171"/>
      <c r="AD81" s="358"/>
      <c r="AE81" s="199"/>
      <c r="AF81" s="206"/>
      <c r="AG81" s="207"/>
      <c r="AH81" s="208"/>
      <c r="AI81" s="390"/>
      <c r="AJ81" s="359"/>
      <c r="AK81" s="171"/>
      <c r="AL81" s="358"/>
    </row>
    <row r="82" spans="1:39" s="154" customFormat="1" ht="25.05" customHeight="1" thickBot="1">
      <c r="A82" s="2"/>
      <c r="B82" s="2"/>
      <c r="C82" s="2"/>
      <c r="D82" s="2"/>
      <c r="E82" s="2"/>
      <c r="F82" s="158"/>
      <c r="G82" s="158"/>
      <c r="H82" s="158"/>
      <c r="I82" s="319"/>
      <c r="J82" s="319"/>
      <c r="K82" s="320"/>
      <c r="L82" s="319"/>
      <c r="M82" s="319"/>
      <c r="N82" s="320"/>
      <c r="O82" s="321"/>
      <c r="P82" s="366"/>
      <c r="Q82" s="137"/>
      <c r="R82" s="367"/>
      <c r="S82" s="3"/>
      <c r="T82" s="3"/>
      <c r="U82" s="3"/>
      <c r="V82" s="3"/>
      <c r="W82" s="3"/>
      <c r="X82" s="3"/>
      <c r="Y82" s="3"/>
      <c r="Z82" s="3"/>
      <c r="AA82" s="3"/>
      <c r="AB82" s="3"/>
      <c r="AC82" s="3"/>
      <c r="AD82" s="340"/>
      <c r="AI82" s="3"/>
      <c r="AJ82" s="3"/>
      <c r="AK82" s="3"/>
      <c r="AL82" s="3"/>
      <c r="AM82" s="269"/>
    </row>
    <row r="83" spans="1:39" ht="25.05" customHeight="1" thickTop="1" thickBot="1">
      <c r="A83" s="820" t="s">
        <v>551</v>
      </c>
      <c r="B83" s="821"/>
      <c r="C83" s="821"/>
      <c r="D83" s="821"/>
      <c r="E83" s="821"/>
      <c r="F83" s="144" t="s">
        <v>2221</v>
      </c>
      <c r="G83" s="139"/>
      <c r="H83" s="139"/>
      <c r="I83" s="137"/>
      <c r="J83" s="137"/>
      <c r="K83" s="137"/>
      <c r="L83" s="137"/>
      <c r="M83" s="137"/>
      <c r="O83" s="137" t="s">
        <v>1525</v>
      </c>
      <c r="P83" s="138">
        <f>SUM(P13,P16,P43,P45,P50,P52,P54,P56,P70)</f>
        <v>63117520</v>
      </c>
      <c r="Q83" s="137"/>
      <c r="R83" s="137"/>
    </row>
    <row r="84" spans="1:39" ht="25.05" customHeight="1" thickTop="1" thickBot="1">
      <c r="A84" s="157"/>
      <c r="B84" s="157"/>
      <c r="C84" s="157"/>
      <c r="D84" s="157"/>
      <c r="E84" s="157"/>
      <c r="F84" s="139"/>
      <c r="G84" s="139"/>
      <c r="H84" s="139"/>
      <c r="I84" s="137"/>
      <c r="J84" s="137"/>
      <c r="K84" s="137"/>
      <c r="L84" s="137"/>
      <c r="M84" s="137"/>
      <c r="N84" s="137"/>
      <c r="O84" s="137"/>
      <c r="P84" s="137"/>
      <c r="Q84" s="137"/>
      <c r="R84" s="137"/>
    </row>
    <row r="85" spans="1:39" ht="25.05" customHeight="1" thickTop="1" thickBot="1">
      <c r="A85" s="822" t="s">
        <v>553</v>
      </c>
      <c r="B85" s="823"/>
      <c r="C85" s="823"/>
      <c r="D85" s="823"/>
      <c r="E85" s="823"/>
      <c r="F85" s="368" t="s">
        <v>2222</v>
      </c>
      <c r="G85" s="139"/>
      <c r="H85" s="139"/>
      <c r="I85" s="137"/>
      <c r="J85" s="137"/>
      <c r="K85" s="137"/>
      <c r="L85" s="137"/>
      <c r="M85" s="137"/>
      <c r="N85" s="137"/>
      <c r="O85" s="137"/>
      <c r="P85" s="137"/>
      <c r="Q85" s="137"/>
      <c r="R85" s="137"/>
    </row>
    <row r="86" spans="1:39" ht="25.05" customHeight="1" thickTop="1" thickBot="1">
      <c r="A86" s="158"/>
      <c r="B86" s="158"/>
      <c r="C86" s="158"/>
      <c r="D86" s="158"/>
      <c r="E86" s="158"/>
      <c r="F86" s="139"/>
      <c r="G86" s="139"/>
      <c r="H86" s="139"/>
      <c r="I86" s="137"/>
      <c r="J86" s="137"/>
      <c r="K86" s="137"/>
      <c r="L86" s="137"/>
      <c r="M86" s="137"/>
      <c r="O86" s="137"/>
      <c r="P86" s="138"/>
      <c r="Q86" s="137"/>
      <c r="R86" s="137"/>
    </row>
    <row r="87" spans="1:39" ht="25.05" customHeight="1" thickTop="1" thickBot="1">
      <c r="A87" s="159" t="s">
        <v>554</v>
      </c>
      <c r="B87" s="2"/>
      <c r="C87" s="2"/>
      <c r="D87" s="2"/>
      <c r="E87" s="2"/>
      <c r="F87" s="314"/>
      <c r="G87" s="139"/>
      <c r="H87" s="139"/>
      <c r="I87" s="137"/>
      <c r="J87" s="137"/>
      <c r="K87" s="137"/>
      <c r="L87" s="137"/>
      <c r="M87" s="137"/>
      <c r="N87" s="137"/>
      <c r="O87" s="137"/>
      <c r="P87" s="138"/>
      <c r="Q87" s="137"/>
      <c r="R87" s="137"/>
    </row>
    <row r="88" spans="1:39" ht="25.05" customHeight="1" thickTop="1" thickBot="1">
      <c r="A88" s="160">
        <v>1</v>
      </c>
      <c r="B88" s="2" t="s">
        <v>555</v>
      </c>
      <c r="C88" s="2"/>
      <c r="D88" s="2"/>
      <c r="E88" s="2"/>
      <c r="F88" s="314"/>
      <c r="G88" s="139"/>
      <c r="H88" s="139"/>
      <c r="I88" s="137"/>
      <c r="J88" s="137"/>
      <c r="K88" s="137"/>
      <c r="L88" s="137"/>
      <c r="M88" s="137"/>
      <c r="N88" s="137"/>
      <c r="O88" s="137"/>
      <c r="P88" s="138"/>
      <c r="Q88" s="137"/>
      <c r="R88" s="137"/>
    </row>
    <row r="89" spans="1:39" ht="25.05" customHeight="1" thickTop="1" thickBot="1">
      <c r="A89" s="160">
        <v>2</v>
      </c>
      <c r="B89" s="2" t="s">
        <v>556</v>
      </c>
      <c r="C89" s="2"/>
      <c r="D89" s="2"/>
      <c r="E89" s="2"/>
      <c r="F89" s="314"/>
      <c r="G89" s="139"/>
      <c r="H89" s="139"/>
      <c r="I89" s="137"/>
      <c r="J89" s="137"/>
      <c r="K89" s="137"/>
      <c r="L89" s="137"/>
      <c r="M89" s="137"/>
      <c r="N89" s="137"/>
      <c r="O89" s="137"/>
      <c r="P89" s="138"/>
      <c r="Q89" s="137"/>
      <c r="R89" s="137"/>
    </row>
    <row r="90" spans="1:39" ht="25.05" customHeight="1" thickTop="1" thickBot="1">
      <c r="A90" s="160">
        <v>3</v>
      </c>
      <c r="B90" s="2" t="s">
        <v>557</v>
      </c>
      <c r="D90" s="2"/>
      <c r="E90" s="2"/>
      <c r="F90" s="314"/>
      <c r="G90" s="3"/>
      <c r="H90" s="3"/>
      <c r="I90" s="137"/>
      <c r="J90" s="137"/>
      <c r="K90" s="137"/>
      <c r="L90" s="137"/>
      <c r="M90" s="137"/>
      <c r="N90" s="137"/>
      <c r="O90" s="137"/>
      <c r="P90" s="138"/>
      <c r="Q90" s="137"/>
      <c r="R90" s="137"/>
    </row>
    <row r="91" spans="1:39" ht="25.05" customHeight="1" thickTop="1" thickBot="1">
      <c r="A91" s="160">
        <v>4</v>
      </c>
      <c r="B91" s="2" t="s">
        <v>558</v>
      </c>
      <c r="D91" s="2"/>
      <c r="E91" s="2"/>
      <c r="F91" s="314"/>
      <c r="G91" s="137"/>
      <c r="H91" s="137"/>
      <c r="I91" s="137"/>
      <c r="J91" s="137"/>
      <c r="K91" s="137"/>
      <c r="L91" s="137"/>
      <c r="M91" s="137"/>
      <c r="N91" s="137"/>
      <c r="O91" s="137"/>
      <c r="P91" s="138"/>
      <c r="Q91" s="137"/>
      <c r="R91" s="137"/>
    </row>
    <row r="92" spans="1:39" ht="25.05" customHeight="1" thickTop="1" thickBot="1">
      <c r="A92" s="160">
        <v>5</v>
      </c>
      <c r="B92" s="2" t="s">
        <v>559</v>
      </c>
      <c r="D92" s="2"/>
      <c r="E92" s="2"/>
      <c r="F92" s="314"/>
      <c r="G92" s="137"/>
      <c r="H92" s="137"/>
      <c r="I92" s="137"/>
      <c r="J92" s="137"/>
      <c r="K92" s="137"/>
      <c r="L92" s="137"/>
      <c r="M92" s="137"/>
      <c r="N92" s="137"/>
      <c r="O92" s="137"/>
      <c r="P92" s="138"/>
      <c r="Q92" s="137"/>
      <c r="R92" s="137"/>
    </row>
    <row r="93" spans="1:39" ht="25.05" customHeight="1" thickTop="1">
      <c r="A93" s="160">
        <v>6</v>
      </c>
      <c r="B93" s="3" t="s">
        <v>560</v>
      </c>
      <c r="D93" s="2"/>
      <c r="E93" s="2"/>
      <c r="F93" s="314"/>
      <c r="G93" s="139"/>
      <c r="H93" s="139"/>
      <c r="I93" s="139"/>
      <c r="J93" s="139"/>
      <c r="K93" s="139"/>
      <c r="L93" s="139"/>
      <c r="M93" s="139"/>
      <c r="N93" s="139"/>
      <c r="O93" s="139"/>
      <c r="P93" s="146"/>
      <c r="Q93" s="139"/>
      <c r="R93" s="139"/>
    </row>
    <row r="94" spans="1:39" ht="25.05" customHeight="1">
      <c r="A94" s="160">
        <v>7</v>
      </c>
      <c r="B94" s="2" t="s">
        <v>561</v>
      </c>
      <c r="D94" s="2"/>
      <c r="E94" s="2"/>
      <c r="F94" s="314"/>
      <c r="G94" s="139"/>
      <c r="H94" s="139"/>
      <c r="I94" s="139"/>
      <c r="J94" s="139"/>
      <c r="K94" s="139"/>
      <c r="L94" s="139"/>
      <c r="M94" s="139"/>
      <c r="N94" s="139"/>
      <c r="O94" s="139"/>
      <c r="P94" s="146"/>
      <c r="Q94" s="139"/>
      <c r="R94" s="139"/>
    </row>
    <row r="95" spans="1:39" s="154" customFormat="1" ht="25.05" customHeight="1">
      <c r="A95" s="160">
        <v>8</v>
      </c>
      <c r="B95" s="2" t="s">
        <v>562</v>
      </c>
      <c r="C95" s="2"/>
      <c r="D95" s="3"/>
      <c r="E95" s="3"/>
      <c r="F95" s="314"/>
      <c r="G95" s="139"/>
      <c r="H95" s="139"/>
      <c r="I95" s="139"/>
      <c r="J95" s="139"/>
      <c r="K95" s="139"/>
      <c r="L95" s="139"/>
      <c r="M95" s="139"/>
      <c r="N95" s="139"/>
      <c r="O95" s="139"/>
      <c r="P95" s="146"/>
      <c r="Q95" s="139"/>
      <c r="R95" s="139"/>
      <c r="S95" s="3"/>
      <c r="T95" s="3"/>
      <c r="U95" s="3"/>
      <c r="V95" s="3"/>
      <c r="W95" s="3"/>
      <c r="X95" s="3"/>
      <c r="Y95" s="3"/>
      <c r="Z95" s="3"/>
      <c r="AA95" s="3"/>
      <c r="AB95" s="3"/>
      <c r="AC95" s="3"/>
      <c r="AD95" s="3"/>
      <c r="AI95" s="3"/>
      <c r="AJ95" s="3"/>
      <c r="AK95" s="3"/>
      <c r="AL95" s="3"/>
      <c r="AM95" s="269"/>
    </row>
    <row r="96" spans="1:39" ht="25.05" customHeight="1">
      <c r="A96" s="160">
        <v>9</v>
      </c>
      <c r="B96" s="2" t="s">
        <v>563</v>
      </c>
      <c r="C96" s="2"/>
      <c r="D96" s="2"/>
      <c r="E96" s="2"/>
      <c r="F96" s="314"/>
      <c r="G96" s="139"/>
      <c r="H96" s="139"/>
      <c r="I96" s="139"/>
      <c r="J96" s="139"/>
      <c r="K96" s="139"/>
      <c r="L96" s="139"/>
      <c r="M96" s="139"/>
      <c r="N96" s="139"/>
      <c r="O96" s="139"/>
      <c r="P96" s="146"/>
      <c r="Q96" s="139"/>
      <c r="R96" s="139"/>
    </row>
    <row r="97" spans="1:39" ht="25.05" customHeight="1">
      <c r="A97" s="160">
        <v>10</v>
      </c>
      <c r="B97" s="2" t="s">
        <v>564</v>
      </c>
      <c r="C97" s="2"/>
      <c r="D97" s="2"/>
      <c r="E97" s="2"/>
      <c r="F97" s="314"/>
      <c r="G97" s="139"/>
      <c r="H97" s="139"/>
      <c r="I97" s="139"/>
      <c r="J97" s="139"/>
      <c r="K97" s="139"/>
      <c r="L97" s="139"/>
      <c r="M97" s="139"/>
      <c r="N97" s="139"/>
      <c r="O97" s="139"/>
      <c r="P97" s="146"/>
      <c r="Q97" s="139"/>
      <c r="R97" s="139"/>
    </row>
    <row r="98" spans="1:39" ht="25.05" customHeight="1">
      <c r="A98" s="160">
        <v>11</v>
      </c>
      <c r="B98" s="2" t="s">
        <v>565</v>
      </c>
      <c r="C98" s="2"/>
      <c r="D98" s="2"/>
      <c r="E98" s="2"/>
      <c r="F98" s="314"/>
      <c r="G98" s="139"/>
      <c r="H98" s="139"/>
      <c r="I98" s="139"/>
      <c r="J98" s="139"/>
      <c r="K98" s="139"/>
      <c r="L98" s="139"/>
      <c r="M98" s="139"/>
      <c r="N98" s="139"/>
      <c r="O98" s="139"/>
      <c r="P98" s="146"/>
      <c r="Q98" s="139"/>
      <c r="R98" s="139"/>
    </row>
    <row r="99" spans="1:39" ht="25.05" customHeight="1">
      <c r="A99" s="160">
        <v>12</v>
      </c>
      <c r="B99" s="2" t="s">
        <v>566</v>
      </c>
      <c r="C99" s="2"/>
      <c r="D99" s="2"/>
      <c r="E99" s="2"/>
      <c r="F99" s="314"/>
      <c r="G99" s="139"/>
      <c r="H99" s="139"/>
      <c r="I99" s="139"/>
      <c r="J99" s="139"/>
      <c r="K99" s="139"/>
      <c r="L99" s="139"/>
      <c r="M99" s="139"/>
      <c r="N99" s="139"/>
      <c r="O99" s="139"/>
      <c r="P99" s="146"/>
      <c r="Q99" s="139"/>
      <c r="R99" s="139"/>
    </row>
    <row r="100" spans="1:39" ht="25.05" customHeight="1">
      <c r="A100" s="160">
        <v>13</v>
      </c>
      <c r="B100" s="2" t="s">
        <v>567</v>
      </c>
      <c r="C100" s="2"/>
      <c r="D100" s="2"/>
      <c r="E100" s="2"/>
      <c r="F100" s="314"/>
      <c r="G100" s="139"/>
      <c r="H100" s="139"/>
      <c r="I100" s="139"/>
      <c r="J100" s="139"/>
      <c r="K100" s="139"/>
      <c r="L100" s="139"/>
      <c r="M100" s="139"/>
      <c r="N100" s="139"/>
      <c r="O100" s="139"/>
      <c r="P100" s="146"/>
      <c r="Q100" s="139"/>
      <c r="R100" s="139"/>
    </row>
    <row r="101" spans="1:39" ht="25.05" customHeight="1" thickBot="1">
      <c r="A101" s="3"/>
      <c r="C101" s="3"/>
      <c r="D101" s="3"/>
      <c r="E101" s="3"/>
      <c r="F101" s="139"/>
      <c r="G101" s="148"/>
      <c r="H101" s="148"/>
      <c r="I101" s="148"/>
      <c r="J101" s="148"/>
      <c r="K101" s="148"/>
      <c r="L101" s="148"/>
      <c r="M101" s="148"/>
      <c r="N101" s="148"/>
      <c r="O101" s="148"/>
      <c r="P101" s="138"/>
      <c r="Q101" s="137"/>
      <c r="R101" s="148"/>
    </row>
    <row r="102" spans="1:39" ht="25.05" customHeight="1" thickTop="1"/>
    <row r="103" spans="1:39" ht="25.05" customHeight="1">
      <c r="A103" s="3"/>
      <c r="C103" s="3"/>
      <c r="D103" s="3"/>
      <c r="E103" s="3"/>
      <c r="F103" s="139"/>
      <c r="G103" s="3"/>
      <c r="H103" s="3"/>
      <c r="I103" s="3"/>
      <c r="J103" s="3"/>
      <c r="K103" s="3"/>
      <c r="L103" s="3"/>
      <c r="M103" s="3"/>
      <c r="N103" s="3"/>
      <c r="O103" s="3"/>
      <c r="P103" s="369"/>
      <c r="Q103" s="157"/>
      <c r="R103" s="3"/>
    </row>
    <row r="104" spans="1:39" s="154" customFormat="1" ht="25.05" customHeight="1">
      <c r="A104" s="3"/>
      <c r="B104" s="3"/>
      <c r="C104" s="3"/>
      <c r="D104" s="3"/>
      <c r="E104" s="3"/>
      <c r="F104" s="139"/>
      <c r="G104" s="3"/>
      <c r="H104" s="3"/>
      <c r="I104" s="3"/>
      <c r="J104" s="3"/>
      <c r="K104" s="3"/>
      <c r="L104" s="3"/>
      <c r="M104" s="3"/>
      <c r="N104" s="3"/>
      <c r="O104" s="3"/>
      <c r="P104" s="369"/>
      <c r="Q104" s="157"/>
      <c r="R104" s="3"/>
      <c r="S104" s="3"/>
      <c r="T104" s="3"/>
      <c r="U104" s="3"/>
      <c r="V104" s="3"/>
      <c r="W104" s="3"/>
      <c r="X104" s="3"/>
      <c r="Y104" s="3"/>
      <c r="Z104" s="3"/>
      <c r="AA104" s="3"/>
      <c r="AB104" s="3"/>
      <c r="AC104" s="3"/>
      <c r="AD104" s="3"/>
      <c r="AI104" s="3"/>
      <c r="AJ104" s="3"/>
      <c r="AK104" s="3"/>
      <c r="AL104" s="3"/>
      <c r="AM104" s="269"/>
    </row>
    <row r="105" spans="1:39" s="154" customFormat="1" ht="25.05" customHeight="1">
      <c r="A105" s="3"/>
      <c r="B105" s="3"/>
      <c r="C105" s="3"/>
      <c r="D105" s="3"/>
      <c r="E105" s="3"/>
      <c r="F105" s="139"/>
      <c r="G105" s="3"/>
      <c r="H105" s="3"/>
      <c r="I105" s="3"/>
      <c r="J105" s="3"/>
      <c r="K105" s="3"/>
      <c r="L105" s="3"/>
      <c r="M105" s="3"/>
      <c r="N105" s="3"/>
      <c r="O105" s="3"/>
      <c r="P105" s="369"/>
      <c r="Q105" s="157"/>
      <c r="R105" s="3"/>
      <c r="S105" s="3"/>
      <c r="T105" s="3"/>
      <c r="U105" s="3"/>
      <c r="V105" s="3"/>
      <c r="W105" s="3"/>
      <c r="X105" s="3"/>
      <c r="Y105" s="3"/>
      <c r="Z105" s="3"/>
      <c r="AA105" s="3"/>
      <c r="AB105" s="3"/>
      <c r="AC105" s="3"/>
      <c r="AD105" s="3"/>
      <c r="AI105" s="3"/>
      <c r="AJ105" s="3"/>
      <c r="AK105" s="3"/>
      <c r="AL105" s="3"/>
      <c r="AM105" s="269"/>
    </row>
    <row r="106" spans="1:39" s="154" customFormat="1" ht="25.05" customHeight="1">
      <c r="A106" s="3"/>
      <c r="B106" s="3"/>
      <c r="C106" s="3"/>
      <c r="D106" s="3"/>
      <c r="E106" s="3"/>
      <c r="F106" s="139"/>
      <c r="G106" s="3"/>
      <c r="H106" s="3"/>
      <c r="I106" s="3"/>
      <c r="J106" s="3"/>
      <c r="K106" s="3"/>
      <c r="L106" s="3"/>
      <c r="M106" s="3"/>
      <c r="N106" s="3"/>
      <c r="O106" s="3"/>
      <c r="P106" s="369"/>
      <c r="Q106" s="157"/>
      <c r="R106" s="3"/>
      <c r="S106" s="3"/>
      <c r="T106" s="3"/>
      <c r="U106" s="3"/>
      <c r="V106" s="3"/>
      <c r="W106" s="3"/>
      <c r="X106" s="3"/>
      <c r="Y106" s="3"/>
      <c r="Z106" s="3"/>
      <c r="AA106" s="3"/>
      <c r="AB106" s="3"/>
      <c r="AC106" s="3"/>
      <c r="AD106" s="3"/>
      <c r="AI106" s="3"/>
      <c r="AJ106" s="3"/>
      <c r="AK106" s="3"/>
      <c r="AL106" s="3"/>
      <c r="AM106" s="269"/>
    </row>
    <row r="107" spans="1:39" s="154" customFormat="1" ht="25.05" customHeight="1">
      <c r="A107" s="1"/>
      <c r="B107" s="1"/>
      <c r="C107" s="1"/>
      <c r="D107" s="1"/>
      <c r="E107" s="1"/>
      <c r="F107" s="315"/>
      <c r="G107" s="1"/>
      <c r="H107" s="1"/>
      <c r="I107" s="1"/>
      <c r="J107" s="1"/>
      <c r="K107" s="1"/>
      <c r="L107" s="1"/>
      <c r="M107" s="1"/>
      <c r="N107" s="1"/>
      <c r="O107" s="1"/>
      <c r="P107" s="355"/>
      <c r="Q107" s="285"/>
      <c r="R107" s="1"/>
      <c r="S107" s="3"/>
      <c r="T107" s="3"/>
      <c r="U107" s="3"/>
      <c r="V107" s="3"/>
      <c r="W107" s="3"/>
      <c r="X107" s="3"/>
      <c r="Y107" s="3"/>
      <c r="Z107" s="3"/>
      <c r="AA107" s="3"/>
      <c r="AB107" s="3"/>
      <c r="AC107" s="3"/>
      <c r="AD107" s="3"/>
      <c r="AI107" s="3"/>
      <c r="AJ107" s="3"/>
      <c r="AK107" s="3"/>
      <c r="AL107" s="3"/>
      <c r="AM107" s="269"/>
    </row>
    <row r="108" spans="1:39" s="154" customFormat="1" ht="25.05" customHeight="1">
      <c r="A108" s="1"/>
      <c r="B108" s="1"/>
      <c r="C108" s="1"/>
      <c r="D108" s="1"/>
      <c r="E108" s="1"/>
      <c r="F108" s="315"/>
      <c r="G108" s="1"/>
      <c r="H108" s="1"/>
      <c r="I108" s="1"/>
      <c r="J108" s="1"/>
      <c r="K108" s="1"/>
      <c r="L108" s="1"/>
      <c r="M108" s="1"/>
      <c r="N108" s="1"/>
      <c r="O108" s="1"/>
      <c r="P108" s="355"/>
      <c r="Q108" s="285"/>
      <c r="R108" s="1"/>
      <c r="S108" s="3"/>
      <c r="T108" s="3"/>
      <c r="U108" s="3"/>
      <c r="V108" s="3"/>
      <c r="W108" s="3"/>
      <c r="X108" s="3"/>
      <c r="Y108" s="3"/>
      <c r="Z108" s="3"/>
      <c r="AA108" s="3"/>
      <c r="AB108" s="3"/>
      <c r="AC108" s="3"/>
      <c r="AD108" s="3"/>
      <c r="AI108" s="3"/>
      <c r="AJ108" s="3"/>
      <c r="AK108" s="3"/>
      <c r="AL108" s="3"/>
      <c r="AM108" s="269"/>
    </row>
    <row r="109" spans="1:39" s="154" customFormat="1" ht="25.05" customHeight="1">
      <c r="A109" s="1"/>
      <c r="B109" s="1"/>
      <c r="C109" s="1"/>
      <c r="D109" s="1"/>
      <c r="E109" s="1"/>
      <c r="F109" s="315"/>
      <c r="G109" s="1"/>
      <c r="H109" s="1"/>
      <c r="I109" s="1"/>
      <c r="J109" s="1"/>
      <c r="K109" s="1"/>
      <c r="L109" s="1"/>
      <c r="M109" s="1"/>
      <c r="N109" s="1"/>
      <c r="O109" s="1"/>
      <c r="P109" s="355"/>
      <c r="Q109" s="285"/>
      <c r="R109" s="1"/>
      <c r="S109" s="3"/>
      <c r="T109" s="3"/>
      <c r="U109" s="3"/>
      <c r="V109" s="3"/>
      <c r="W109" s="3"/>
      <c r="X109" s="3"/>
      <c r="Y109" s="3"/>
      <c r="Z109" s="3"/>
      <c r="AA109" s="3"/>
      <c r="AB109" s="3"/>
      <c r="AC109" s="3"/>
      <c r="AD109" s="3"/>
      <c r="AI109" s="3"/>
      <c r="AJ109" s="3"/>
      <c r="AK109" s="3"/>
      <c r="AL109" s="3"/>
      <c r="AM109" s="269"/>
    </row>
    <row r="110" spans="1:39" s="154" customFormat="1" ht="25.05" customHeight="1">
      <c r="A110" s="1"/>
      <c r="B110" s="1"/>
      <c r="C110" s="1"/>
      <c r="D110" s="1"/>
      <c r="E110" s="1"/>
      <c r="F110" s="315"/>
      <c r="G110" s="1"/>
      <c r="H110" s="1"/>
      <c r="I110" s="1"/>
      <c r="J110" s="1"/>
      <c r="K110" s="1"/>
      <c r="L110" s="1"/>
      <c r="M110" s="1"/>
      <c r="N110" s="1"/>
      <c r="O110" s="1"/>
      <c r="P110" s="355"/>
      <c r="Q110" s="285"/>
      <c r="R110" s="1"/>
      <c r="S110" s="3"/>
      <c r="T110" s="3"/>
      <c r="U110" s="3"/>
      <c r="V110" s="3"/>
      <c r="W110" s="3"/>
      <c r="X110" s="3"/>
      <c r="Y110" s="3"/>
      <c r="Z110" s="3"/>
      <c r="AA110" s="3"/>
      <c r="AB110" s="3"/>
      <c r="AC110" s="3"/>
      <c r="AD110" s="3"/>
      <c r="AI110" s="3"/>
      <c r="AJ110" s="3"/>
      <c r="AK110" s="3"/>
      <c r="AL110" s="3"/>
      <c r="AM110" s="269"/>
    </row>
    <row r="111" spans="1:39" s="154" customFormat="1" ht="25.05" customHeight="1">
      <c r="A111" s="1"/>
      <c r="B111" s="1"/>
      <c r="C111" s="1"/>
      <c r="D111" s="1"/>
      <c r="E111" s="1"/>
      <c r="F111" s="315"/>
      <c r="G111" s="1"/>
      <c r="H111" s="1"/>
      <c r="I111" s="1"/>
      <c r="J111" s="1"/>
      <c r="K111" s="1"/>
      <c r="L111" s="1"/>
      <c r="M111" s="1"/>
      <c r="N111" s="1"/>
      <c r="O111" s="1"/>
      <c r="P111" s="355"/>
      <c r="Q111" s="285"/>
      <c r="R111" s="1"/>
      <c r="S111" s="3"/>
      <c r="T111" s="3"/>
      <c r="U111" s="3"/>
      <c r="V111" s="3"/>
      <c r="W111" s="3"/>
      <c r="X111" s="3"/>
      <c r="Y111" s="3"/>
      <c r="Z111" s="3"/>
      <c r="AA111" s="3"/>
      <c r="AB111" s="3"/>
      <c r="AC111" s="3"/>
      <c r="AD111" s="3"/>
      <c r="AI111" s="3"/>
      <c r="AJ111" s="3"/>
      <c r="AK111" s="3"/>
      <c r="AL111" s="3"/>
      <c r="AM111" s="269"/>
    </row>
    <row r="112" spans="1:39" s="154" customFormat="1" ht="25.05" customHeight="1">
      <c r="A112" s="1"/>
      <c r="B112" s="1"/>
      <c r="C112" s="1"/>
      <c r="D112" s="1"/>
      <c r="E112" s="1"/>
      <c r="F112" s="315"/>
      <c r="G112" s="1"/>
      <c r="H112" s="1"/>
      <c r="I112" s="1"/>
      <c r="J112" s="1"/>
      <c r="K112" s="1"/>
      <c r="L112" s="1"/>
      <c r="M112" s="1"/>
      <c r="N112" s="1"/>
      <c r="O112" s="1"/>
      <c r="P112" s="355"/>
      <c r="Q112" s="285"/>
      <c r="R112" s="1"/>
      <c r="S112" s="3"/>
      <c r="T112" s="3"/>
      <c r="U112" s="3"/>
      <c r="V112" s="3"/>
      <c r="W112" s="3"/>
      <c r="X112" s="3"/>
      <c r="Y112" s="3"/>
      <c r="Z112" s="3"/>
      <c r="AA112" s="3"/>
      <c r="AB112" s="3"/>
      <c r="AC112" s="3"/>
      <c r="AD112" s="3"/>
      <c r="AI112" s="3"/>
      <c r="AJ112" s="3"/>
      <c r="AK112" s="3"/>
      <c r="AL112" s="3"/>
      <c r="AM112" s="269"/>
    </row>
    <row r="113" spans="1:39" s="154" customFormat="1" ht="25.05" customHeight="1">
      <c r="A113" s="1"/>
      <c r="B113" s="1"/>
      <c r="C113" s="1"/>
      <c r="D113" s="1"/>
      <c r="E113" s="1"/>
      <c r="F113" s="315"/>
      <c r="G113" s="1"/>
      <c r="H113" s="1"/>
      <c r="I113" s="1"/>
      <c r="J113" s="1"/>
      <c r="K113" s="1"/>
      <c r="L113" s="1"/>
      <c r="M113" s="1"/>
      <c r="N113" s="1"/>
      <c r="O113" s="1"/>
      <c r="P113" s="355"/>
      <c r="Q113" s="285"/>
      <c r="R113" s="1"/>
      <c r="S113" s="3"/>
      <c r="T113" s="3"/>
      <c r="U113" s="3"/>
      <c r="V113" s="3"/>
      <c r="W113" s="3"/>
      <c r="X113" s="3"/>
      <c r="Y113" s="3"/>
      <c r="Z113" s="3"/>
      <c r="AA113" s="3"/>
      <c r="AB113" s="3"/>
      <c r="AC113" s="3"/>
      <c r="AD113" s="3"/>
      <c r="AI113" s="3"/>
      <c r="AJ113" s="3"/>
      <c r="AK113" s="3"/>
      <c r="AL113" s="3"/>
      <c r="AM113" s="269"/>
    </row>
    <row r="114" spans="1:39" s="154" customFormat="1" ht="25.05" customHeight="1">
      <c r="A114" s="1"/>
      <c r="B114" s="1"/>
      <c r="C114" s="1"/>
      <c r="D114" s="1"/>
      <c r="E114" s="1"/>
      <c r="F114" s="315"/>
      <c r="G114" s="1"/>
      <c r="H114" s="1"/>
      <c r="I114" s="1"/>
      <c r="J114" s="1"/>
      <c r="K114" s="1"/>
      <c r="L114" s="1"/>
      <c r="M114" s="1"/>
      <c r="N114" s="1"/>
      <c r="O114" s="1"/>
      <c r="P114" s="355"/>
      <c r="Q114" s="285"/>
      <c r="R114" s="1"/>
      <c r="S114" s="3"/>
      <c r="T114" s="3"/>
      <c r="U114" s="3"/>
      <c r="V114" s="3"/>
      <c r="W114" s="3"/>
      <c r="X114" s="3"/>
      <c r="Y114" s="3"/>
      <c r="Z114" s="3"/>
      <c r="AA114" s="3"/>
      <c r="AB114" s="3"/>
      <c r="AC114" s="3"/>
      <c r="AD114" s="3"/>
      <c r="AI114" s="3"/>
      <c r="AJ114" s="3"/>
      <c r="AK114" s="3"/>
      <c r="AL114" s="3"/>
      <c r="AM114" s="269"/>
    </row>
    <row r="115" spans="1:39" s="154" customFormat="1" ht="25.05" customHeight="1">
      <c r="A115" s="1"/>
      <c r="B115" s="1"/>
      <c r="C115" s="1"/>
      <c r="D115" s="1"/>
      <c r="E115" s="1"/>
      <c r="F115" s="315"/>
      <c r="G115" s="1"/>
      <c r="H115" s="1"/>
      <c r="I115" s="1"/>
      <c r="J115" s="1"/>
      <c r="K115" s="1"/>
      <c r="L115" s="1"/>
      <c r="M115" s="1"/>
      <c r="N115" s="1"/>
      <c r="O115" s="1"/>
      <c r="P115" s="355"/>
      <c r="Q115" s="285"/>
      <c r="R115" s="1"/>
      <c r="S115" s="3"/>
      <c r="T115" s="3"/>
      <c r="U115" s="3"/>
      <c r="V115" s="3"/>
      <c r="W115" s="3"/>
      <c r="X115" s="3"/>
      <c r="Y115" s="3"/>
      <c r="Z115" s="3"/>
      <c r="AA115" s="3"/>
      <c r="AB115" s="3"/>
      <c r="AC115" s="3"/>
      <c r="AD115" s="3"/>
      <c r="AI115" s="3"/>
      <c r="AJ115" s="3"/>
      <c r="AK115" s="3"/>
      <c r="AL115" s="3"/>
      <c r="AM115" s="269"/>
    </row>
    <row r="116" spans="1:39" s="154" customFormat="1" ht="25.05" customHeight="1">
      <c r="A116" s="1"/>
      <c r="B116" s="1"/>
      <c r="C116" s="1"/>
      <c r="D116" s="1"/>
      <c r="E116" s="1"/>
      <c r="F116" s="315"/>
      <c r="G116" s="1"/>
      <c r="H116" s="1"/>
      <c r="I116" s="1"/>
      <c r="J116" s="1"/>
      <c r="K116" s="1"/>
      <c r="L116" s="1"/>
      <c r="M116" s="1"/>
      <c r="N116" s="1"/>
      <c r="O116" s="1"/>
      <c r="P116" s="355"/>
      <c r="Q116" s="285"/>
      <c r="R116" s="1"/>
      <c r="S116" s="3"/>
      <c r="T116" s="3"/>
      <c r="U116" s="3"/>
      <c r="V116" s="3"/>
      <c r="W116" s="3"/>
      <c r="X116" s="3"/>
      <c r="Y116" s="3"/>
      <c r="Z116" s="3"/>
      <c r="AA116" s="3"/>
      <c r="AB116" s="3"/>
      <c r="AC116" s="3"/>
      <c r="AD116" s="3"/>
      <c r="AI116" s="3"/>
      <c r="AJ116" s="3"/>
      <c r="AK116" s="3"/>
      <c r="AL116" s="3"/>
      <c r="AM116" s="269"/>
    </row>
  </sheetData>
  <autoFilter ref="A12:AN76" xr:uid="{BA62C4CA-00CA-4840-BEEB-7DA036EDAD86}">
    <filterColumn colId="32">
      <filters>
        <filter val="De acuerdo con lo programado"/>
      </filters>
    </filterColumn>
  </autoFilter>
  <mergeCells count="47">
    <mergeCell ref="AI9:AL10"/>
    <mergeCell ref="AA10:AD10"/>
    <mergeCell ref="AE10:AH10"/>
    <mergeCell ref="AE11:AE12"/>
    <mergeCell ref="AF11:AF12"/>
    <mergeCell ref="AG11:AG12"/>
    <mergeCell ref="AH11:AH12"/>
    <mergeCell ref="AI11:AI12"/>
    <mergeCell ref="AJ11:AJ12"/>
    <mergeCell ref="AK11:AK12"/>
    <mergeCell ref="AL11:AL12"/>
    <mergeCell ref="AB11:AB12"/>
    <mergeCell ref="AC11:AC12"/>
    <mergeCell ref="AD11:AD12"/>
    <mergeCell ref="A83:E83"/>
    <mergeCell ref="A85:E85"/>
    <mergeCell ref="Y11:Y12"/>
    <mergeCell ref="Z11:Z12"/>
    <mergeCell ref="AA11:AA12"/>
    <mergeCell ref="F10:F12"/>
    <mergeCell ref="V11:V12"/>
    <mergeCell ref="W11:W12"/>
    <mergeCell ref="X11:X12"/>
    <mergeCell ref="P10:P12"/>
    <mergeCell ref="B10:B12"/>
    <mergeCell ref="W10:Z10"/>
    <mergeCell ref="G11:G12"/>
    <mergeCell ref="H11:H12"/>
    <mergeCell ref="I11:N11"/>
    <mergeCell ref="S11:S12"/>
    <mergeCell ref="T11:T12"/>
    <mergeCell ref="U11:U12"/>
    <mergeCell ref="Q10:Q12"/>
    <mergeCell ref="R10:R12"/>
    <mergeCell ref="S10:V10"/>
    <mergeCell ref="A1:E1"/>
    <mergeCell ref="G1:Q3"/>
    <mergeCell ref="A2:E2"/>
    <mergeCell ref="A4:E4"/>
    <mergeCell ref="A5:E5"/>
    <mergeCell ref="A7:E7"/>
    <mergeCell ref="A9:A12"/>
    <mergeCell ref="B9:E9"/>
    <mergeCell ref="A6:E6"/>
    <mergeCell ref="C10:C12"/>
    <mergeCell ref="D10:D12"/>
    <mergeCell ref="E10:E12"/>
  </mergeCells>
  <dataValidations disablePrompts="1" count="1">
    <dataValidation type="list" allowBlank="1" showInputMessage="1" showErrorMessage="1" sqref="G51:H51 G46:H49 G35:G36 G38 G40 G42 B33:E33 G33 G55 G30:G31 G25:G28 G44:H44 G22:G23 G53 G14:G15 G57:H68 G71:H82" xr:uid="{C32ED6BC-1A24-4271-8A61-4EB540282301}"/>
  </dataValidations>
  <pageMargins left="0.7" right="0.7" top="0.75" bottom="0.75" header="0.3" footer="0.3"/>
  <pageSetup paperSize="9" orientation="portrait" r:id="rId1"/>
  <ignoredErrors>
    <ignoredError sqref="I14:O16 I13 L13 I19:O19 I18 K18:L18 N18:O18 I20 K20:L20 N20:O20 O13 I17:J17 L17:M17 O17" unlockedFormula="1"/>
  </ignoredError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D71B0-F919-436C-8021-A08C331FBE4D}">
  <sheetPr>
    <tabColor rgb="FF00B050"/>
  </sheetPr>
  <dimension ref="A1:AM71"/>
  <sheetViews>
    <sheetView showGridLines="0" topLeftCell="A13" zoomScaleNormal="100" workbookViewId="0">
      <selection activeCell="AJ23" sqref="AJ23"/>
    </sheetView>
  </sheetViews>
  <sheetFormatPr baseColWidth="10" defaultColWidth="11.44140625" defaultRowHeight="97.5" customHeight="1"/>
  <cols>
    <col min="1" max="1" width="6.21875" style="1" customWidth="1"/>
    <col min="2" max="5" width="6.77734375" style="1" customWidth="1"/>
    <col min="6" max="6" width="29.44140625" style="140" customWidth="1"/>
    <col min="7" max="7" width="26.77734375" style="1" customWidth="1"/>
    <col min="8" max="8" width="16" style="1" customWidth="1"/>
    <col min="9" max="9" width="4.21875" style="1" customWidth="1"/>
    <col min="10" max="10" width="4.44140625" style="1" customWidth="1"/>
    <col min="11" max="11" width="6.5546875" style="1" bestFit="1" customWidth="1"/>
    <col min="12" max="13" width="4.21875" style="1" customWidth="1"/>
    <col min="14" max="14" width="6" style="1" bestFit="1" customWidth="1"/>
    <col min="15" max="15" width="7" style="1" bestFit="1" customWidth="1"/>
    <col min="16" max="16" width="13" style="142" customWidth="1"/>
    <col min="17" max="17" width="18.21875" style="1" customWidth="1"/>
    <col min="18" max="18" width="26.21875" style="1" customWidth="1"/>
    <col min="19" max="20" width="11.44140625" style="1" customWidth="1"/>
    <col min="21" max="21" width="13.21875" style="1" customWidth="1"/>
    <col min="22" max="22" width="26.77734375" style="1" customWidth="1"/>
    <col min="23" max="26" width="11.44140625" style="1" customWidth="1"/>
    <col min="27" max="27" width="23.44140625" style="1" customWidth="1"/>
    <col min="28" max="29" width="11.44140625" style="1" customWidth="1"/>
    <col min="30" max="30" width="21.5546875" style="1" customWidth="1"/>
    <col min="31" max="34" width="11.44140625" style="151" customWidth="1"/>
    <col min="35" max="35" width="11.44140625" style="1" customWidth="1"/>
    <col min="36" max="36" width="11.44140625" style="383" customWidth="1"/>
    <col min="37" max="38" width="11.44140625" style="1" customWidth="1"/>
    <col min="39" max="39" width="11.44140625" style="1"/>
    <col min="40" max="16384" width="11.44140625" style="151"/>
  </cols>
  <sheetData>
    <row r="1" spans="1:39" ht="84" customHeight="1">
      <c r="A1" s="831" t="s">
        <v>441</v>
      </c>
      <c r="B1" s="831"/>
      <c r="C1" s="831"/>
      <c r="D1" s="831"/>
      <c r="E1" s="831"/>
      <c r="F1" s="164"/>
      <c r="G1" s="832"/>
      <c r="H1" s="832"/>
      <c r="I1" s="832"/>
      <c r="J1" s="832"/>
      <c r="K1" s="832"/>
      <c r="L1" s="832"/>
      <c r="M1" s="832"/>
      <c r="N1" s="832"/>
      <c r="O1" s="832"/>
      <c r="P1" s="832"/>
      <c r="Q1" s="832"/>
    </row>
    <row r="2" spans="1:39" ht="35.549999999999997" customHeight="1">
      <c r="A2" s="833" t="s">
        <v>442</v>
      </c>
      <c r="B2" s="833"/>
      <c r="C2" s="833"/>
      <c r="D2" s="833"/>
      <c r="E2" s="833"/>
      <c r="F2" s="165"/>
      <c r="G2" s="832"/>
      <c r="H2" s="832"/>
      <c r="I2" s="832"/>
      <c r="J2" s="832"/>
      <c r="K2" s="832"/>
      <c r="L2" s="832"/>
      <c r="M2" s="832"/>
      <c r="N2" s="832"/>
      <c r="O2" s="832"/>
      <c r="P2" s="832"/>
      <c r="Q2" s="832"/>
    </row>
    <row r="3" spans="1:39" ht="40.5" customHeight="1">
      <c r="G3" s="832"/>
      <c r="H3" s="832"/>
      <c r="I3" s="832"/>
      <c r="J3" s="832"/>
      <c r="K3" s="832"/>
      <c r="L3" s="832"/>
      <c r="M3" s="832"/>
      <c r="N3" s="832"/>
      <c r="O3" s="832"/>
      <c r="P3" s="832"/>
      <c r="Q3" s="832"/>
    </row>
    <row r="4" spans="1:39" ht="97.5" hidden="1" customHeight="1">
      <c r="AJ4" s="1"/>
    </row>
    <row r="5" spans="1:39" ht="97.5" hidden="1" customHeight="1">
      <c r="AJ5" s="1"/>
    </row>
    <row r="6" spans="1:39" ht="30.6" customHeight="1">
      <c r="A6" s="834" t="s">
        <v>443</v>
      </c>
      <c r="B6" s="834"/>
      <c r="C6" s="834"/>
      <c r="D6" s="834"/>
      <c r="E6" s="834"/>
      <c r="F6" s="141">
        <v>2024</v>
      </c>
    </row>
    <row r="7" spans="1:39" ht="30.6" customHeight="1">
      <c r="A7" s="834" t="s">
        <v>444</v>
      </c>
      <c r="B7" s="834"/>
      <c r="C7" s="834"/>
      <c r="D7" s="834"/>
      <c r="E7" s="834"/>
      <c r="F7" s="143">
        <v>172</v>
      </c>
    </row>
    <row r="8" spans="1:39" ht="30.6" customHeight="1">
      <c r="A8" s="834" t="s">
        <v>445</v>
      </c>
      <c r="B8" s="834"/>
      <c r="C8" s="834"/>
      <c r="D8" s="834"/>
      <c r="E8" s="834"/>
      <c r="F8" s="143" t="s">
        <v>854</v>
      </c>
    </row>
    <row r="9" spans="1:39" ht="30.6" customHeight="1">
      <c r="A9" s="834" t="s">
        <v>447</v>
      </c>
      <c r="B9" s="834"/>
      <c r="C9" s="834"/>
      <c r="D9" s="834"/>
      <c r="E9" s="834"/>
      <c r="F9" s="143" t="s">
        <v>2223</v>
      </c>
    </row>
    <row r="10" spans="1:39" ht="44.1" customHeight="1"/>
    <row r="11" spans="1:39" ht="69.599999999999994" customHeight="1">
      <c r="A11" s="816" t="s">
        <v>44</v>
      </c>
      <c r="B11" s="816" t="s">
        <v>570</v>
      </c>
      <c r="C11" s="816"/>
      <c r="D11" s="816"/>
      <c r="E11" s="816"/>
      <c r="F11" s="166" t="s">
        <v>449</v>
      </c>
      <c r="G11" s="166"/>
      <c r="H11" s="166"/>
      <c r="I11" s="166"/>
      <c r="J11" s="166"/>
      <c r="K11" s="166"/>
      <c r="L11" s="166"/>
      <c r="M11" s="166"/>
      <c r="N11" s="166"/>
      <c r="O11" s="166"/>
      <c r="P11" s="166"/>
      <c r="Q11" s="166"/>
      <c r="R11" s="166"/>
      <c r="S11" s="286" t="s">
        <v>450</v>
      </c>
      <c r="T11" s="286"/>
      <c r="U11" s="286"/>
      <c r="V11" s="286"/>
      <c r="W11" s="286"/>
      <c r="X11" s="286"/>
      <c r="Y11" s="286"/>
      <c r="Z11" s="286"/>
      <c r="AA11" s="286"/>
      <c r="AB11" s="286"/>
      <c r="AC11" s="286"/>
      <c r="AD11" s="286"/>
      <c r="AE11" s="167"/>
      <c r="AF11" s="167"/>
      <c r="AG11" s="167"/>
      <c r="AH11" s="167"/>
      <c r="AI11" s="814" t="s">
        <v>451</v>
      </c>
      <c r="AJ11" s="875"/>
      <c r="AK11" s="814"/>
      <c r="AL11" s="814"/>
    </row>
    <row r="12" spans="1:39" ht="23.55" customHeight="1">
      <c r="A12" s="816"/>
      <c r="B12" s="828" t="s">
        <v>571</v>
      </c>
      <c r="C12" s="828" t="s">
        <v>572</v>
      </c>
      <c r="D12" s="828" t="s">
        <v>573</v>
      </c>
      <c r="E12" s="828" t="s">
        <v>574</v>
      </c>
      <c r="F12" s="816" t="s">
        <v>456</v>
      </c>
      <c r="G12" s="287" t="s">
        <v>457</v>
      </c>
      <c r="H12" s="287"/>
      <c r="I12" s="287"/>
      <c r="J12" s="287"/>
      <c r="K12" s="287"/>
      <c r="L12" s="287"/>
      <c r="M12" s="287"/>
      <c r="N12" s="287"/>
      <c r="O12" s="287"/>
      <c r="P12" s="817" t="s">
        <v>575</v>
      </c>
      <c r="Q12" s="816" t="s">
        <v>576</v>
      </c>
      <c r="R12" s="816" t="s">
        <v>577</v>
      </c>
      <c r="S12" s="814" t="s">
        <v>461</v>
      </c>
      <c r="T12" s="814"/>
      <c r="U12" s="814"/>
      <c r="V12" s="814"/>
      <c r="W12" s="814" t="s">
        <v>462</v>
      </c>
      <c r="X12" s="814"/>
      <c r="Y12" s="814"/>
      <c r="Z12" s="814"/>
      <c r="AA12" s="814" t="s">
        <v>463</v>
      </c>
      <c r="AB12" s="814"/>
      <c r="AC12" s="814"/>
      <c r="AD12" s="814"/>
      <c r="AE12" s="824" t="s">
        <v>464</v>
      </c>
      <c r="AF12" s="824"/>
      <c r="AG12" s="824"/>
      <c r="AH12" s="824"/>
      <c r="AI12" s="814"/>
      <c r="AJ12" s="875"/>
      <c r="AK12" s="814"/>
      <c r="AL12" s="814"/>
    </row>
    <row r="13" spans="1:39" ht="30.6" customHeight="1">
      <c r="A13" s="816"/>
      <c r="B13" s="828"/>
      <c r="C13" s="828"/>
      <c r="D13" s="828"/>
      <c r="E13" s="828"/>
      <c r="F13" s="816"/>
      <c r="G13" s="816" t="s">
        <v>578</v>
      </c>
      <c r="H13" s="816" t="s">
        <v>579</v>
      </c>
      <c r="I13" s="816" t="s">
        <v>580</v>
      </c>
      <c r="J13" s="816"/>
      <c r="K13" s="816"/>
      <c r="L13" s="816"/>
      <c r="M13" s="816"/>
      <c r="N13" s="816"/>
      <c r="O13" s="168" t="s">
        <v>468</v>
      </c>
      <c r="P13" s="817"/>
      <c r="Q13" s="816"/>
      <c r="R13" s="816"/>
      <c r="S13" s="814" t="s">
        <v>469</v>
      </c>
      <c r="T13" s="814" t="s">
        <v>470</v>
      </c>
      <c r="U13" s="814" t="s">
        <v>471</v>
      </c>
      <c r="V13" s="814" t="s">
        <v>472</v>
      </c>
      <c r="W13" s="814" t="s">
        <v>469</v>
      </c>
      <c r="X13" s="814" t="s">
        <v>470</v>
      </c>
      <c r="Y13" s="814" t="s">
        <v>471</v>
      </c>
      <c r="Z13" s="814" t="s">
        <v>472</v>
      </c>
      <c r="AA13" s="814" t="s">
        <v>469</v>
      </c>
      <c r="AB13" s="814" t="s">
        <v>470</v>
      </c>
      <c r="AC13" s="814" t="s">
        <v>471</v>
      </c>
      <c r="AD13" s="814" t="s">
        <v>472</v>
      </c>
      <c r="AE13" s="824" t="s">
        <v>469</v>
      </c>
      <c r="AF13" s="824" t="s">
        <v>470</v>
      </c>
      <c r="AG13" s="824" t="s">
        <v>471</v>
      </c>
      <c r="AH13" s="824" t="s">
        <v>472</v>
      </c>
      <c r="AI13" s="814" t="s">
        <v>473</v>
      </c>
      <c r="AJ13" s="875" t="s">
        <v>474</v>
      </c>
      <c r="AK13" s="814" t="s">
        <v>475</v>
      </c>
      <c r="AL13" s="814" t="s">
        <v>472</v>
      </c>
    </row>
    <row r="14" spans="1:39" ht="31.2" customHeight="1">
      <c r="A14" s="816"/>
      <c r="B14" s="828"/>
      <c r="C14" s="828"/>
      <c r="D14" s="828"/>
      <c r="E14" s="828"/>
      <c r="F14" s="816"/>
      <c r="G14" s="816"/>
      <c r="H14" s="816"/>
      <c r="I14" s="168">
        <v>1</v>
      </c>
      <c r="J14" s="168">
        <v>2</v>
      </c>
      <c r="K14" s="168" t="s">
        <v>476</v>
      </c>
      <c r="L14" s="168">
        <v>3</v>
      </c>
      <c r="M14" s="168">
        <v>4</v>
      </c>
      <c r="N14" s="168" t="s">
        <v>477</v>
      </c>
      <c r="O14" s="168" t="s">
        <v>478</v>
      </c>
      <c r="P14" s="817"/>
      <c r="Q14" s="816"/>
      <c r="R14" s="816"/>
      <c r="S14" s="815"/>
      <c r="T14" s="815"/>
      <c r="U14" s="815"/>
      <c r="V14" s="815"/>
      <c r="W14" s="815"/>
      <c r="X14" s="815"/>
      <c r="Y14" s="815"/>
      <c r="Z14" s="815"/>
      <c r="AA14" s="815"/>
      <c r="AB14" s="815"/>
      <c r="AC14" s="815"/>
      <c r="AD14" s="815"/>
      <c r="AE14" s="825"/>
      <c r="AF14" s="825"/>
      <c r="AG14" s="825"/>
      <c r="AH14" s="825"/>
      <c r="AI14" s="815"/>
      <c r="AJ14" s="876"/>
      <c r="AK14" s="815"/>
      <c r="AL14" s="815"/>
    </row>
    <row r="15" spans="1:39" s="210" customFormat="1" ht="97.5" customHeight="1">
      <c r="A15" s="180">
        <v>2</v>
      </c>
      <c r="B15" s="181">
        <v>2</v>
      </c>
      <c r="C15" s="181" t="s">
        <v>1088</v>
      </c>
      <c r="D15" s="181" t="s">
        <v>1088</v>
      </c>
      <c r="E15" s="181" t="s">
        <v>1088</v>
      </c>
      <c r="F15" s="171" t="s">
        <v>2052</v>
      </c>
      <c r="G15" s="182" t="s">
        <v>862</v>
      </c>
      <c r="H15" s="182" t="s">
        <v>863</v>
      </c>
      <c r="I15" s="173">
        <f t="shared" ref="I15:P15" si="0">(SUM(I16:I18))/2</f>
        <v>0</v>
      </c>
      <c r="J15" s="173">
        <f t="shared" si="0"/>
        <v>1</v>
      </c>
      <c r="K15" s="174">
        <f t="shared" si="0"/>
        <v>1</v>
      </c>
      <c r="L15" s="173">
        <f t="shared" si="0"/>
        <v>1</v>
      </c>
      <c r="M15" s="173">
        <v>2</v>
      </c>
      <c r="N15" s="174">
        <f t="shared" si="0"/>
        <v>3</v>
      </c>
      <c r="O15" s="174">
        <f t="shared" si="0"/>
        <v>4</v>
      </c>
      <c r="P15" s="176">
        <f t="shared" si="0"/>
        <v>0</v>
      </c>
      <c r="Q15" s="171" t="str">
        <f>Q18</f>
        <v xml:space="preserve">José Carlos Lacayo Vega, Alejandro Bermúdez Salguero, José Luis Dittel Tortós </v>
      </c>
      <c r="R15" s="317"/>
      <c r="S15" s="190">
        <v>0</v>
      </c>
      <c r="T15" s="359" t="str">
        <f t="shared" ref="T15" si="1">IF(S15="","No hay ejecución",IF(AND(I15=0),"No hay Programación", S15/I15))</f>
        <v>No hay Programación</v>
      </c>
      <c r="U15" s="171" t="str">
        <f>IF(T15="No hay ejecución","NA",IF(T15&gt;=90%,"De acuerdo con lo programado",IF(T15&gt;=51%,"Atraso Leve",IF(T15&lt;50%,"En riesgo cumplimiento"))))</f>
        <v>De acuerdo con lo programado</v>
      </c>
      <c r="V15" s="317"/>
      <c r="W15" s="370">
        <v>0.39</v>
      </c>
      <c r="X15" s="359">
        <f t="shared" ref="X15:X23" si="2">IF(W15="","No hay ejecución",IF(AND(J15=0),"No hay Programación", W15/J15))</f>
        <v>0.39</v>
      </c>
      <c r="Y15" s="171" t="str">
        <f>IF(X15="No hay ejecución","NA",IF(X15&gt;=90%,"De acuerdo con lo programado",IF(X15&gt;=51%,"Atraso Leve",IF(X15&lt;=50%,"En riesgo en cumplimiento"))))</f>
        <v>En riesgo en cumplimiento</v>
      </c>
      <c r="Z15" s="317"/>
      <c r="AA15" s="325"/>
      <c r="AB15" s="296" t="str">
        <f>IF(AA15="","No hay ejecución",IF(AND(L15=0),"No hay Programación", AA15/L15))</f>
        <v>No hay ejecución</v>
      </c>
      <c r="AC15" s="297" t="str">
        <f t="shared" ref="AC15" si="3">IF(AB15="No hay ejecución","NA",IF(AB15&gt;=90%,"De acuerdo con lo programado",IF(AB15&gt;=50%,"Atraso Leve",IF(AB15&lt;=49.9%,"En riesgo en cumplimiento"))))</f>
        <v>NA</v>
      </c>
      <c r="AD15" s="371"/>
      <c r="AE15" s="224">
        <v>3.61</v>
      </c>
      <c r="AF15" s="225">
        <f t="shared" ref="AF15" si="4">IF(AE15="","No hay ejecución",IF(AND(M15=0),"No hay Programación", AE15/M15))</f>
        <v>1.8049999999999999</v>
      </c>
      <c r="AG15" s="226" t="str">
        <f t="shared" ref="AG15" si="5">IF(AF15="No hay ejecución","NA",IF(AF15&gt;=90%,"De acuerdo con lo programado",IF(AF15&gt;=50%,"Atraso Leve",IF(AF15&lt;=49.99%,"En riesgo en cumplimiento"))))</f>
        <v>De acuerdo con lo programado</v>
      </c>
      <c r="AH15" s="226" t="s">
        <v>2224</v>
      </c>
      <c r="AI15" s="299">
        <f t="shared" ref="AI15" si="6">S15+W15+AA15+AE15</f>
        <v>4</v>
      </c>
      <c r="AJ15" s="296">
        <f t="shared" ref="AJ15" si="7">IF(AI15="","No hay ejecución",IF(AND(O15=0),"No hay Programación", AI15/O15))</f>
        <v>1</v>
      </c>
      <c r="AK15" s="297" t="str">
        <f t="shared" ref="AK15:AK29" si="8">IF(AJ15="No hay ejecución","NA",IF(AJ15&gt;=90%,"Cumplio",IF(AJ15&lt;=89.9%,"No Cumplio")))</f>
        <v>Cumplio</v>
      </c>
      <c r="AL15" s="297"/>
      <c r="AM15" s="384"/>
    </row>
    <row r="16" spans="1:39" s="210" customFormat="1" ht="50.55" customHeight="1">
      <c r="A16" s="180">
        <v>2.1</v>
      </c>
      <c r="B16" s="181">
        <v>2</v>
      </c>
      <c r="C16" s="181" t="s">
        <v>1088</v>
      </c>
      <c r="D16" s="181" t="s">
        <v>48</v>
      </c>
      <c r="E16" s="181" t="s">
        <v>1088</v>
      </c>
      <c r="F16" s="171" t="s">
        <v>875</v>
      </c>
      <c r="G16" s="182" t="s">
        <v>862</v>
      </c>
      <c r="H16" s="171" t="s">
        <v>867</v>
      </c>
      <c r="I16" s="173">
        <f>SUM(I17:I18)</f>
        <v>0</v>
      </c>
      <c r="J16" s="173">
        <f>SUM(J17:J18)</f>
        <v>1</v>
      </c>
      <c r="K16" s="174">
        <f>SUM(I16:J16)</f>
        <v>1</v>
      </c>
      <c r="L16" s="173">
        <f>SUM(L17:L18)</f>
        <v>1</v>
      </c>
      <c r="M16" s="173">
        <f>SUM(M17:M18)</f>
        <v>2</v>
      </c>
      <c r="N16" s="174">
        <f t="shared" ref="N16:N24" si="9">SUM(L16:M16)</f>
        <v>3</v>
      </c>
      <c r="O16" s="174">
        <f t="shared" ref="O16:O24" si="10">SUM(K16,N16)</f>
        <v>4</v>
      </c>
      <c r="P16" s="176">
        <f>SUM(P17:P17)</f>
        <v>0</v>
      </c>
      <c r="Q16" s="171" t="str">
        <f>Q18</f>
        <v xml:space="preserve">José Carlos Lacayo Vega, Alejandro Bermúdez Salguero, José Luis Dittel Tortós </v>
      </c>
      <c r="R16" s="317"/>
      <c r="S16" s="190">
        <v>0</v>
      </c>
      <c r="T16" s="359" t="str">
        <f t="shared" ref="T16:T22" si="11">IF(S16="","No hay ejecución",IF(AND(I16=0),"No hay Programación", S16/I16))</f>
        <v>No hay Programación</v>
      </c>
      <c r="U16" s="171" t="str">
        <f t="shared" ref="U16:U32" si="12">IF(T16="No hay ejecución","NA",IF(T16&gt;=90%,"De acuerdo con lo programado",IF(T16&gt;=51%,"Atraso Leve",IF(T16&lt;50%,"En riesgo cumplimiento"))))</f>
        <v>De acuerdo con lo programado</v>
      </c>
      <c r="V16" s="317"/>
      <c r="W16" s="372"/>
      <c r="X16" s="359" t="str">
        <f t="shared" si="2"/>
        <v>No hay ejecución</v>
      </c>
      <c r="Y16" s="171" t="str">
        <f t="shared" ref="Y16:Y20" si="13">IF(X16="No hay ejecución","NA",IF(X16&gt;=90%,"De acuerdo con lo programado",IF(X16&gt;=51%,"Atraso Leve",IF(X16&lt;=50%,"En riesgo en cumplimiento"))))</f>
        <v>NA</v>
      </c>
      <c r="Z16" s="317"/>
      <c r="AA16" s="325"/>
      <c r="AB16" s="296" t="str">
        <f t="shared" ref="AB16:AB29" si="14">IF(AA16="","No hay ejecución",IF(AND(L16=0),"No hay Programación", AA16/L16))</f>
        <v>No hay ejecución</v>
      </c>
      <c r="AC16" s="297" t="str">
        <f t="shared" ref="AC16:AC29" si="15">IF(AB16="No hay ejecución","NA",IF(AB16&gt;=90%,"De acuerdo con lo programado",IF(AB16&gt;=50%,"Atraso Leve",IF(AB16&lt;=49.9%,"En riesgo en cumplimiento"))))</f>
        <v>NA</v>
      </c>
      <c r="AD16" s="371"/>
      <c r="AE16" s="224">
        <v>4</v>
      </c>
      <c r="AF16" s="225">
        <f t="shared" ref="AF16:AF29" si="16">IF(AE16="","No hay ejecución",IF(AND(M16=0),"No hay Programación", AE16/M16))</f>
        <v>2</v>
      </c>
      <c r="AG16" s="226" t="str">
        <f t="shared" ref="AG16:AG29" si="17">IF(AF16="No hay ejecución","NA",IF(AF16&gt;=90%,"De acuerdo con lo programado",IF(AF16&gt;=50%,"Atraso Leve",IF(AF16&lt;=49.99%,"En riesgo en cumplimiento"))))</f>
        <v>De acuerdo con lo programado</v>
      </c>
      <c r="AH16" s="226" t="s">
        <v>2225</v>
      </c>
      <c r="AI16" s="299">
        <f t="shared" ref="AI16:AI29" si="18">S16+W16+AA16+AE16</f>
        <v>4</v>
      </c>
      <c r="AJ16" s="296">
        <f t="shared" ref="AJ16:AJ29" si="19">IF(AI16="","No hay ejecución",IF(AND(O16=0),"No hay Programación", AI16/O16))</f>
        <v>1</v>
      </c>
      <c r="AK16" s="297" t="str">
        <f t="shared" si="8"/>
        <v>Cumplio</v>
      </c>
      <c r="AL16" s="297"/>
      <c r="AM16" s="384"/>
    </row>
    <row r="17" spans="1:39" s="204" customFormat="1" ht="97.5" customHeight="1">
      <c r="A17" s="177" t="s">
        <v>866</v>
      </c>
      <c r="B17" s="181">
        <v>2</v>
      </c>
      <c r="C17" s="181" t="s">
        <v>1088</v>
      </c>
      <c r="D17" s="170" t="s">
        <v>48</v>
      </c>
      <c r="E17" s="181" t="s">
        <v>1088</v>
      </c>
      <c r="F17" s="172" t="s">
        <v>2226</v>
      </c>
      <c r="G17" s="172" t="s">
        <v>862</v>
      </c>
      <c r="H17" s="172" t="s">
        <v>867</v>
      </c>
      <c r="I17" s="178"/>
      <c r="J17" s="178">
        <v>1</v>
      </c>
      <c r="K17" s="174">
        <f t="shared" ref="K17:K24" si="20">SUM(I17:J17)</f>
        <v>1</v>
      </c>
      <c r="L17" s="178">
        <v>1</v>
      </c>
      <c r="M17" s="178">
        <v>1</v>
      </c>
      <c r="N17" s="174">
        <f t="shared" si="9"/>
        <v>2</v>
      </c>
      <c r="O17" s="175">
        <f t="shared" si="10"/>
        <v>3</v>
      </c>
      <c r="P17" s="179"/>
      <c r="Q17" s="172" t="s">
        <v>2227</v>
      </c>
      <c r="R17" s="183" t="s">
        <v>2228</v>
      </c>
      <c r="S17" s="343">
        <v>0</v>
      </c>
      <c r="T17" s="344" t="str">
        <f t="shared" si="11"/>
        <v>No hay Programación</v>
      </c>
      <c r="U17" s="172" t="str">
        <f>IF(T17="No hay ejecución","NA",IF(T17&gt;=90%,"De acuerdo con lo programado",IF(T17&gt;=51%,"Atraso Leve",IF(T17&lt;50%,"En riesgo cumplimiento"))))</f>
        <v>De acuerdo con lo programado</v>
      </c>
      <c r="V17" s="183" t="s">
        <v>2229</v>
      </c>
      <c r="W17" s="190">
        <f>(14/36)</f>
        <v>0.3888888888888889</v>
      </c>
      <c r="X17" s="344">
        <f>IF(W17="","No hay ejecución",IF(AND(J17=0),"No hay Programación", W17/J17))</f>
        <v>0.3888888888888889</v>
      </c>
      <c r="Y17" s="171" t="str">
        <f t="shared" si="13"/>
        <v>En riesgo en cumplimiento</v>
      </c>
      <c r="Z17" s="183" t="s">
        <v>2230</v>
      </c>
      <c r="AA17" s="325"/>
      <c r="AB17" s="296" t="str">
        <f t="shared" si="14"/>
        <v>No hay ejecución</v>
      </c>
      <c r="AC17" s="297" t="str">
        <f t="shared" si="15"/>
        <v>NA</v>
      </c>
      <c r="AD17" s="294" t="s">
        <v>2231</v>
      </c>
      <c r="AE17" s="224">
        <v>2.6</v>
      </c>
      <c r="AF17" s="225">
        <f t="shared" si="16"/>
        <v>2.6</v>
      </c>
      <c r="AG17" s="226" t="str">
        <f t="shared" si="17"/>
        <v>De acuerdo con lo programado</v>
      </c>
      <c r="AH17" s="226" t="s">
        <v>2232</v>
      </c>
      <c r="AI17" s="299">
        <f t="shared" si="18"/>
        <v>2.9888888888888889</v>
      </c>
      <c r="AJ17" s="296">
        <f t="shared" si="19"/>
        <v>0.99629629629629635</v>
      </c>
      <c r="AK17" s="297" t="str">
        <f t="shared" si="8"/>
        <v>Cumplio</v>
      </c>
      <c r="AL17" s="297"/>
      <c r="AM17" s="284"/>
    </row>
    <row r="18" spans="1:39" s="204" customFormat="1" ht="97.5" customHeight="1">
      <c r="A18" s="177" t="s">
        <v>868</v>
      </c>
      <c r="B18" s="181" t="s">
        <v>1088</v>
      </c>
      <c r="C18" s="181" t="s">
        <v>1088</v>
      </c>
      <c r="D18" s="181" t="s">
        <v>1088</v>
      </c>
      <c r="E18" s="181" t="s">
        <v>1088</v>
      </c>
      <c r="F18" s="172" t="s">
        <v>2233</v>
      </c>
      <c r="G18" s="172" t="s">
        <v>862</v>
      </c>
      <c r="H18" s="172" t="s">
        <v>867</v>
      </c>
      <c r="I18" s="178"/>
      <c r="J18" s="178"/>
      <c r="K18" s="174">
        <f t="shared" si="20"/>
        <v>0</v>
      </c>
      <c r="L18" s="178"/>
      <c r="M18" s="178">
        <v>1</v>
      </c>
      <c r="N18" s="174">
        <f>SUM(L18:M18)</f>
        <v>1</v>
      </c>
      <c r="O18" s="175">
        <f t="shared" si="10"/>
        <v>1</v>
      </c>
      <c r="P18" s="179"/>
      <c r="Q18" s="172" t="s">
        <v>2234</v>
      </c>
      <c r="R18" s="183" t="s">
        <v>2235</v>
      </c>
      <c r="S18" s="343">
        <v>0</v>
      </c>
      <c r="T18" s="344" t="str">
        <f t="shared" si="11"/>
        <v>No hay Programación</v>
      </c>
      <c r="U18" s="172" t="str">
        <f t="shared" si="12"/>
        <v>De acuerdo con lo programado</v>
      </c>
      <c r="V18" s="183" t="s">
        <v>2236</v>
      </c>
      <c r="W18" s="343">
        <v>1</v>
      </c>
      <c r="X18" s="344" t="str">
        <f>IF(W18="","No hay ejecución",IF(AND(J18=0),"No hay Programación", W18/J18))</f>
        <v>No hay Programación</v>
      </c>
      <c r="Y18" s="171" t="str">
        <f t="shared" si="13"/>
        <v>De acuerdo con lo programado</v>
      </c>
      <c r="Z18" s="183" t="s">
        <v>2237</v>
      </c>
      <c r="AA18" s="325">
        <v>51</v>
      </c>
      <c r="AB18" s="296" t="str">
        <f t="shared" si="14"/>
        <v>No hay Programación</v>
      </c>
      <c r="AC18" s="297" t="str">
        <f t="shared" si="15"/>
        <v>De acuerdo con lo programado</v>
      </c>
      <c r="AD18" s="294" t="s">
        <v>2238</v>
      </c>
      <c r="AE18" s="224">
        <v>1</v>
      </c>
      <c r="AF18" s="225">
        <f t="shared" si="16"/>
        <v>1</v>
      </c>
      <c r="AG18" s="226" t="str">
        <f t="shared" si="17"/>
        <v>De acuerdo con lo programado</v>
      </c>
      <c r="AH18" s="226" t="s">
        <v>2239</v>
      </c>
      <c r="AI18" s="299">
        <f t="shared" si="18"/>
        <v>53</v>
      </c>
      <c r="AJ18" s="296">
        <f t="shared" si="19"/>
        <v>53</v>
      </c>
      <c r="AK18" s="297" t="str">
        <f t="shared" si="8"/>
        <v>Cumplio</v>
      </c>
      <c r="AL18" s="297"/>
      <c r="AM18" s="284"/>
    </row>
    <row r="19" spans="1:39" s="204" customFormat="1" ht="30" customHeight="1">
      <c r="A19" s="180">
        <v>3</v>
      </c>
      <c r="B19" s="181" t="s">
        <v>1088</v>
      </c>
      <c r="C19" s="181" t="s">
        <v>1088</v>
      </c>
      <c r="D19" s="181" t="s">
        <v>1088</v>
      </c>
      <c r="E19" s="181" t="s">
        <v>1088</v>
      </c>
      <c r="F19" s="171" t="s">
        <v>2240</v>
      </c>
      <c r="G19" s="182" t="s">
        <v>940</v>
      </c>
      <c r="H19" s="182" t="s">
        <v>492</v>
      </c>
      <c r="I19" s="178">
        <f>SUM(I20:I20)</f>
        <v>1</v>
      </c>
      <c r="J19" s="178">
        <f>SUM(J20:J20)</f>
        <v>1</v>
      </c>
      <c r="K19" s="174">
        <f t="shared" si="20"/>
        <v>2</v>
      </c>
      <c r="L19" s="178">
        <f>SUM(L20:L20)</f>
        <v>1</v>
      </c>
      <c r="M19" s="178">
        <f>SUM(M20:M20)</f>
        <v>1</v>
      </c>
      <c r="N19" s="174">
        <f t="shared" si="9"/>
        <v>2</v>
      </c>
      <c r="O19" s="174">
        <f t="shared" si="10"/>
        <v>4</v>
      </c>
      <c r="P19" s="176">
        <f>SUM(P20:P20)</f>
        <v>0</v>
      </c>
      <c r="Q19" s="171" t="s">
        <v>2241</v>
      </c>
      <c r="R19" s="183"/>
      <c r="S19" s="343">
        <v>0</v>
      </c>
      <c r="T19" s="344">
        <v>1</v>
      </c>
      <c r="U19" s="172" t="str">
        <f t="shared" si="12"/>
        <v>De acuerdo con lo programado</v>
      </c>
      <c r="V19" s="183"/>
      <c r="W19" s="343"/>
      <c r="X19" s="344" t="str">
        <f t="shared" si="2"/>
        <v>No hay ejecución</v>
      </c>
      <c r="Y19" s="171" t="str">
        <f t="shared" si="13"/>
        <v>NA</v>
      </c>
      <c r="Z19" s="183"/>
      <c r="AA19" s="325">
        <v>1</v>
      </c>
      <c r="AB19" s="296">
        <f t="shared" si="14"/>
        <v>1</v>
      </c>
      <c r="AC19" s="297" t="str">
        <f t="shared" si="15"/>
        <v>De acuerdo con lo programado</v>
      </c>
      <c r="AD19" s="294"/>
      <c r="AE19" s="224">
        <v>3</v>
      </c>
      <c r="AF19" s="225">
        <f t="shared" si="16"/>
        <v>3</v>
      </c>
      <c r="AG19" s="226" t="str">
        <f t="shared" si="17"/>
        <v>De acuerdo con lo programado</v>
      </c>
      <c r="AH19" s="226" t="s">
        <v>5</v>
      </c>
      <c r="AI19" s="299">
        <f t="shared" si="18"/>
        <v>4</v>
      </c>
      <c r="AJ19" s="296">
        <f t="shared" si="19"/>
        <v>1</v>
      </c>
      <c r="AK19" s="297" t="str">
        <f t="shared" si="8"/>
        <v>Cumplio</v>
      </c>
      <c r="AL19" s="297"/>
      <c r="AM19" s="284"/>
    </row>
    <row r="20" spans="1:39" s="204" customFormat="1" ht="97.5" customHeight="1">
      <c r="A20" s="177">
        <v>3.1</v>
      </c>
      <c r="B20" s="170">
        <v>2</v>
      </c>
      <c r="C20" s="170" t="s">
        <v>1088</v>
      </c>
      <c r="D20" s="170" t="s">
        <v>48</v>
      </c>
      <c r="E20" s="170" t="s">
        <v>1088</v>
      </c>
      <c r="F20" s="172" t="s">
        <v>2242</v>
      </c>
      <c r="G20" s="172" t="s">
        <v>943</v>
      </c>
      <c r="H20" s="172" t="s">
        <v>944</v>
      </c>
      <c r="I20" s="178">
        <v>1</v>
      </c>
      <c r="J20" s="178">
        <v>1</v>
      </c>
      <c r="K20" s="174">
        <f t="shared" si="20"/>
        <v>2</v>
      </c>
      <c r="L20" s="178">
        <v>1</v>
      </c>
      <c r="M20" s="178">
        <v>1</v>
      </c>
      <c r="N20" s="174">
        <f t="shared" si="9"/>
        <v>2</v>
      </c>
      <c r="O20" s="175">
        <f t="shared" si="10"/>
        <v>4</v>
      </c>
      <c r="P20" s="179"/>
      <c r="Q20" s="172" t="s">
        <v>2241</v>
      </c>
      <c r="R20" s="183"/>
      <c r="S20" s="343">
        <v>0</v>
      </c>
      <c r="T20" s="344">
        <v>1</v>
      </c>
      <c r="U20" s="172" t="str">
        <f>IF(T20="No hay ejecución","NA",IF(T20&gt;=90%,"De acuerdo con lo programado",IF(T20&gt;=51%,"Atraso Leve",IF(T20&lt;50%,"En riesgo cumplimiento"))))</f>
        <v>De acuerdo con lo programado</v>
      </c>
      <c r="V20" s="183"/>
      <c r="W20" s="343">
        <v>1</v>
      </c>
      <c r="X20" s="344">
        <f t="shared" si="2"/>
        <v>1</v>
      </c>
      <c r="Y20" s="171" t="str">
        <f t="shared" si="13"/>
        <v>De acuerdo con lo programado</v>
      </c>
      <c r="Z20" s="183"/>
      <c r="AA20" s="325">
        <v>1</v>
      </c>
      <c r="AB20" s="296">
        <f t="shared" si="14"/>
        <v>1</v>
      </c>
      <c r="AC20" s="297" t="str">
        <f t="shared" si="15"/>
        <v>De acuerdo con lo programado</v>
      </c>
      <c r="AD20" s="294"/>
      <c r="AE20" s="224">
        <v>2</v>
      </c>
      <c r="AF20" s="225">
        <f t="shared" si="16"/>
        <v>2</v>
      </c>
      <c r="AG20" s="226" t="str">
        <f t="shared" si="17"/>
        <v>De acuerdo con lo programado</v>
      </c>
      <c r="AH20" s="226" t="s">
        <v>5</v>
      </c>
      <c r="AI20" s="299">
        <f t="shared" si="18"/>
        <v>4</v>
      </c>
      <c r="AJ20" s="296">
        <f t="shared" si="19"/>
        <v>1</v>
      </c>
      <c r="AK20" s="297" t="str">
        <f t="shared" si="8"/>
        <v>Cumplio</v>
      </c>
      <c r="AL20" s="297"/>
      <c r="AM20" s="284"/>
    </row>
    <row r="21" spans="1:39" s="210" customFormat="1" ht="97.5" customHeight="1">
      <c r="A21" s="180">
        <v>4</v>
      </c>
      <c r="B21" s="181" t="s">
        <v>1088</v>
      </c>
      <c r="C21" s="181" t="s">
        <v>1088</v>
      </c>
      <c r="D21" s="181" t="s">
        <v>1088</v>
      </c>
      <c r="E21" s="181" t="s">
        <v>1088</v>
      </c>
      <c r="F21" s="171" t="s">
        <v>2123</v>
      </c>
      <c r="G21" s="182" t="s">
        <v>894</v>
      </c>
      <c r="H21" s="182" t="s">
        <v>492</v>
      </c>
      <c r="I21" s="173">
        <f>SUM(I22:I22)</f>
        <v>1000</v>
      </c>
      <c r="J21" s="173">
        <f>SUM(J22:J22)</f>
        <v>1000</v>
      </c>
      <c r="K21" s="174">
        <f t="shared" si="20"/>
        <v>2000</v>
      </c>
      <c r="L21" s="173">
        <f>SUM(L22:L22)</f>
        <v>1000</v>
      </c>
      <c r="M21" s="173">
        <f>SUM(M22:M22)</f>
        <v>1000</v>
      </c>
      <c r="N21" s="174">
        <f t="shared" si="9"/>
        <v>2000</v>
      </c>
      <c r="O21" s="174">
        <f t="shared" si="10"/>
        <v>4000</v>
      </c>
      <c r="P21" s="176">
        <f>SUM(P22:P22)</f>
        <v>1150000</v>
      </c>
      <c r="Q21" s="171" t="str">
        <f>Q22</f>
        <v>Carlomagno Salazar Calvo, Dinier Arias Masis, José Carlos Lacayo Vega y Edgar Vindas</v>
      </c>
      <c r="R21" s="317"/>
      <c r="S21" s="190">
        <v>1070</v>
      </c>
      <c r="T21" s="359">
        <f t="shared" si="11"/>
        <v>1.07</v>
      </c>
      <c r="U21" s="171" t="str">
        <f t="shared" si="12"/>
        <v>De acuerdo con lo programado</v>
      </c>
      <c r="V21" s="317" t="s">
        <v>2243</v>
      </c>
      <c r="W21" s="190">
        <v>1542</v>
      </c>
      <c r="X21" s="359">
        <f t="shared" si="2"/>
        <v>1.542</v>
      </c>
      <c r="Y21" s="171" t="str">
        <f>IF(X21="No hay ejecución","NA",IF(X21&gt;=90%,"De acuerdo con lo programado",IF(X21&gt;=51%,"Atraso Leve",IF(X21&lt;50%,"En riesgo en cumplimiento"))))</f>
        <v>De acuerdo con lo programado</v>
      </c>
      <c r="Z21" s="317" t="s">
        <v>2244</v>
      </c>
      <c r="AA21" s="325"/>
      <c r="AB21" s="296" t="str">
        <f t="shared" si="14"/>
        <v>No hay ejecución</v>
      </c>
      <c r="AC21" s="297" t="str">
        <f t="shared" si="15"/>
        <v>NA</v>
      </c>
      <c r="AD21" s="371"/>
      <c r="AE21" s="224">
        <v>1665</v>
      </c>
      <c r="AF21" s="225">
        <f t="shared" si="16"/>
        <v>1.665</v>
      </c>
      <c r="AG21" s="226" t="str">
        <f t="shared" si="17"/>
        <v>De acuerdo con lo programado</v>
      </c>
      <c r="AH21" s="226" t="s">
        <v>2245</v>
      </c>
      <c r="AI21" s="299">
        <f t="shared" si="18"/>
        <v>4277</v>
      </c>
      <c r="AJ21" s="296">
        <f t="shared" si="19"/>
        <v>1.06925</v>
      </c>
      <c r="AK21" s="297" t="str">
        <f t="shared" si="8"/>
        <v>Cumplio</v>
      </c>
      <c r="AL21" s="297"/>
      <c r="AM21" s="384"/>
    </row>
    <row r="22" spans="1:39" s="204" customFormat="1" ht="94.95" customHeight="1">
      <c r="A22" s="177">
        <v>4.0999999999999996</v>
      </c>
      <c r="B22" s="181" t="s">
        <v>1088</v>
      </c>
      <c r="C22" s="181" t="s">
        <v>1088</v>
      </c>
      <c r="D22" s="181" t="s">
        <v>1088</v>
      </c>
      <c r="E22" s="181" t="s">
        <v>1088</v>
      </c>
      <c r="F22" s="172" t="s">
        <v>2246</v>
      </c>
      <c r="G22" s="172" t="s">
        <v>2247</v>
      </c>
      <c r="H22" s="172" t="s">
        <v>1427</v>
      </c>
      <c r="I22" s="178">
        <v>1000</v>
      </c>
      <c r="J22" s="178">
        <v>1000</v>
      </c>
      <c r="K22" s="174">
        <f t="shared" si="20"/>
        <v>2000</v>
      </c>
      <c r="L22" s="178">
        <v>1000</v>
      </c>
      <c r="M22" s="178">
        <v>1000</v>
      </c>
      <c r="N22" s="174">
        <f t="shared" si="9"/>
        <v>2000</v>
      </c>
      <c r="O22" s="175">
        <f t="shared" si="10"/>
        <v>4000</v>
      </c>
      <c r="P22" s="179">
        <v>1150000</v>
      </c>
      <c r="Q22" s="172" t="s">
        <v>2248</v>
      </c>
      <c r="R22" s="183" t="s">
        <v>2249</v>
      </c>
      <c r="S22" s="196">
        <v>1070</v>
      </c>
      <c r="T22" s="344">
        <f t="shared" si="11"/>
        <v>1.07</v>
      </c>
      <c r="U22" s="172" t="str">
        <f t="shared" si="12"/>
        <v>De acuerdo con lo programado</v>
      </c>
      <c r="V22" s="183" t="s">
        <v>2243</v>
      </c>
      <c r="W22" s="343"/>
      <c r="X22" s="344" t="str">
        <f t="shared" si="2"/>
        <v>No hay ejecución</v>
      </c>
      <c r="Y22" s="171" t="str">
        <f t="shared" ref="Y22:Y29" si="21">IF(X22="No hay ejecución","NA",IF(X22&gt;=90%,"De acuerdo con lo programado",IF(X22&gt;=51%,"Atraso Leve",IF(X22&lt;=50%,"En riesgo en cumplimiento"))))</f>
        <v>NA</v>
      </c>
      <c r="Z22" s="183"/>
      <c r="AA22" s="325">
        <v>1433</v>
      </c>
      <c r="AB22" s="296">
        <f t="shared" si="14"/>
        <v>1.4330000000000001</v>
      </c>
      <c r="AC22" s="297" t="str">
        <f t="shared" si="15"/>
        <v>De acuerdo con lo programado</v>
      </c>
      <c r="AD22" s="373" t="s">
        <v>2250</v>
      </c>
      <c r="AE22" s="224">
        <v>1665</v>
      </c>
      <c r="AF22" s="225">
        <f t="shared" si="16"/>
        <v>1.665</v>
      </c>
      <c r="AG22" s="226" t="str">
        <f t="shared" si="17"/>
        <v>De acuerdo con lo programado</v>
      </c>
      <c r="AH22" s="226" t="s">
        <v>2251</v>
      </c>
      <c r="AI22" s="299">
        <f t="shared" si="18"/>
        <v>4168</v>
      </c>
      <c r="AJ22" s="296">
        <f t="shared" si="19"/>
        <v>1.042</v>
      </c>
      <c r="AK22" s="297" t="str">
        <f t="shared" si="8"/>
        <v>Cumplio</v>
      </c>
      <c r="AL22" s="297"/>
      <c r="AM22" s="284"/>
    </row>
    <row r="23" spans="1:39" s="210" customFormat="1" ht="54.6" customHeight="1">
      <c r="A23" s="180">
        <v>8</v>
      </c>
      <c r="B23" s="181" t="s">
        <v>1088</v>
      </c>
      <c r="C23" s="181" t="s">
        <v>1088</v>
      </c>
      <c r="D23" s="181" t="s">
        <v>1088</v>
      </c>
      <c r="E23" s="181" t="s">
        <v>1088</v>
      </c>
      <c r="F23" s="171" t="s">
        <v>2162</v>
      </c>
      <c r="G23" s="182" t="s">
        <v>491</v>
      </c>
      <c r="H23" s="182" t="s">
        <v>492</v>
      </c>
      <c r="I23" s="173">
        <f>SUM(I24:I24)</f>
        <v>45</v>
      </c>
      <c r="J23" s="173">
        <f>SUM(J24:J24)</f>
        <v>198</v>
      </c>
      <c r="K23" s="174">
        <f t="shared" si="20"/>
        <v>243</v>
      </c>
      <c r="L23" s="173">
        <f>SUM(L24:L24)</f>
        <v>198</v>
      </c>
      <c r="M23" s="173">
        <f>SUM(M24:M24)</f>
        <v>198</v>
      </c>
      <c r="N23" s="174">
        <f t="shared" si="9"/>
        <v>396</v>
      </c>
      <c r="O23" s="174">
        <f t="shared" si="10"/>
        <v>639</v>
      </c>
      <c r="P23" s="176">
        <f>SUM(P24:P24)</f>
        <v>0</v>
      </c>
      <c r="Q23" s="171" t="str">
        <f>Q24</f>
        <v>José Aníbal Cruz Coronado, Isaac Carvajal Suárez, Rodrigo Mora Mora, José Luis Dittel Tortós, Edgar Vindas Quesada, Armando Vargas Céspedes, Manrique Gómez Paniagua, Maikol Vargas Cambronero, Luis Vega Soto.</v>
      </c>
      <c r="R23" s="317"/>
      <c r="S23" s="190"/>
      <c r="T23" s="359">
        <v>1</v>
      </c>
      <c r="U23" s="171" t="str">
        <f t="shared" si="12"/>
        <v>De acuerdo con lo programado</v>
      </c>
      <c r="V23" s="317"/>
      <c r="W23" s="190"/>
      <c r="X23" s="359" t="str">
        <f t="shared" si="2"/>
        <v>No hay ejecución</v>
      </c>
      <c r="Y23" s="171" t="str">
        <f t="shared" si="21"/>
        <v>NA</v>
      </c>
      <c r="Z23" s="317"/>
      <c r="AA23" s="325"/>
      <c r="AB23" s="296" t="str">
        <f t="shared" si="14"/>
        <v>No hay ejecución</v>
      </c>
      <c r="AC23" s="297" t="str">
        <f t="shared" si="15"/>
        <v>NA</v>
      </c>
      <c r="AD23" s="371"/>
      <c r="AE23" s="224">
        <f>(45+204+129+109) +(1+3)</f>
        <v>491</v>
      </c>
      <c r="AF23" s="225">
        <f t="shared" si="16"/>
        <v>2.4797979797979797</v>
      </c>
      <c r="AG23" s="226" t="str">
        <f t="shared" si="17"/>
        <v>De acuerdo con lo programado</v>
      </c>
      <c r="AH23" s="226" t="s">
        <v>2252</v>
      </c>
      <c r="AI23" s="299">
        <f t="shared" si="18"/>
        <v>491</v>
      </c>
      <c r="AJ23" s="296">
        <f t="shared" si="19"/>
        <v>0.76838810641627542</v>
      </c>
      <c r="AK23" s="297" t="str">
        <f t="shared" si="8"/>
        <v>No Cumplio</v>
      </c>
      <c r="AL23" s="297"/>
      <c r="AM23" s="384"/>
    </row>
    <row r="24" spans="1:39" s="204" customFormat="1" ht="97.5" customHeight="1">
      <c r="A24" s="177">
        <v>8.1</v>
      </c>
      <c r="B24" s="181" t="s">
        <v>1088</v>
      </c>
      <c r="C24" s="181" t="s">
        <v>1088</v>
      </c>
      <c r="D24" s="181" t="s">
        <v>1088</v>
      </c>
      <c r="E24" s="181" t="s">
        <v>1088</v>
      </c>
      <c r="F24" s="172" t="s">
        <v>2253</v>
      </c>
      <c r="G24" s="172" t="s">
        <v>920</v>
      </c>
      <c r="H24" s="172" t="s">
        <v>498</v>
      </c>
      <c r="I24" s="178">
        <v>45</v>
      </c>
      <c r="J24" s="178">
        <v>198</v>
      </c>
      <c r="K24" s="174">
        <f t="shared" si="20"/>
        <v>243</v>
      </c>
      <c r="L24" s="178">
        <v>198</v>
      </c>
      <c r="M24" s="178">
        <v>198</v>
      </c>
      <c r="N24" s="174">
        <f t="shared" si="9"/>
        <v>396</v>
      </c>
      <c r="O24" s="175">
        <f t="shared" si="10"/>
        <v>639</v>
      </c>
      <c r="P24" s="179" t="s">
        <v>2254</v>
      </c>
      <c r="Q24" s="172" t="s">
        <v>2255</v>
      </c>
      <c r="R24" s="374" t="s">
        <v>2256</v>
      </c>
      <c r="S24" s="343"/>
      <c r="T24" s="344">
        <v>1</v>
      </c>
      <c r="U24" s="172" t="str">
        <f t="shared" si="12"/>
        <v>De acuerdo con lo programado</v>
      </c>
      <c r="V24" s="183" t="s">
        <v>2257</v>
      </c>
      <c r="W24" s="343">
        <f>204</f>
        <v>204</v>
      </c>
      <c r="X24" s="344">
        <f>IF(W24="","No hay ejecución",IF(AND(J24=0),"No hay Programación", W24/J24))</f>
        <v>1.0303030303030303</v>
      </c>
      <c r="Y24" s="171" t="str">
        <f t="shared" si="21"/>
        <v>De acuerdo con lo programado</v>
      </c>
      <c r="Z24" s="183" t="s">
        <v>2258</v>
      </c>
      <c r="AA24" s="325">
        <v>129</v>
      </c>
      <c r="AB24" s="296">
        <f t="shared" si="14"/>
        <v>0.65151515151515149</v>
      </c>
      <c r="AC24" s="297" t="str">
        <f t="shared" si="15"/>
        <v>Atraso Leve</v>
      </c>
      <c r="AD24" s="371" t="s">
        <v>2259</v>
      </c>
      <c r="AE24" s="224">
        <v>109</v>
      </c>
      <c r="AF24" s="225">
        <f t="shared" si="16"/>
        <v>0.5505050505050505</v>
      </c>
      <c r="AG24" s="226" t="str">
        <f t="shared" si="17"/>
        <v>Atraso Leve</v>
      </c>
      <c r="AH24" s="226" t="s">
        <v>2260</v>
      </c>
      <c r="AI24" s="299">
        <f t="shared" si="18"/>
        <v>442</v>
      </c>
      <c r="AJ24" s="296">
        <f t="shared" si="19"/>
        <v>0.69170579029733958</v>
      </c>
      <c r="AK24" s="297" t="str">
        <f t="shared" si="8"/>
        <v>No Cumplio</v>
      </c>
      <c r="AL24" s="297"/>
      <c r="AM24" s="284"/>
    </row>
    <row r="25" spans="1:39" s="204" customFormat="1" ht="97.5" customHeight="1">
      <c r="A25" s="177" t="s">
        <v>866</v>
      </c>
      <c r="B25" s="181">
        <v>2</v>
      </c>
      <c r="C25" s="181"/>
      <c r="D25" s="181" t="s">
        <v>48</v>
      </c>
      <c r="E25" s="181"/>
      <c r="F25" s="375" t="s">
        <v>2261</v>
      </c>
      <c r="G25" s="375" t="s">
        <v>2262</v>
      </c>
      <c r="H25" s="375" t="s">
        <v>2263</v>
      </c>
      <c r="I25" s="178"/>
      <c r="J25" s="178"/>
      <c r="K25" s="174"/>
      <c r="L25" s="178"/>
      <c r="M25" s="178">
        <v>10</v>
      </c>
      <c r="N25" s="174"/>
      <c r="O25" s="175">
        <v>10</v>
      </c>
      <c r="P25" s="179" t="s">
        <v>2264</v>
      </c>
      <c r="Q25" s="172" t="s">
        <v>2265</v>
      </c>
      <c r="R25" s="183" t="s">
        <v>2266</v>
      </c>
      <c r="S25" s="343"/>
      <c r="T25" s="344">
        <v>1</v>
      </c>
      <c r="U25" s="172"/>
      <c r="V25" s="183"/>
      <c r="W25" s="343">
        <v>0</v>
      </c>
      <c r="X25" s="344" t="str">
        <f>IF(W25="","No hay ejecución",IF(AND(J25=0),"No hay Programación", W25/J25))</f>
        <v>No hay Programación</v>
      </c>
      <c r="Y25" s="171" t="str">
        <f t="shared" si="21"/>
        <v>De acuerdo con lo programado</v>
      </c>
      <c r="Z25" s="183"/>
      <c r="AA25" s="325"/>
      <c r="AB25" s="296" t="str">
        <f t="shared" si="14"/>
        <v>No hay ejecución</v>
      </c>
      <c r="AC25" s="297" t="str">
        <f t="shared" si="15"/>
        <v>NA</v>
      </c>
      <c r="AD25" s="371" t="s">
        <v>2267</v>
      </c>
      <c r="AE25" s="224">
        <v>0</v>
      </c>
      <c r="AF25" s="225">
        <f t="shared" si="16"/>
        <v>0</v>
      </c>
      <c r="AG25" s="226" t="str">
        <f t="shared" si="17"/>
        <v>En riesgo en cumplimiento</v>
      </c>
      <c r="AH25" s="226" t="s">
        <v>2268</v>
      </c>
      <c r="AI25" s="299">
        <f t="shared" si="18"/>
        <v>0</v>
      </c>
      <c r="AJ25" s="296">
        <f t="shared" si="19"/>
        <v>0</v>
      </c>
      <c r="AK25" s="297" t="str">
        <f t="shared" si="8"/>
        <v>No Cumplio</v>
      </c>
      <c r="AL25" s="297"/>
      <c r="AM25" s="284"/>
    </row>
    <row r="26" spans="1:39" s="204" customFormat="1" ht="97.5" customHeight="1">
      <c r="A26" s="177" t="s">
        <v>866</v>
      </c>
      <c r="B26" s="181">
        <v>2</v>
      </c>
      <c r="C26" s="181"/>
      <c r="D26" s="181" t="s">
        <v>48</v>
      </c>
      <c r="E26" s="181"/>
      <c r="F26" s="376" t="s">
        <v>2269</v>
      </c>
      <c r="G26" s="375" t="s">
        <v>2270</v>
      </c>
      <c r="H26" s="375" t="s">
        <v>2271</v>
      </c>
      <c r="I26" s="178"/>
      <c r="J26" s="178"/>
      <c r="K26" s="174"/>
      <c r="L26" s="178"/>
      <c r="M26" s="178">
        <v>1</v>
      </c>
      <c r="N26" s="174"/>
      <c r="O26" s="230">
        <v>1</v>
      </c>
      <c r="P26" s="179"/>
      <c r="Q26" s="375" t="s">
        <v>2272</v>
      </c>
      <c r="R26" s="183"/>
      <c r="S26" s="343"/>
      <c r="T26" s="344">
        <v>1</v>
      </c>
      <c r="U26" s="172"/>
      <c r="V26" s="183"/>
      <c r="W26" s="343"/>
      <c r="X26" s="344" t="str">
        <f>IF(W26="","No hay ejecución",IF(AND(J26=0),"No hay Programación", W26/J26))</f>
        <v>No hay ejecución</v>
      </c>
      <c r="Y26" s="171" t="str">
        <f t="shared" si="21"/>
        <v>NA</v>
      </c>
      <c r="Z26" s="183"/>
      <c r="AA26" s="325">
        <v>70</v>
      </c>
      <c r="AB26" s="296" t="str">
        <f t="shared" si="14"/>
        <v>No hay Programación</v>
      </c>
      <c r="AC26" s="297" t="str">
        <f t="shared" si="15"/>
        <v>De acuerdo con lo programado</v>
      </c>
      <c r="AD26" s="371" t="s">
        <v>2273</v>
      </c>
      <c r="AE26" s="224">
        <v>30</v>
      </c>
      <c r="AF26" s="225">
        <f t="shared" si="16"/>
        <v>30</v>
      </c>
      <c r="AG26" s="226" t="str">
        <f t="shared" si="17"/>
        <v>De acuerdo con lo programado</v>
      </c>
      <c r="AH26" s="226" t="s">
        <v>2274</v>
      </c>
      <c r="AI26" s="299">
        <f t="shared" si="18"/>
        <v>100</v>
      </c>
      <c r="AJ26" s="296">
        <f t="shared" si="19"/>
        <v>100</v>
      </c>
      <c r="AK26" s="297" t="str">
        <f t="shared" si="8"/>
        <v>Cumplio</v>
      </c>
      <c r="AL26" s="297"/>
      <c r="AM26" s="284"/>
    </row>
    <row r="27" spans="1:39" s="204" customFormat="1" ht="97.5" customHeight="1">
      <c r="A27" s="177" t="s">
        <v>866</v>
      </c>
      <c r="B27" s="181">
        <v>2</v>
      </c>
      <c r="C27" s="181"/>
      <c r="D27" s="181" t="s">
        <v>48</v>
      </c>
      <c r="E27" s="181"/>
      <c r="F27" s="376" t="s">
        <v>2275</v>
      </c>
      <c r="G27" s="375" t="s">
        <v>2276</v>
      </c>
      <c r="H27" s="375" t="s">
        <v>2277</v>
      </c>
      <c r="I27" s="178"/>
      <c r="J27" s="178"/>
      <c r="K27" s="174"/>
      <c r="L27" s="178"/>
      <c r="M27" s="178">
        <v>3</v>
      </c>
      <c r="N27" s="174"/>
      <c r="O27" s="230">
        <v>3</v>
      </c>
      <c r="P27" s="377">
        <v>50000</v>
      </c>
      <c r="Q27" s="375" t="s">
        <v>2278</v>
      </c>
      <c r="R27" s="183" t="s">
        <v>2279</v>
      </c>
      <c r="S27" s="343"/>
      <c r="T27" s="344">
        <v>1</v>
      </c>
      <c r="U27" s="172"/>
      <c r="V27" s="183"/>
      <c r="W27" s="343"/>
      <c r="X27" s="344" t="str">
        <f t="shared" ref="X27:X28" si="22">IF(W27="","No hay ejecución",IF(AND(J27=0),"No hay Programación", W27/J27))</f>
        <v>No hay ejecución</v>
      </c>
      <c r="Y27" s="171" t="str">
        <f t="shared" si="21"/>
        <v>NA</v>
      </c>
      <c r="Z27" s="183"/>
      <c r="AA27" s="325">
        <v>90</v>
      </c>
      <c r="AB27" s="296" t="str">
        <f t="shared" si="14"/>
        <v>No hay Programación</v>
      </c>
      <c r="AC27" s="297" t="str">
        <f t="shared" si="15"/>
        <v>De acuerdo con lo programado</v>
      </c>
      <c r="AD27" s="371" t="s">
        <v>2280</v>
      </c>
      <c r="AE27" s="224">
        <v>10</v>
      </c>
      <c r="AF27" s="225">
        <f t="shared" si="16"/>
        <v>3.3333333333333335</v>
      </c>
      <c r="AG27" s="226" t="str">
        <f t="shared" si="17"/>
        <v>De acuerdo con lo programado</v>
      </c>
      <c r="AH27" s="226" t="s">
        <v>2281</v>
      </c>
      <c r="AI27" s="299">
        <f t="shared" si="18"/>
        <v>100</v>
      </c>
      <c r="AJ27" s="296">
        <f t="shared" si="19"/>
        <v>33.333333333333336</v>
      </c>
      <c r="AK27" s="297" t="str">
        <f t="shared" si="8"/>
        <v>Cumplio</v>
      </c>
      <c r="AL27" s="297"/>
      <c r="AM27" s="284"/>
    </row>
    <row r="28" spans="1:39" s="204" customFormat="1" ht="97.5" customHeight="1">
      <c r="A28" s="177" t="s">
        <v>866</v>
      </c>
      <c r="B28" s="181">
        <v>2</v>
      </c>
      <c r="C28" s="181"/>
      <c r="D28" s="181" t="s">
        <v>48</v>
      </c>
      <c r="E28" s="181"/>
      <c r="F28" s="378" t="s">
        <v>2282</v>
      </c>
      <c r="G28" s="375" t="s">
        <v>2262</v>
      </c>
      <c r="H28" s="375" t="s">
        <v>2283</v>
      </c>
      <c r="I28" s="178"/>
      <c r="J28" s="178"/>
      <c r="K28" s="174"/>
      <c r="L28" s="178"/>
      <c r="M28" s="178">
        <v>10</v>
      </c>
      <c r="N28" s="174"/>
      <c r="O28" s="230">
        <v>10</v>
      </c>
      <c r="P28" s="377" t="s">
        <v>2264</v>
      </c>
      <c r="Q28" s="375" t="s">
        <v>2284</v>
      </c>
      <c r="R28" s="183" t="s">
        <v>2266</v>
      </c>
      <c r="S28" s="343"/>
      <c r="T28" s="344">
        <v>1</v>
      </c>
      <c r="U28" s="172"/>
      <c r="V28" s="183"/>
      <c r="W28" s="343"/>
      <c r="X28" s="344" t="str">
        <f t="shared" si="22"/>
        <v>No hay ejecución</v>
      </c>
      <c r="Y28" s="171" t="str">
        <f t="shared" si="21"/>
        <v>NA</v>
      </c>
      <c r="Z28" s="183"/>
      <c r="AA28" s="325"/>
      <c r="AB28" s="296" t="str">
        <f t="shared" si="14"/>
        <v>No hay ejecución</v>
      </c>
      <c r="AC28" s="297" t="str">
        <f t="shared" si="15"/>
        <v>NA</v>
      </c>
      <c r="AD28" s="371" t="s">
        <v>2285</v>
      </c>
      <c r="AE28" s="224">
        <v>0</v>
      </c>
      <c r="AF28" s="225">
        <f t="shared" si="16"/>
        <v>0</v>
      </c>
      <c r="AG28" s="226" t="str">
        <f t="shared" si="17"/>
        <v>En riesgo en cumplimiento</v>
      </c>
      <c r="AH28" s="540" t="s">
        <v>2286</v>
      </c>
      <c r="AI28" s="299">
        <f t="shared" si="18"/>
        <v>0</v>
      </c>
      <c r="AJ28" s="296">
        <f t="shared" si="19"/>
        <v>0</v>
      </c>
      <c r="AK28" s="297" t="str">
        <f t="shared" si="8"/>
        <v>No Cumplio</v>
      </c>
      <c r="AL28" s="297"/>
      <c r="AM28" s="284"/>
    </row>
    <row r="29" spans="1:39" s="163" customFormat="1" ht="28.2" customHeight="1">
      <c r="A29" s="379" t="s">
        <v>866</v>
      </c>
      <c r="B29" s="379">
        <v>2</v>
      </c>
      <c r="C29" s="379" t="s">
        <v>1334</v>
      </c>
      <c r="D29" s="379" t="s">
        <v>48</v>
      </c>
      <c r="E29" s="379" t="s">
        <v>1334</v>
      </c>
      <c r="F29" s="335" t="s">
        <v>2287</v>
      </c>
      <c r="G29" s="335" t="s">
        <v>2288</v>
      </c>
      <c r="H29" s="335" t="s">
        <v>2289</v>
      </c>
      <c r="I29" s="379">
        <v>0</v>
      </c>
      <c r="J29" s="379">
        <v>0</v>
      </c>
      <c r="K29" s="380">
        <v>0</v>
      </c>
      <c r="L29" s="379">
        <v>0</v>
      </c>
      <c r="M29" s="379">
        <v>1</v>
      </c>
      <c r="N29" s="380">
        <v>1</v>
      </c>
      <c r="O29" s="380">
        <v>1</v>
      </c>
      <c r="P29" s="379">
        <v>0</v>
      </c>
      <c r="Q29" s="335" t="s">
        <v>2290</v>
      </c>
      <c r="R29" s="335" t="s">
        <v>2291</v>
      </c>
      <c r="S29" s="379"/>
      <c r="T29" s="379"/>
      <c r="U29" s="379"/>
      <c r="V29" s="379"/>
      <c r="W29" s="343"/>
      <c r="X29" s="344" t="str">
        <f t="shared" ref="X29" si="23">IF(W29="","No hay ejecución",IF(AND(J29=0),"No hay Programación", W29/J29))</f>
        <v>No hay ejecución</v>
      </c>
      <c r="Y29" s="171" t="str">
        <f t="shared" si="21"/>
        <v>NA</v>
      </c>
      <c r="Z29" s="183"/>
      <c r="AA29" s="325">
        <v>50</v>
      </c>
      <c r="AB29" s="296" t="str">
        <f t="shared" si="14"/>
        <v>No hay Programación</v>
      </c>
      <c r="AC29" s="297" t="str">
        <f t="shared" si="15"/>
        <v>De acuerdo con lo programado</v>
      </c>
      <c r="AD29" s="371" t="s">
        <v>2292</v>
      </c>
      <c r="AE29" s="224">
        <v>50</v>
      </c>
      <c r="AF29" s="225">
        <f t="shared" si="16"/>
        <v>50</v>
      </c>
      <c r="AG29" s="226" t="str">
        <f t="shared" si="17"/>
        <v>De acuerdo con lo programado</v>
      </c>
      <c r="AH29" s="226" t="s">
        <v>2293</v>
      </c>
      <c r="AI29" s="299">
        <f t="shared" si="18"/>
        <v>100</v>
      </c>
      <c r="AJ29" s="296">
        <f t="shared" si="19"/>
        <v>100</v>
      </c>
      <c r="AK29" s="297" t="str">
        <f t="shared" si="8"/>
        <v>Cumplio</v>
      </c>
      <c r="AL29" s="297"/>
      <c r="AM29"/>
    </row>
    <row r="30" spans="1:39" s="163" customFormat="1" ht="28.2" customHeight="1">
      <c r="A30" s="379"/>
      <c r="B30" s="379"/>
      <c r="C30" s="379"/>
      <c r="D30" s="379"/>
      <c r="E30" s="379"/>
      <c r="F30" s="335"/>
      <c r="G30" s="335"/>
      <c r="H30" s="335"/>
      <c r="I30" s="379"/>
      <c r="J30" s="379"/>
      <c r="K30" s="380"/>
      <c r="L30" s="379"/>
      <c r="M30" s="379"/>
      <c r="N30" s="380"/>
      <c r="O30" s="380"/>
      <c r="P30" s="379"/>
      <c r="Q30" s="335"/>
      <c r="R30" s="335"/>
      <c r="S30" s="379"/>
      <c r="T30" s="379"/>
      <c r="U30" s="379"/>
      <c r="V30" s="379"/>
      <c r="W30" s="343"/>
      <c r="X30" s="344"/>
      <c r="Y30" s="171"/>
      <c r="Z30" s="183"/>
      <c r="AA30" s="325"/>
      <c r="AB30" s="353"/>
      <c r="AC30" s="318"/>
      <c r="AD30" s="371"/>
      <c r="AE30" s="281"/>
      <c r="AF30" s="236"/>
      <c r="AG30" s="332"/>
      <c r="AH30" s="234"/>
      <c r="AI30" s="385"/>
      <c r="AJ30" s="386"/>
      <c r="AK30" s="297"/>
      <c r="AL30" s="325"/>
      <c r="AM30"/>
    </row>
    <row r="31" spans="1:39" s="204" customFormat="1" ht="36" customHeight="1">
      <c r="A31" s="316" t="s">
        <v>2294</v>
      </c>
      <c r="B31" s="316"/>
      <c r="C31" s="316"/>
      <c r="D31" s="316"/>
      <c r="E31" s="316"/>
      <c r="F31" s="316"/>
      <c r="G31" s="316"/>
      <c r="H31" s="316"/>
      <c r="I31" s="316"/>
      <c r="J31" s="316"/>
      <c r="K31" s="316"/>
      <c r="L31" s="316"/>
      <c r="M31" s="316"/>
      <c r="N31" s="316"/>
      <c r="O31" s="316"/>
      <c r="P31" s="316"/>
      <c r="Q31" s="316"/>
      <c r="R31" s="316"/>
      <c r="S31" s="316"/>
      <c r="T31" s="316"/>
      <c r="U31" s="316"/>
      <c r="V31" s="316"/>
      <c r="W31" s="339"/>
      <c r="X31" s="339"/>
      <c r="Y31" s="339"/>
      <c r="Z31" s="339"/>
      <c r="AA31" s="339"/>
      <c r="AB31" s="339"/>
      <c r="AC31" s="339"/>
      <c r="AD31" s="339"/>
      <c r="AE31" s="193"/>
      <c r="AF31" s="193"/>
      <c r="AG31" s="193"/>
      <c r="AH31" s="193"/>
      <c r="AI31" s="339"/>
      <c r="AJ31" s="387"/>
      <c r="AK31" s="339"/>
      <c r="AL31" s="339"/>
      <c r="AM31" s="284"/>
    </row>
    <row r="32" spans="1:39" s="204" customFormat="1" ht="32.549999999999997" customHeight="1">
      <c r="A32" s="180">
        <v>9</v>
      </c>
      <c r="B32" s="181" t="s">
        <v>1088</v>
      </c>
      <c r="C32" s="181" t="s">
        <v>1088</v>
      </c>
      <c r="D32" s="181" t="s">
        <v>1088</v>
      </c>
      <c r="E32" s="181" t="s">
        <v>1088</v>
      </c>
      <c r="F32" s="171" t="s">
        <v>2162</v>
      </c>
      <c r="G32" s="182" t="s">
        <v>491</v>
      </c>
      <c r="H32" s="182" t="s">
        <v>492</v>
      </c>
      <c r="I32" s="178">
        <f>SUM(I34:I34)</f>
        <v>0</v>
      </c>
      <c r="J32" s="178">
        <f>SUM(J34:J34)</f>
        <v>0</v>
      </c>
      <c r="K32" s="174">
        <f>SUM(I32:J32)</f>
        <v>0</v>
      </c>
      <c r="L32" s="178">
        <f>SUM(L34:L34)</f>
        <v>0</v>
      </c>
      <c r="M32" s="178">
        <f>SUM(M34:M34)</f>
        <v>0</v>
      </c>
      <c r="N32" s="174">
        <f>SUM(L32:M32)</f>
        <v>0</v>
      </c>
      <c r="O32" s="174">
        <f>SUM(K32,N32)</f>
        <v>0</v>
      </c>
      <c r="P32" s="176">
        <f>SUM(P34:P34)</f>
        <v>0</v>
      </c>
      <c r="Q32" s="171" t="str">
        <f>Q33&amp;", "&amp;Q34</f>
        <v xml:space="preserve">Carlomagno Salazar Calvo, José Carlos Lacayo Vega, Edgar Vindas Quesada, Silvia Ramírez Orozco </v>
      </c>
      <c r="R32" s="183"/>
      <c r="S32" s="343">
        <v>0</v>
      </c>
      <c r="T32" s="344" t="str">
        <f t="shared" ref="T32" si="24">IF(S32="","No hay ejecución",IF(AND(I32=0),"No hay Programación", S32/I32))</f>
        <v>No hay Programación</v>
      </c>
      <c r="U32" s="172" t="str">
        <f t="shared" si="12"/>
        <v>De acuerdo con lo programado</v>
      </c>
      <c r="V32" s="183"/>
      <c r="W32" s="343"/>
      <c r="X32" s="344" t="str">
        <f t="shared" ref="X32" si="25">IF(W32="","No hay ejecución",IF(AND(J32=0),"No hay Programación", W32/J32))</f>
        <v>No hay ejecución</v>
      </c>
      <c r="Y32" s="172" t="str">
        <f t="shared" ref="Y32" si="26">IF(X32="No hay ejecución","NA",IF(X32&gt;=90%,"De acuerdo con lo programado",IF(X32&gt;=51%,"Atraso Leve",IF(X32&lt;50%,"En riesgo en cumplimiento"))))</f>
        <v>NA</v>
      </c>
      <c r="Z32" s="183"/>
      <c r="AA32" s="190">
        <v>1</v>
      </c>
      <c r="AB32" s="296" t="str">
        <f t="shared" ref="AB32" si="27">IF(AA32="","No hay ejecución",IF(AND(I32=0),"No hay Programación", AA32/I32))</f>
        <v>No hay Programación</v>
      </c>
      <c r="AC32" s="297" t="str">
        <f t="shared" ref="AC32" si="28">IF(AB32="No hay ejecución","NA",IF(AB32&gt;=90%,"De acuerdo con lo programado",IF(AB32&gt;=50%,"Atraso Leve",IF(AB32&lt;=49.9%,"En riesgo en cumplimiento"))))</f>
        <v>De acuerdo con lo programado</v>
      </c>
      <c r="AD32" s="297"/>
      <c r="AE32" s="224">
        <f>(4+0+1+4) + (1070+1542+1433+1655)</f>
        <v>5709</v>
      </c>
      <c r="AF32" s="225" t="str">
        <f t="shared" ref="AF32" si="29">IF(AE32="","No hay ejecución",IF(AND(M32=0),"No hay Programación", AE32/M32))</f>
        <v>No hay Programación</v>
      </c>
      <c r="AG32" s="226" t="str">
        <f t="shared" ref="AG32" si="30">IF(AF32="No hay ejecución","NA",IF(AF32&gt;=90%,"De acuerdo con lo programado",IF(AF32&gt;=50%,"Atraso Leve",IF(AF32&lt;=49.99%,"En riesgo en cumplimiento"))))</f>
        <v>De acuerdo con lo programado</v>
      </c>
      <c r="AH32" s="226" t="s">
        <v>2295</v>
      </c>
      <c r="AI32" s="299">
        <f t="shared" ref="AI32" si="31">S32+W32+AA32+AE32</f>
        <v>5710</v>
      </c>
      <c r="AJ32" s="296" t="str">
        <f t="shared" ref="AJ32" si="32">IF(AI32="","No hay ejecución",IF(AND(O32=0),"No hay Programación", AI32/O32))</f>
        <v>No hay Programación</v>
      </c>
      <c r="AK32" s="297" t="str">
        <f t="shared" ref="AK32:AK34" si="33">IF(AJ32="No hay ejecución","NA",IF(AJ32&gt;=90%,"Cumplio",IF(AJ32&lt;=89.9%,"No Cumplio")))</f>
        <v>Cumplio</v>
      </c>
      <c r="AL32" s="294"/>
      <c r="AM32" s="284"/>
    </row>
    <row r="33" spans="1:39" s="204" customFormat="1" ht="50.55" customHeight="1">
      <c r="A33" s="177">
        <v>9.1</v>
      </c>
      <c r="B33" s="181" t="s">
        <v>1088</v>
      </c>
      <c r="C33" s="181" t="s">
        <v>1088</v>
      </c>
      <c r="D33" s="181" t="s">
        <v>1088</v>
      </c>
      <c r="E33" s="181" t="s">
        <v>1088</v>
      </c>
      <c r="F33" s="172" t="s">
        <v>2296</v>
      </c>
      <c r="G33" s="172" t="s">
        <v>920</v>
      </c>
      <c r="H33" s="172" t="s">
        <v>913</v>
      </c>
      <c r="I33" s="178"/>
      <c r="J33" s="178"/>
      <c r="K33" s="174"/>
      <c r="L33" s="178"/>
      <c r="M33" s="178"/>
      <c r="N33" s="174"/>
      <c r="O33" s="174"/>
      <c r="P33" s="176"/>
      <c r="Q33" s="172" t="s">
        <v>2297</v>
      </c>
      <c r="R33" s="183" t="s">
        <v>2298</v>
      </c>
      <c r="S33" s="343">
        <v>4</v>
      </c>
      <c r="T33" s="344" t="str">
        <f t="shared" ref="T33:T34" si="34">IF(S33="","No hay ejecución",IF(AND(I33=0),"No hay Programación", S33/I33))</f>
        <v>No hay Programación</v>
      </c>
      <c r="U33" s="172" t="str">
        <f t="shared" ref="U33:U34" si="35">IF(T33="No hay ejecución","NA",IF(T33&gt;=90%,"De acuerdo con lo programado",IF(T33&gt;=51%,"Atraso Leve",IF(T33&lt;50%,"En riesgo cumplimiento"))))</f>
        <v>De acuerdo con lo programado</v>
      </c>
      <c r="V33" s="183" t="s">
        <v>2299</v>
      </c>
      <c r="W33" s="343"/>
      <c r="X33" s="344" t="str">
        <f>IF(W33="","No hay ejecución",IF(AND(J33=0),"No hay Programación", W33/J33))</f>
        <v>No hay ejecución</v>
      </c>
      <c r="Y33" s="172"/>
      <c r="Z33" s="183"/>
      <c r="AA33" s="190">
        <v>1</v>
      </c>
      <c r="AB33" s="296" t="str">
        <f t="shared" ref="AB33:AB34" si="36">IF(AA33="","No hay ejecución",IF(AND(I33=0),"No hay Programación", AA33/I33))</f>
        <v>No hay Programación</v>
      </c>
      <c r="AC33" s="297" t="str">
        <f t="shared" ref="AC33:AC34" si="37">IF(AB33="No hay ejecución","NA",IF(AB33&gt;=90%,"De acuerdo con lo programado",IF(AB33&gt;=50%,"Atraso Leve",IF(AB33&lt;=49.9%,"En riesgo en cumplimiento"))))</f>
        <v>De acuerdo con lo programado</v>
      </c>
      <c r="AD33" s="297"/>
      <c r="AE33" s="224">
        <v>3</v>
      </c>
      <c r="AF33" s="225" t="str">
        <f t="shared" ref="AF33:AF34" si="38">IF(AE33="","No hay ejecución",IF(AND(M33=0),"No hay Programación", AE33/M33))</f>
        <v>No hay Programación</v>
      </c>
      <c r="AG33" s="226" t="str">
        <f t="shared" ref="AG33:AG34" si="39">IF(AF33="No hay ejecución","NA",IF(AF33&gt;=90%,"De acuerdo con lo programado",IF(AF33&gt;=50%,"Atraso Leve",IF(AF33&lt;=49.99%,"En riesgo en cumplimiento"))))</f>
        <v>De acuerdo con lo programado</v>
      </c>
      <c r="AH33" s="226" t="s">
        <v>2300</v>
      </c>
      <c r="AI33" s="299">
        <f t="shared" ref="AI33:AI34" si="40">S33+W33+AA33+AE33</f>
        <v>8</v>
      </c>
      <c r="AJ33" s="296" t="str">
        <f t="shared" ref="AJ33:AJ34" si="41">IF(AI33="","No hay ejecución",IF(AND(O33=0),"No hay Programación", AI33/O33))</f>
        <v>No hay Programación</v>
      </c>
      <c r="AK33" s="297" t="str">
        <f t="shared" si="33"/>
        <v>Cumplio</v>
      </c>
      <c r="AL33" s="294"/>
      <c r="AM33" s="284"/>
    </row>
    <row r="34" spans="1:39" s="204" customFormat="1" ht="97.5" customHeight="1">
      <c r="A34" s="177">
        <v>9.1</v>
      </c>
      <c r="B34" s="181" t="s">
        <v>1088</v>
      </c>
      <c r="C34" s="181" t="s">
        <v>1088</v>
      </c>
      <c r="D34" s="181" t="s">
        <v>1088</v>
      </c>
      <c r="E34" s="181" t="s">
        <v>1088</v>
      </c>
      <c r="F34" s="172" t="s">
        <v>2301</v>
      </c>
      <c r="G34" s="172" t="s">
        <v>783</v>
      </c>
      <c r="H34" s="172" t="s">
        <v>498</v>
      </c>
      <c r="I34" s="178"/>
      <c r="J34" s="178"/>
      <c r="K34" s="174">
        <f>SUM(I34:J34)</f>
        <v>0</v>
      </c>
      <c r="L34" s="178"/>
      <c r="M34" s="178"/>
      <c r="N34" s="174">
        <f>SUM(L34:M34)</f>
        <v>0</v>
      </c>
      <c r="O34" s="175">
        <f>SUM(K34,N34)</f>
        <v>0</v>
      </c>
      <c r="P34" s="179"/>
      <c r="Q34" s="172" t="s">
        <v>2302</v>
      </c>
      <c r="R34" s="183" t="s">
        <v>2303</v>
      </c>
      <c r="S34" s="343">
        <v>0</v>
      </c>
      <c r="T34" s="344" t="str">
        <f t="shared" si="34"/>
        <v>No hay Programación</v>
      </c>
      <c r="U34" s="172" t="str">
        <f t="shared" si="35"/>
        <v>De acuerdo con lo programado</v>
      </c>
      <c r="V34" s="183" t="s">
        <v>2304</v>
      </c>
      <c r="W34" s="196">
        <v>1542</v>
      </c>
      <c r="X34" s="359" t="str">
        <f t="shared" ref="X34" si="42">IF(W34="","No hay ejecución",IF(AND(J34=0),"No hay Programación", W34/J34))</f>
        <v>No hay Programación</v>
      </c>
      <c r="Y34" s="171" t="str">
        <f>IF(X34="No hay ejecución","NA",IF(X34&gt;=90%,"De acuerdo con lo programado",IF(X34&gt;=51%,"Atraso Leve",IF(X34&lt;50%,"En riesgo en cumplimiento"))))</f>
        <v>De acuerdo con lo programado</v>
      </c>
      <c r="Z34" s="183" t="s">
        <v>2305</v>
      </c>
      <c r="AA34" s="190">
        <v>1433</v>
      </c>
      <c r="AB34" s="296" t="str">
        <f t="shared" si="36"/>
        <v>No hay Programación</v>
      </c>
      <c r="AC34" s="297" t="str">
        <f t="shared" si="37"/>
        <v>De acuerdo con lo programado</v>
      </c>
      <c r="AD34" s="297"/>
      <c r="AE34" s="224">
        <v>1665</v>
      </c>
      <c r="AF34" s="225" t="str">
        <f t="shared" si="38"/>
        <v>No hay Programación</v>
      </c>
      <c r="AG34" s="226" t="str">
        <f t="shared" si="39"/>
        <v>De acuerdo con lo programado</v>
      </c>
      <c r="AH34" s="226" t="s">
        <v>2306</v>
      </c>
      <c r="AI34" s="299">
        <f t="shared" si="40"/>
        <v>4640</v>
      </c>
      <c r="AJ34" s="296" t="str">
        <f t="shared" si="41"/>
        <v>No hay Programación</v>
      </c>
      <c r="AK34" s="297" t="str">
        <f t="shared" si="33"/>
        <v>Cumplio</v>
      </c>
      <c r="AL34" s="294"/>
      <c r="AM34" s="284"/>
    </row>
    <row r="35" spans="1:39" ht="97.5" customHeight="1" thickBot="1">
      <c r="A35" s="2"/>
      <c r="B35" s="2"/>
      <c r="C35" s="2"/>
      <c r="D35" s="2"/>
      <c r="E35" s="2"/>
      <c r="F35" s="136"/>
      <c r="G35" s="137"/>
      <c r="H35" s="137"/>
      <c r="I35" s="137"/>
      <c r="J35" s="137"/>
      <c r="K35" s="137"/>
      <c r="L35" s="137"/>
      <c r="M35" s="137"/>
      <c r="N35" s="137"/>
      <c r="O35" s="137"/>
      <c r="P35" s="138"/>
      <c r="Q35" s="137"/>
      <c r="R35" s="137"/>
      <c r="AD35" s="337"/>
    </row>
    <row r="36" spans="1:39" ht="10.8" thickTop="1" thickBot="1">
      <c r="A36" s="2"/>
      <c r="B36" s="2"/>
      <c r="C36" s="2"/>
      <c r="D36" s="2"/>
      <c r="E36" s="2"/>
      <c r="F36" s="136"/>
      <c r="G36" s="139"/>
      <c r="H36" s="139"/>
      <c r="I36" s="137"/>
      <c r="J36" s="137"/>
      <c r="K36" s="137"/>
      <c r="L36" s="137"/>
      <c r="M36" s="137"/>
      <c r="N36" s="137"/>
      <c r="O36" s="137" t="s">
        <v>1525</v>
      </c>
      <c r="P36" s="138">
        <f>SUM(P23,P21,P16,P15)</f>
        <v>1150000</v>
      </c>
      <c r="Q36" s="137"/>
      <c r="R36" s="137"/>
      <c r="AD36" s="338"/>
    </row>
    <row r="37" spans="1:39" ht="20.399999999999999" thickTop="1" thickBot="1">
      <c r="A37" s="2"/>
      <c r="B37" s="2"/>
      <c r="C37" s="2"/>
      <c r="D37" s="2"/>
      <c r="E37" s="2"/>
      <c r="F37" s="136"/>
      <c r="G37" s="139"/>
      <c r="H37" s="139"/>
      <c r="I37" s="137"/>
      <c r="J37" s="137"/>
      <c r="K37" s="137"/>
      <c r="L37" s="137"/>
      <c r="M37" s="137"/>
      <c r="N37" s="137"/>
      <c r="O37" s="381" t="s">
        <v>1933</v>
      </c>
      <c r="P37" s="382">
        <v>40780400</v>
      </c>
      <c r="Q37" s="381"/>
      <c r="R37" s="137"/>
      <c r="AD37" s="338"/>
    </row>
    <row r="38" spans="1:39" ht="20.399999999999999" thickTop="1" thickBot="1">
      <c r="A38" s="820" t="s">
        <v>551</v>
      </c>
      <c r="B38" s="821"/>
      <c r="C38" s="821"/>
      <c r="D38" s="821"/>
      <c r="E38" s="821"/>
      <c r="F38" s="144" t="s">
        <v>2307</v>
      </c>
      <c r="G38" s="139"/>
      <c r="H38" s="139"/>
      <c r="I38" s="137"/>
      <c r="J38" s="137"/>
      <c r="K38" s="137"/>
      <c r="L38" s="137"/>
      <c r="M38" s="137"/>
      <c r="N38" s="137"/>
      <c r="O38" s="381" t="s">
        <v>1528</v>
      </c>
      <c r="P38" s="382">
        <f>P37-P36</f>
        <v>39630400</v>
      </c>
      <c r="Q38" s="381"/>
      <c r="R38" s="137"/>
    </row>
    <row r="39" spans="1:39" ht="10.8" thickTop="1" thickBot="1">
      <c r="A39" s="157"/>
      <c r="B39" s="157"/>
      <c r="C39" s="157"/>
      <c r="D39" s="157"/>
      <c r="E39" s="157"/>
      <c r="F39" s="145"/>
      <c r="G39" s="139"/>
      <c r="H39" s="139"/>
      <c r="I39" s="137"/>
      <c r="J39" s="137"/>
      <c r="K39" s="137"/>
      <c r="L39" s="137"/>
      <c r="M39" s="137"/>
      <c r="N39" s="137"/>
      <c r="O39" s="381"/>
      <c r="P39" s="382"/>
      <c r="Q39" s="381"/>
      <c r="R39" s="137"/>
    </row>
    <row r="40" spans="1:39" ht="10.8" thickTop="1" thickBot="1">
      <c r="A40" s="822" t="s">
        <v>553</v>
      </c>
      <c r="B40" s="823"/>
      <c r="C40" s="823"/>
      <c r="D40" s="823"/>
      <c r="E40" s="823"/>
      <c r="F40" s="144"/>
      <c r="G40" s="139"/>
      <c r="H40" s="139"/>
      <c r="I40" s="137"/>
      <c r="J40" s="137"/>
      <c r="K40" s="137"/>
      <c r="L40" s="137"/>
      <c r="M40" s="137"/>
      <c r="N40" s="137"/>
      <c r="O40" s="137"/>
      <c r="P40" s="138"/>
      <c r="Q40" s="137"/>
      <c r="R40" s="137"/>
    </row>
    <row r="41" spans="1:39" ht="10.8" thickTop="1" thickBot="1">
      <c r="A41" s="158"/>
      <c r="B41" s="158"/>
      <c r="C41" s="158"/>
      <c r="D41" s="158"/>
      <c r="E41" s="158"/>
      <c r="F41" s="139"/>
      <c r="G41" s="139"/>
      <c r="H41" s="139"/>
      <c r="I41" s="137"/>
      <c r="J41" s="137"/>
      <c r="K41" s="137"/>
      <c r="L41" s="137"/>
      <c r="M41" s="137"/>
      <c r="N41" s="137"/>
      <c r="O41" s="137"/>
      <c r="P41" s="138"/>
      <c r="Q41" s="137"/>
      <c r="R41" s="137"/>
    </row>
    <row r="42" spans="1:39" ht="10.8" thickTop="1" thickBot="1">
      <c r="A42" s="159" t="s">
        <v>554</v>
      </c>
      <c r="B42" s="2"/>
      <c r="C42" s="161"/>
      <c r="D42" s="2"/>
      <c r="E42" s="2"/>
      <c r="F42" s="136"/>
      <c r="G42" s="139"/>
      <c r="H42" s="139"/>
      <c r="I42" s="137"/>
      <c r="J42" s="137"/>
      <c r="K42" s="137"/>
      <c r="L42" s="137"/>
      <c r="M42" s="137"/>
      <c r="N42" s="137"/>
      <c r="O42" s="137"/>
      <c r="P42" s="138"/>
      <c r="Q42" s="137"/>
      <c r="R42" s="137"/>
    </row>
    <row r="43" spans="1:39" ht="10.8" thickTop="1" thickBot="1">
      <c r="A43" s="160">
        <v>1</v>
      </c>
      <c r="B43" s="2" t="s">
        <v>555</v>
      </c>
      <c r="C43" s="161"/>
      <c r="D43" s="2"/>
      <c r="E43" s="2"/>
      <c r="F43" s="136"/>
      <c r="G43" s="139"/>
      <c r="H43" s="139"/>
      <c r="I43" s="137"/>
      <c r="J43" s="137"/>
      <c r="K43" s="137"/>
      <c r="L43" s="137"/>
      <c r="M43" s="137"/>
      <c r="N43" s="137"/>
      <c r="O43" s="137"/>
      <c r="P43" s="138"/>
      <c r="Q43" s="137"/>
      <c r="R43" s="137"/>
    </row>
    <row r="44" spans="1:39" ht="10.8" thickTop="1" thickBot="1">
      <c r="A44" s="160">
        <v>2</v>
      </c>
      <c r="B44" s="2" t="s">
        <v>606</v>
      </c>
      <c r="C44" s="161"/>
      <c r="D44" s="2"/>
      <c r="E44" s="2"/>
      <c r="F44" s="136"/>
      <c r="G44" s="139"/>
      <c r="H44" s="139"/>
      <c r="I44" s="137"/>
      <c r="J44" s="137"/>
      <c r="K44" s="137"/>
      <c r="L44" s="137"/>
      <c r="M44" s="137"/>
      <c r="N44" s="137"/>
      <c r="O44" s="137"/>
      <c r="P44" s="138"/>
      <c r="Q44" s="137"/>
      <c r="R44" s="137"/>
    </row>
    <row r="45" spans="1:39" ht="10.8" thickTop="1" thickBot="1">
      <c r="A45" s="160">
        <v>3</v>
      </c>
      <c r="B45" s="2" t="s">
        <v>557</v>
      </c>
      <c r="C45" s="162"/>
      <c r="D45" s="2"/>
      <c r="E45" s="2"/>
      <c r="F45" s="136"/>
      <c r="G45" s="3"/>
      <c r="H45" s="3"/>
      <c r="I45" s="137"/>
      <c r="J45" s="137"/>
      <c r="K45" s="137"/>
      <c r="L45" s="137"/>
      <c r="M45" s="137"/>
      <c r="N45" s="137"/>
      <c r="O45" s="137"/>
      <c r="P45" s="138"/>
      <c r="Q45" s="137"/>
      <c r="R45" s="137"/>
    </row>
    <row r="46" spans="1:39" ht="10.8" thickTop="1" thickBot="1">
      <c r="A46" s="160">
        <v>4</v>
      </c>
      <c r="B46" s="2" t="s">
        <v>558</v>
      </c>
      <c r="C46" s="162"/>
      <c r="D46" s="2"/>
      <c r="E46" s="2"/>
      <c r="F46" s="136"/>
      <c r="G46" s="137"/>
      <c r="H46" s="137"/>
      <c r="I46" s="137"/>
      <c r="J46" s="137"/>
      <c r="K46" s="137"/>
      <c r="L46" s="137"/>
      <c r="M46" s="137"/>
      <c r="N46" s="137"/>
      <c r="O46" s="137"/>
      <c r="P46" s="138"/>
      <c r="Q46" s="137"/>
      <c r="R46" s="137"/>
    </row>
    <row r="47" spans="1:39" ht="10.8" thickTop="1" thickBot="1">
      <c r="A47" s="160">
        <v>5</v>
      </c>
      <c r="B47" s="2" t="s">
        <v>607</v>
      </c>
      <c r="C47" s="162"/>
      <c r="D47" s="2"/>
      <c r="E47" s="2"/>
      <c r="F47" s="136"/>
      <c r="G47" s="137"/>
      <c r="H47" s="137"/>
      <c r="I47" s="137"/>
      <c r="J47" s="137"/>
      <c r="K47" s="137"/>
      <c r="L47" s="137"/>
      <c r="M47" s="137"/>
      <c r="N47" s="137"/>
      <c r="O47" s="137"/>
      <c r="P47" s="138"/>
      <c r="Q47" s="137"/>
      <c r="R47" s="137"/>
    </row>
    <row r="48" spans="1:39" ht="10.199999999999999" thickTop="1">
      <c r="A48" s="160">
        <v>6</v>
      </c>
      <c r="B48" s="3" t="s">
        <v>560</v>
      </c>
      <c r="C48" s="162"/>
      <c r="D48" s="2"/>
      <c r="E48" s="2"/>
      <c r="F48" s="136"/>
      <c r="G48" s="139"/>
      <c r="H48" s="139"/>
      <c r="I48" s="139"/>
      <c r="J48" s="139"/>
      <c r="K48" s="139"/>
      <c r="L48" s="139"/>
      <c r="M48" s="139"/>
      <c r="N48" s="139"/>
      <c r="O48" s="139"/>
      <c r="P48" s="146"/>
      <c r="Q48" s="139"/>
      <c r="R48" s="139"/>
    </row>
    <row r="49" spans="1:39" ht="9.6">
      <c r="A49" s="160">
        <v>7</v>
      </c>
      <c r="B49" s="2" t="s">
        <v>561</v>
      </c>
      <c r="D49" s="2"/>
      <c r="E49" s="2"/>
      <c r="F49" s="136"/>
      <c r="G49" s="139"/>
      <c r="H49" s="139"/>
      <c r="I49" s="139"/>
      <c r="J49" s="139"/>
      <c r="K49" s="139"/>
      <c r="L49" s="139"/>
      <c r="M49" s="139"/>
      <c r="N49" s="139"/>
      <c r="O49" s="139"/>
      <c r="P49" s="146"/>
      <c r="Q49" s="139"/>
      <c r="R49" s="139"/>
    </row>
    <row r="50" spans="1:39" s="154" customFormat="1" ht="9.6">
      <c r="A50" s="160">
        <v>8</v>
      </c>
      <c r="B50" s="2" t="s">
        <v>562</v>
      </c>
      <c r="C50" s="2"/>
      <c r="D50" s="3"/>
      <c r="E50" s="3"/>
      <c r="F50" s="136"/>
      <c r="G50" s="139"/>
      <c r="H50" s="139"/>
      <c r="I50" s="139"/>
      <c r="J50" s="139"/>
      <c r="K50" s="139"/>
      <c r="L50" s="139"/>
      <c r="M50" s="139"/>
      <c r="N50" s="139"/>
      <c r="O50" s="139"/>
      <c r="P50" s="146"/>
      <c r="Q50" s="139"/>
      <c r="R50" s="139"/>
      <c r="S50" s="3"/>
      <c r="T50" s="3"/>
      <c r="U50" s="3"/>
      <c r="V50" s="3"/>
      <c r="W50" s="3"/>
      <c r="X50" s="3"/>
      <c r="Y50" s="3"/>
      <c r="Z50" s="3"/>
      <c r="AA50" s="3"/>
      <c r="AB50" s="3"/>
      <c r="AC50" s="3"/>
      <c r="AD50" s="3"/>
      <c r="AI50" s="3"/>
      <c r="AJ50" s="388"/>
      <c r="AK50" s="3"/>
      <c r="AL50" s="3"/>
      <c r="AM50" s="3"/>
    </row>
    <row r="51" spans="1:39" ht="9.6">
      <c r="A51" s="160">
        <v>9</v>
      </c>
      <c r="B51" s="2" t="s">
        <v>563</v>
      </c>
      <c r="C51" s="2"/>
      <c r="D51" s="2"/>
      <c r="E51" s="2"/>
      <c r="F51" s="136"/>
      <c r="G51" s="139"/>
      <c r="H51" s="139"/>
      <c r="I51" s="139"/>
      <c r="J51" s="139"/>
      <c r="K51" s="139"/>
      <c r="L51" s="139"/>
      <c r="M51" s="139"/>
      <c r="N51" s="139"/>
      <c r="O51" s="139"/>
      <c r="P51" s="146"/>
      <c r="Q51" s="139"/>
      <c r="R51" s="139"/>
    </row>
    <row r="52" spans="1:39" ht="9.6">
      <c r="A52" s="160">
        <v>10</v>
      </c>
      <c r="B52" s="2" t="s">
        <v>564</v>
      </c>
      <c r="C52" s="2"/>
      <c r="D52" s="2"/>
      <c r="E52" s="2"/>
      <c r="F52" s="136"/>
      <c r="G52" s="139"/>
      <c r="H52" s="139"/>
      <c r="I52" s="139"/>
      <c r="J52" s="139"/>
      <c r="K52" s="139"/>
      <c r="L52" s="139"/>
      <c r="M52" s="139"/>
      <c r="N52" s="139"/>
      <c r="O52" s="139"/>
      <c r="P52" s="146"/>
      <c r="Q52" s="139"/>
      <c r="R52" s="139"/>
    </row>
    <row r="53" spans="1:39" ht="9.6">
      <c r="A53" s="160">
        <v>11</v>
      </c>
      <c r="B53" s="2" t="s">
        <v>565</v>
      </c>
      <c r="C53" s="2"/>
      <c r="D53" s="2"/>
      <c r="E53" s="2"/>
      <c r="F53" s="136"/>
      <c r="G53" s="139"/>
      <c r="H53" s="139"/>
      <c r="I53" s="139"/>
      <c r="J53" s="139"/>
      <c r="K53" s="139"/>
      <c r="L53" s="139"/>
      <c r="M53" s="139"/>
      <c r="N53" s="139"/>
      <c r="O53" s="139"/>
      <c r="P53" s="146"/>
      <c r="Q53" s="139"/>
      <c r="R53" s="139"/>
    </row>
    <row r="54" spans="1:39" ht="9.6">
      <c r="A54" s="160">
        <v>12</v>
      </c>
      <c r="B54" s="2" t="s">
        <v>566</v>
      </c>
      <c r="C54" s="2"/>
      <c r="D54" s="2"/>
      <c r="E54" s="2"/>
      <c r="F54" s="136"/>
      <c r="G54" s="139"/>
      <c r="H54" s="139"/>
      <c r="I54" s="139"/>
      <c r="J54" s="139"/>
      <c r="K54" s="139"/>
      <c r="L54" s="139"/>
      <c r="M54" s="139"/>
      <c r="N54" s="139"/>
      <c r="O54" s="139"/>
      <c r="P54" s="146"/>
      <c r="Q54" s="139"/>
      <c r="R54" s="139"/>
    </row>
    <row r="55" spans="1:39" ht="9.6">
      <c r="A55" s="160">
        <v>13</v>
      </c>
      <c r="B55" s="2" t="s">
        <v>567</v>
      </c>
      <c r="C55" s="2"/>
      <c r="D55" s="2"/>
      <c r="E55" s="2"/>
      <c r="F55" s="136"/>
      <c r="G55" s="139"/>
      <c r="H55" s="139"/>
      <c r="I55" s="139"/>
      <c r="J55" s="139"/>
      <c r="K55" s="139"/>
      <c r="L55" s="139"/>
      <c r="M55" s="139"/>
      <c r="N55" s="139"/>
      <c r="O55" s="139"/>
      <c r="P55" s="146"/>
      <c r="Q55" s="139"/>
      <c r="R55" s="139"/>
    </row>
    <row r="56" spans="1:39" ht="97.5" customHeight="1" thickBot="1">
      <c r="A56" s="3"/>
      <c r="C56" s="3"/>
      <c r="D56" s="3"/>
      <c r="E56" s="3"/>
      <c r="F56" s="147"/>
      <c r="G56" s="148"/>
      <c r="H56" s="148"/>
      <c r="I56" s="148"/>
      <c r="J56" s="148"/>
      <c r="K56" s="148"/>
      <c r="L56" s="148"/>
      <c r="M56" s="148"/>
      <c r="N56" s="148"/>
      <c r="O56" s="148"/>
      <c r="P56" s="149"/>
      <c r="Q56" s="148"/>
      <c r="R56" s="148"/>
    </row>
    <row r="57" spans="1:39" ht="97.5" customHeight="1" thickTop="1"/>
    <row r="58" spans="1:39" ht="97.5" customHeight="1">
      <c r="A58" s="3"/>
      <c r="C58" s="3"/>
      <c r="D58" s="3"/>
      <c r="E58" s="3"/>
      <c r="F58" s="147"/>
      <c r="G58" s="3"/>
      <c r="H58" s="3"/>
      <c r="I58" s="3"/>
      <c r="J58" s="3"/>
      <c r="K58" s="3"/>
      <c r="L58" s="3"/>
      <c r="M58" s="3"/>
      <c r="N58" s="3"/>
      <c r="O58" s="3"/>
      <c r="P58" s="150"/>
      <c r="Q58" s="3"/>
      <c r="R58" s="3"/>
    </row>
    <row r="59" spans="1:39" s="154" customFormat="1" ht="97.5" customHeight="1">
      <c r="A59" s="3"/>
      <c r="B59" s="3"/>
      <c r="C59" s="3"/>
      <c r="D59" s="3"/>
      <c r="E59" s="3"/>
      <c r="F59" s="147"/>
      <c r="G59" s="3"/>
      <c r="H59" s="3"/>
      <c r="I59" s="3"/>
      <c r="J59" s="3"/>
      <c r="K59" s="3"/>
      <c r="L59" s="3"/>
      <c r="M59" s="3"/>
      <c r="N59" s="3"/>
      <c r="O59" s="3"/>
      <c r="P59" s="150"/>
      <c r="Q59" s="3"/>
      <c r="R59" s="3"/>
      <c r="S59" s="3"/>
      <c r="T59" s="3"/>
      <c r="U59" s="3"/>
      <c r="V59" s="3"/>
      <c r="W59" s="3"/>
      <c r="X59" s="3"/>
      <c r="Y59" s="3"/>
      <c r="Z59" s="3"/>
      <c r="AA59" s="3"/>
      <c r="AB59" s="3"/>
      <c r="AC59" s="3"/>
      <c r="AD59" s="3"/>
      <c r="AI59" s="3"/>
      <c r="AJ59" s="388"/>
      <c r="AK59" s="3"/>
      <c r="AL59" s="3"/>
      <c r="AM59" s="3"/>
    </row>
    <row r="60" spans="1:39" s="154" customFormat="1" ht="97.5" customHeight="1">
      <c r="A60" s="3"/>
      <c r="B60" s="3"/>
      <c r="C60" s="3"/>
      <c r="D60" s="3"/>
      <c r="E60" s="3"/>
      <c r="F60" s="147"/>
      <c r="G60" s="3"/>
      <c r="H60" s="3"/>
      <c r="I60" s="3"/>
      <c r="J60" s="3"/>
      <c r="K60" s="3"/>
      <c r="L60" s="3"/>
      <c r="M60" s="3"/>
      <c r="N60" s="3"/>
      <c r="O60" s="3"/>
      <c r="P60" s="150"/>
      <c r="Q60" s="3"/>
      <c r="R60" s="3"/>
      <c r="S60" s="3"/>
      <c r="T60" s="3"/>
      <c r="U60" s="3"/>
      <c r="V60" s="3"/>
      <c r="W60" s="3"/>
      <c r="X60" s="3"/>
      <c r="Y60" s="3"/>
      <c r="Z60" s="3"/>
      <c r="AA60" s="3"/>
      <c r="AB60" s="3"/>
      <c r="AC60" s="3"/>
      <c r="AD60" s="3"/>
      <c r="AI60" s="3"/>
      <c r="AJ60" s="388"/>
      <c r="AK60" s="3"/>
      <c r="AL60" s="3"/>
      <c r="AM60" s="3"/>
    </row>
    <row r="61" spans="1:39" s="154" customFormat="1" ht="97.5" customHeight="1">
      <c r="A61" s="3"/>
      <c r="B61" s="3"/>
      <c r="C61" s="3"/>
      <c r="D61" s="3"/>
      <c r="E61" s="3"/>
      <c r="F61" s="147"/>
      <c r="G61" s="3"/>
      <c r="H61" s="3"/>
      <c r="I61" s="3"/>
      <c r="J61" s="3"/>
      <c r="K61" s="3"/>
      <c r="L61" s="3"/>
      <c r="M61" s="3"/>
      <c r="N61" s="3"/>
      <c r="O61" s="3"/>
      <c r="P61" s="150"/>
      <c r="Q61" s="3"/>
      <c r="R61" s="3"/>
      <c r="S61" s="3"/>
      <c r="T61" s="3"/>
      <c r="U61" s="3"/>
      <c r="V61" s="3"/>
      <c r="W61" s="3"/>
      <c r="X61" s="3"/>
      <c r="Y61" s="3"/>
      <c r="Z61" s="3"/>
      <c r="AA61" s="3"/>
      <c r="AB61" s="3"/>
      <c r="AC61" s="3"/>
      <c r="AD61" s="3"/>
      <c r="AI61" s="3"/>
      <c r="AJ61" s="388"/>
      <c r="AK61" s="3"/>
      <c r="AL61" s="3"/>
      <c r="AM61" s="3"/>
    </row>
    <row r="62" spans="1:39" s="154" customFormat="1" ht="97.5" customHeight="1">
      <c r="A62" s="1"/>
      <c r="B62" s="1"/>
      <c r="C62" s="1"/>
      <c r="D62" s="1"/>
      <c r="E62" s="1"/>
      <c r="F62" s="140"/>
      <c r="G62" s="1"/>
      <c r="H62" s="1"/>
      <c r="I62" s="1"/>
      <c r="J62" s="1"/>
      <c r="K62" s="1"/>
      <c r="L62" s="1"/>
      <c r="M62" s="1"/>
      <c r="N62" s="1"/>
      <c r="O62" s="1"/>
      <c r="P62" s="142"/>
      <c r="Q62" s="1"/>
      <c r="R62" s="1"/>
      <c r="S62" s="3"/>
      <c r="T62" s="3"/>
      <c r="U62" s="3"/>
      <c r="V62" s="3"/>
      <c r="W62" s="3"/>
      <c r="X62" s="3"/>
      <c r="Y62" s="3"/>
      <c r="Z62" s="3"/>
      <c r="AA62" s="3"/>
      <c r="AB62" s="3"/>
      <c r="AC62" s="3"/>
      <c r="AD62" s="3"/>
      <c r="AI62" s="3"/>
      <c r="AJ62" s="388"/>
      <c r="AK62" s="3"/>
      <c r="AL62" s="3"/>
      <c r="AM62" s="3"/>
    </row>
    <row r="63" spans="1:39" s="154" customFormat="1" ht="97.5" customHeight="1">
      <c r="A63" s="1"/>
      <c r="B63" s="1"/>
      <c r="C63" s="1"/>
      <c r="D63" s="1"/>
      <c r="E63" s="1"/>
      <c r="F63" s="140"/>
      <c r="G63" s="1"/>
      <c r="H63" s="1"/>
      <c r="I63" s="1"/>
      <c r="J63" s="1"/>
      <c r="K63" s="1"/>
      <c r="L63" s="1"/>
      <c r="M63" s="1"/>
      <c r="N63" s="1"/>
      <c r="O63" s="1"/>
      <c r="P63" s="142"/>
      <c r="Q63" s="1"/>
      <c r="R63" s="1"/>
      <c r="S63" s="3"/>
      <c r="T63" s="3"/>
      <c r="U63" s="3"/>
      <c r="V63" s="3"/>
      <c r="W63" s="3"/>
      <c r="X63" s="3"/>
      <c r="Y63" s="3"/>
      <c r="Z63" s="3"/>
      <c r="AA63" s="3"/>
      <c r="AB63" s="3"/>
      <c r="AC63" s="3"/>
      <c r="AD63" s="3"/>
      <c r="AI63" s="3"/>
      <c r="AJ63" s="388"/>
      <c r="AK63" s="3"/>
      <c r="AL63" s="3"/>
      <c r="AM63" s="3"/>
    </row>
    <row r="64" spans="1:39" s="154" customFormat="1" ht="97.5" customHeight="1">
      <c r="A64" s="1"/>
      <c r="B64" s="1"/>
      <c r="C64" s="1"/>
      <c r="D64" s="1"/>
      <c r="E64" s="1"/>
      <c r="F64" s="140"/>
      <c r="G64" s="1"/>
      <c r="H64" s="1"/>
      <c r="I64" s="1"/>
      <c r="J64" s="1"/>
      <c r="K64" s="1"/>
      <c r="L64" s="1"/>
      <c r="M64" s="1"/>
      <c r="N64" s="1"/>
      <c r="O64" s="1"/>
      <c r="P64" s="142"/>
      <c r="Q64" s="1"/>
      <c r="R64" s="1"/>
      <c r="S64" s="3"/>
      <c r="T64" s="3"/>
      <c r="U64" s="3"/>
      <c r="V64" s="3"/>
      <c r="W64" s="3"/>
      <c r="X64" s="3"/>
      <c r="Y64" s="3"/>
      <c r="Z64" s="3"/>
      <c r="AA64" s="3"/>
      <c r="AB64" s="3"/>
      <c r="AC64" s="3"/>
      <c r="AD64" s="3"/>
      <c r="AI64" s="3"/>
      <c r="AJ64" s="388"/>
      <c r="AK64" s="3"/>
      <c r="AL64" s="3"/>
      <c r="AM64" s="3"/>
    </row>
    <row r="65" spans="1:39" s="154" customFormat="1" ht="97.5" customHeight="1">
      <c r="A65" s="1"/>
      <c r="B65" s="1"/>
      <c r="C65" s="1"/>
      <c r="D65" s="1"/>
      <c r="E65" s="1"/>
      <c r="F65" s="140"/>
      <c r="G65" s="1"/>
      <c r="H65" s="1"/>
      <c r="I65" s="1"/>
      <c r="J65" s="1"/>
      <c r="K65" s="1"/>
      <c r="L65" s="1"/>
      <c r="M65" s="1"/>
      <c r="N65" s="1"/>
      <c r="O65" s="1"/>
      <c r="P65" s="142"/>
      <c r="Q65" s="1"/>
      <c r="R65" s="1"/>
      <c r="S65" s="3"/>
      <c r="T65" s="3"/>
      <c r="U65" s="3"/>
      <c r="V65" s="3"/>
      <c r="W65" s="3"/>
      <c r="X65" s="3"/>
      <c r="Y65" s="3"/>
      <c r="Z65" s="3"/>
      <c r="AA65" s="3"/>
      <c r="AB65" s="3"/>
      <c r="AC65" s="3"/>
      <c r="AD65" s="3"/>
      <c r="AI65" s="3"/>
      <c r="AJ65" s="388"/>
      <c r="AK65" s="3"/>
      <c r="AL65" s="3"/>
      <c r="AM65" s="3"/>
    </row>
    <row r="66" spans="1:39" s="154" customFormat="1" ht="97.5" customHeight="1">
      <c r="A66" s="1"/>
      <c r="B66" s="1"/>
      <c r="C66" s="1"/>
      <c r="D66" s="1"/>
      <c r="E66" s="1"/>
      <c r="F66" s="140"/>
      <c r="G66" s="1"/>
      <c r="H66" s="1"/>
      <c r="I66" s="1"/>
      <c r="J66" s="1"/>
      <c r="K66" s="1"/>
      <c r="L66" s="1"/>
      <c r="M66" s="1"/>
      <c r="N66" s="1"/>
      <c r="O66" s="1"/>
      <c r="P66" s="142"/>
      <c r="Q66" s="1"/>
      <c r="R66" s="1"/>
      <c r="S66" s="3"/>
      <c r="T66" s="3"/>
      <c r="U66" s="3"/>
      <c r="V66" s="3"/>
      <c r="W66" s="3"/>
      <c r="X66" s="3"/>
      <c r="Y66" s="3"/>
      <c r="Z66" s="3"/>
      <c r="AA66" s="3"/>
      <c r="AB66" s="3"/>
      <c r="AC66" s="3"/>
      <c r="AD66" s="3"/>
      <c r="AI66" s="3"/>
      <c r="AJ66" s="388"/>
      <c r="AK66" s="3"/>
      <c r="AL66" s="3"/>
      <c r="AM66" s="3"/>
    </row>
    <row r="67" spans="1:39" s="154" customFormat="1" ht="97.5" customHeight="1">
      <c r="A67" s="1"/>
      <c r="B67" s="1"/>
      <c r="C67" s="1"/>
      <c r="D67" s="1"/>
      <c r="E67" s="1"/>
      <c r="F67" s="140"/>
      <c r="G67" s="1"/>
      <c r="H67" s="1"/>
      <c r="I67" s="1"/>
      <c r="J67" s="1"/>
      <c r="K67" s="1"/>
      <c r="L67" s="1"/>
      <c r="M67" s="1"/>
      <c r="N67" s="1"/>
      <c r="O67" s="1"/>
      <c r="P67" s="142"/>
      <c r="Q67" s="1"/>
      <c r="R67" s="1"/>
      <c r="S67" s="3"/>
      <c r="T67" s="3"/>
      <c r="U67" s="3"/>
      <c r="V67" s="3"/>
      <c r="W67" s="3"/>
      <c r="X67" s="3"/>
      <c r="Y67" s="3"/>
      <c r="Z67" s="3"/>
      <c r="AA67" s="3"/>
      <c r="AB67" s="3"/>
      <c r="AC67" s="3"/>
      <c r="AD67" s="3"/>
      <c r="AI67" s="3"/>
      <c r="AJ67" s="388"/>
      <c r="AK67" s="3"/>
      <c r="AL67" s="3"/>
      <c r="AM67" s="3"/>
    </row>
    <row r="68" spans="1:39" s="154" customFormat="1" ht="97.5" customHeight="1">
      <c r="A68" s="1"/>
      <c r="B68" s="1"/>
      <c r="C68" s="1"/>
      <c r="D68" s="1"/>
      <c r="E68" s="1"/>
      <c r="F68" s="140"/>
      <c r="G68" s="1"/>
      <c r="H68" s="1"/>
      <c r="I68" s="1"/>
      <c r="J68" s="1"/>
      <c r="K68" s="1"/>
      <c r="L68" s="1"/>
      <c r="M68" s="1"/>
      <c r="N68" s="1"/>
      <c r="O68" s="1"/>
      <c r="P68" s="142"/>
      <c r="Q68" s="1"/>
      <c r="R68" s="1"/>
      <c r="S68" s="3"/>
      <c r="T68" s="3"/>
      <c r="U68" s="3"/>
      <c r="V68" s="3"/>
      <c r="W68" s="3"/>
      <c r="X68" s="3"/>
      <c r="Y68" s="3"/>
      <c r="Z68" s="3"/>
      <c r="AA68" s="3"/>
      <c r="AB68" s="3"/>
      <c r="AC68" s="3"/>
      <c r="AD68" s="3"/>
      <c r="AI68" s="3"/>
      <c r="AJ68" s="388"/>
      <c r="AK68" s="3"/>
      <c r="AL68" s="3"/>
      <c r="AM68" s="3"/>
    </row>
    <row r="69" spans="1:39" s="154" customFormat="1" ht="97.5" customHeight="1">
      <c r="A69" s="1"/>
      <c r="B69" s="1"/>
      <c r="C69" s="1"/>
      <c r="D69" s="1"/>
      <c r="E69" s="1"/>
      <c r="F69" s="140"/>
      <c r="G69" s="1"/>
      <c r="H69" s="1"/>
      <c r="I69" s="1"/>
      <c r="J69" s="1"/>
      <c r="K69" s="1"/>
      <c r="L69" s="1"/>
      <c r="M69" s="1"/>
      <c r="N69" s="1"/>
      <c r="O69" s="1"/>
      <c r="P69" s="142"/>
      <c r="Q69" s="1"/>
      <c r="R69" s="1"/>
      <c r="S69" s="3"/>
      <c r="T69" s="3"/>
      <c r="U69" s="3"/>
      <c r="V69" s="3"/>
      <c r="W69" s="3"/>
      <c r="X69" s="3"/>
      <c r="Y69" s="3"/>
      <c r="Z69" s="3"/>
      <c r="AA69" s="3"/>
      <c r="AB69" s="3"/>
      <c r="AC69" s="3"/>
      <c r="AD69" s="3"/>
      <c r="AI69" s="3"/>
      <c r="AJ69" s="388"/>
      <c r="AK69" s="3"/>
      <c r="AL69" s="3"/>
      <c r="AM69" s="3"/>
    </row>
    <row r="70" spans="1:39" s="154" customFormat="1" ht="97.5" customHeight="1">
      <c r="A70" s="1"/>
      <c r="B70" s="1"/>
      <c r="C70" s="1"/>
      <c r="D70" s="1"/>
      <c r="E70" s="1"/>
      <c r="F70" s="140"/>
      <c r="G70" s="1"/>
      <c r="H70" s="1"/>
      <c r="I70" s="1"/>
      <c r="J70" s="1"/>
      <c r="K70" s="1"/>
      <c r="L70" s="1"/>
      <c r="M70" s="1"/>
      <c r="N70" s="1"/>
      <c r="O70" s="1"/>
      <c r="P70" s="142"/>
      <c r="Q70" s="1"/>
      <c r="R70" s="1"/>
      <c r="S70" s="3"/>
      <c r="T70" s="3"/>
      <c r="U70" s="3"/>
      <c r="V70" s="3"/>
      <c r="W70" s="3"/>
      <c r="X70" s="3"/>
      <c r="Y70" s="3"/>
      <c r="Z70" s="3"/>
      <c r="AA70" s="3"/>
      <c r="AB70" s="3"/>
      <c r="AC70" s="3"/>
      <c r="AD70" s="3"/>
      <c r="AI70" s="3"/>
      <c r="AJ70" s="388"/>
      <c r="AK70" s="3"/>
      <c r="AL70" s="3"/>
      <c r="AM70" s="3"/>
    </row>
    <row r="71" spans="1:39" s="154" customFormat="1" ht="97.5" customHeight="1">
      <c r="A71" s="1"/>
      <c r="B71" s="1"/>
      <c r="C71" s="1"/>
      <c r="D71" s="1"/>
      <c r="E71" s="1"/>
      <c r="F71" s="140"/>
      <c r="G71" s="1"/>
      <c r="H71" s="1"/>
      <c r="I71" s="1"/>
      <c r="J71" s="1"/>
      <c r="K71" s="1"/>
      <c r="L71" s="1"/>
      <c r="M71" s="1"/>
      <c r="N71" s="1"/>
      <c r="O71" s="1"/>
      <c r="P71" s="142"/>
      <c r="Q71" s="1"/>
      <c r="R71" s="1"/>
      <c r="S71" s="3"/>
      <c r="T71" s="3"/>
      <c r="U71" s="3"/>
      <c r="V71" s="3"/>
      <c r="W71" s="3"/>
      <c r="X71" s="3"/>
      <c r="Y71" s="3"/>
      <c r="Z71" s="3"/>
      <c r="AA71" s="3"/>
      <c r="AB71" s="3"/>
      <c r="AC71" s="3"/>
      <c r="AD71" s="3"/>
      <c r="AI71" s="3"/>
      <c r="AJ71" s="388"/>
      <c r="AK71" s="3"/>
      <c r="AL71" s="3"/>
      <c r="AM71" s="3"/>
    </row>
  </sheetData>
  <sheetProtection algorithmName="SHA-512" hashValue="cMU1OjPaE826T18SGkK4lH1CjHRHSKZeUziBTCogW2QNQyIjzyGEirEka25vbSLUKL0heKZLEHm2f4HKx4SOwQ==" saltValue="nwlCSOa3m9m1iUxqn8KgUw==" spinCount="100000" sheet="1" objects="1" scenarios="1"/>
  <mergeCells count="47">
    <mergeCell ref="AI11:AL12"/>
    <mergeCell ref="AA12:AD12"/>
    <mergeCell ref="AE12:AH12"/>
    <mergeCell ref="AE13:AE14"/>
    <mergeCell ref="AF13:AF14"/>
    <mergeCell ref="AG13:AG14"/>
    <mergeCell ref="AH13:AH14"/>
    <mergeCell ref="AI13:AI14"/>
    <mergeCell ref="AJ13:AJ14"/>
    <mergeCell ref="AK13:AK14"/>
    <mergeCell ref="AL13:AL14"/>
    <mergeCell ref="AB13:AB14"/>
    <mergeCell ref="AC13:AC14"/>
    <mergeCell ref="AD13:AD14"/>
    <mergeCell ref="A38:E38"/>
    <mergeCell ref="A40:E40"/>
    <mergeCell ref="Y13:Y14"/>
    <mergeCell ref="Z13:Z14"/>
    <mergeCell ref="AA13:AA14"/>
    <mergeCell ref="F12:F14"/>
    <mergeCell ref="V13:V14"/>
    <mergeCell ref="W13:W14"/>
    <mergeCell ref="X13:X14"/>
    <mergeCell ref="P12:P14"/>
    <mergeCell ref="B12:B14"/>
    <mergeCell ref="W12:Z12"/>
    <mergeCell ref="G13:G14"/>
    <mergeCell ref="H13:H14"/>
    <mergeCell ref="I13:N13"/>
    <mergeCell ref="S13:S14"/>
    <mergeCell ref="T13:T14"/>
    <mergeCell ref="U13:U14"/>
    <mergeCell ref="Q12:Q14"/>
    <mergeCell ref="R12:R14"/>
    <mergeCell ref="S12:V12"/>
    <mergeCell ref="A1:E1"/>
    <mergeCell ref="G1:Q3"/>
    <mergeCell ref="A2:E2"/>
    <mergeCell ref="A6:E6"/>
    <mergeCell ref="A7:E7"/>
    <mergeCell ref="A9:E9"/>
    <mergeCell ref="A11:A14"/>
    <mergeCell ref="B11:E11"/>
    <mergeCell ref="A8:E8"/>
    <mergeCell ref="C12:C14"/>
    <mergeCell ref="D12:D14"/>
    <mergeCell ref="E12:E14"/>
  </mergeCells>
  <pageMargins left="0.7" right="0.7" top="0.75" bottom="0.75" header="0.3" footer="0.3"/>
  <ignoredErrors>
    <ignoredError sqref="I16:P16 I15:L15 N15:P15" unlockedFormula="1"/>
  </ignoredError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94ACA-5F7F-43C9-90EA-F474C1CB1863}">
  <sheetPr>
    <tabColor rgb="FF00B050"/>
  </sheetPr>
  <dimension ref="A1:AA28"/>
  <sheetViews>
    <sheetView showGridLines="0" topLeftCell="I1" zoomScale="55" zoomScaleNormal="55" workbookViewId="0">
      <selection activeCell="S17" sqref="S17"/>
    </sheetView>
  </sheetViews>
  <sheetFormatPr baseColWidth="10" defaultColWidth="16.77734375" defaultRowHeight="13.8"/>
  <cols>
    <col min="1" max="1" width="0" style="7" hidden="1" customWidth="1"/>
    <col min="2" max="2" width="24.21875" style="7" hidden="1" customWidth="1"/>
    <col min="3" max="4" width="0" style="7" hidden="1" customWidth="1"/>
    <col min="5" max="5" width="0" style="8" hidden="1" customWidth="1"/>
    <col min="6" max="8" width="0" style="7" hidden="1" customWidth="1"/>
    <col min="9" max="9" width="16.77734375" style="29"/>
    <col min="10" max="10" width="20.21875" style="7" customWidth="1"/>
    <col min="11" max="12" width="16.77734375" style="7"/>
    <col min="13" max="13" width="16.77734375" style="30"/>
    <col min="14" max="17" width="16.77734375" style="7"/>
    <col min="18" max="22" width="16.77734375" style="31"/>
    <col min="23" max="23" width="16.77734375" style="32"/>
    <col min="24" max="16384" width="16.77734375" style="7"/>
  </cols>
  <sheetData>
    <row r="1" spans="1:25" s="5" customFormat="1">
      <c r="A1" s="4"/>
      <c r="E1" s="6"/>
      <c r="F1" s="807" t="s">
        <v>355</v>
      </c>
      <c r="G1" s="807"/>
      <c r="H1" s="807"/>
      <c r="I1" s="807"/>
      <c r="J1" s="807"/>
      <c r="K1" s="807"/>
      <c r="L1" s="807"/>
      <c r="M1" s="807"/>
      <c r="N1" s="807"/>
      <c r="O1" s="807"/>
      <c r="P1" s="807"/>
      <c r="Q1" s="807"/>
      <c r="R1" s="807"/>
      <c r="S1" s="807"/>
      <c r="T1" s="807"/>
      <c r="U1" s="807"/>
      <c r="V1" s="807"/>
      <c r="W1" s="807"/>
      <c r="X1" s="807"/>
      <c r="Y1" s="807"/>
    </row>
    <row r="2" spans="1:25" ht="15" customHeight="1">
      <c r="A2"/>
      <c r="D2"/>
      <c r="F2" s="808"/>
      <c r="G2" s="808"/>
      <c r="H2" s="808"/>
      <c r="I2" s="808"/>
      <c r="J2" s="808"/>
      <c r="K2" s="808"/>
      <c r="L2" s="808"/>
      <c r="M2" s="808"/>
      <c r="N2" s="808"/>
      <c r="O2" s="808"/>
      <c r="P2" s="808"/>
      <c r="Q2" s="808"/>
      <c r="R2" s="808"/>
      <c r="S2" s="808"/>
      <c r="T2" s="808"/>
      <c r="U2" s="808"/>
      <c r="V2" s="808"/>
      <c r="W2" s="808"/>
      <c r="X2" s="808"/>
      <c r="Y2" s="808"/>
    </row>
    <row r="3" spans="1:25">
      <c r="A3" s="9"/>
      <c r="F3" s="808"/>
      <c r="G3" s="808"/>
      <c r="H3" s="808"/>
      <c r="I3" s="808"/>
      <c r="J3" s="808"/>
      <c r="K3" s="808"/>
      <c r="L3" s="808"/>
      <c r="M3" s="808"/>
      <c r="N3" s="808"/>
      <c r="O3" s="808"/>
      <c r="P3" s="808"/>
      <c r="Q3" s="808"/>
      <c r="R3" s="808"/>
      <c r="S3" s="808"/>
      <c r="T3" s="808"/>
      <c r="U3" s="808"/>
      <c r="V3" s="808"/>
      <c r="W3" s="808"/>
      <c r="X3" s="808"/>
      <c r="Y3" s="808"/>
    </row>
    <row r="4" spans="1:25" s="11" customFormat="1" ht="14.4" thickBot="1">
      <c r="A4" s="10"/>
      <c r="E4" s="12"/>
      <c r="F4" s="809"/>
      <c r="G4" s="809"/>
      <c r="H4" s="809"/>
      <c r="I4" s="809"/>
      <c r="J4" s="809"/>
      <c r="K4" s="809"/>
      <c r="L4" s="809"/>
      <c r="M4" s="809"/>
      <c r="N4" s="809"/>
      <c r="O4" s="809"/>
      <c r="P4" s="809"/>
      <c r="Q4" s="809"/>
      <c r="R4" s="809"/>
      <c r="S4" s="809"/>
      <c r="T4" s="809"/>
      <c r="U4" s="809"/>
      <c r="V4" s="809"/>
      <c r="W4" s="809"/>
      <c r="X4" s="809"/>
      <c r="Y4" s="809"/>
    </row>
    <row r="5" spans="1:25" ht="15.6">
      <c r="A5" s="810"/>
      <c r="B5" s="810"/>
      <c r="C5" s="810"/>
      <c r="D5" s="810"/>
      <c r="E5" s="810"/>
      <c r="F5" s="810"/>
      <c r="G5" s="810"/>
      <c r="H5" s="810"/>
      <c r="I5" s="810"/>
      <c r="J5" s="810"/>
      <c r="K5" s="810"/>
      <c r="L5" s="810"/>
      <c r="M5" s="810"/>
      <c r="N5" s="810"/>
      <c r="O5" s="810"/>
      <c r="P5" s="810"/>
      <c r="Q5" s="810"/>
      <c r="R5" s="810"/>
      <c r="S5" s="810"/>
      <c r="T5" s="810"/>
      <c r="U5" s="810"/>
      <c r="V5" s="810"/>
      <c r="W5" s="810"/>
      <c r="X5" s="810"/>
      <c r="Y5" s="810"/>
    </row>
    <row r="6" spans="1:25" ht="15.6">
      <c r="A6" s="810" t="s">
        <v>356</v>
      </c>
      <c r="B6" s="810"/>
      <c r="C6" s="810"/>
      <c r="D6" s="810"/>
      <c r="E6" s="810"/>
      <c r="F6" s="810"/>
      <c r="G6" s="810"/>
      <c r="H6" s="810"/>
      <c r="I6" s="810"/>
      <c r="J6" s="810"/>
      <c r="K6" s="810"/>
      <c r="L6" s="810"/>
      <c r="M6" s="810"/>
      <c r="N6" s="810"/>
      <c r="O6" s="810"/>
      <c r="P6" s="810"/>
      <c r="Q6" s="810"/>
      <c r="R6" s="810"/>
      <c r="S6" s="810"/>
      <c r="T6" s="810"/>
      <c r="U6" s="810"/>
      <c r="V6" s="810"/>
      <c r="W6" s="810"/>
      <c r="X6" s="810"/>
      <c r="Y6" s="810"/>
    </row>
    <row r="7" spans="1:25" ht="15.6">
      <c r="A7" s="806" t="s">
        <v>357</v>
      </c>
      <c r="B7" s="806"/>
      <c r="C7" s="806"/>
      <c r="D7" s="806"/>
      <c r="E7" s="806"/>
      <c r="F7" s="806"/>
      <c r="G7" s="806"/>
      <c r="H7" s="806"/>
      <c r="I7" s="806"/>
      <c r="J7" s="806"/>
      <c r="K7" s="806"/>
      <c r="L7" s="806"/>
      <c r="M7" s="806"/>
      <c r="N7" s="806"/>
      <c r="O7" s="806"/>
      <c r="P7" s="806"/>
      <c r="Q7" s="806"/>
      <c r="R7" s="806"/>
      <c r="S7" s="806"/>
      <c r="T7" s="806"/>
      <c r="U7" s="806"/>
      <c r="V7" s="806"/>
      <c r="W7" s="806"/>
      <c r="X7" s="806"/>
      <c r="Y7" s="806"/>
    </row>
    <row r="8" spans="1:25" ht="15.6">
      <c r="A8" s="806" t="s">
        <v>358</v>
      </c>
      <c r="B8" s="806"/>
      <c r="C8" s="806"/>
      <c r="D8" s="806"/>
      <c r="E8" s="806"/>
      <c r="F8" s="806"/>
      <c r="G8" s="806"/>
      <c r="H8" s="806"/>
      <c r="I8" s="806"/>
      <c r="J8" s="806"/>
      <c r="K8" s="806"/>
      <c r="L8" s="806"/>
      <c r="M8" s="806"/>
      <c r="N8" s="806"/>
      <c r="O8" s="806"/>
      <c r="P8" s="806"/>
      <c r="Q8" s="806"/>
      <c r="R8" s="806"/>
      <c r="S8" s="806"/>
      <c r="T8" s="806"/>
      <c r="U8" s="806"/>
      <c r="V8" s="806"/>
      <c r="W8" s="806"/>
      <c r="X8" s="806"/>
      <c r="Y8" s="806"/>
    </row>
    <row r="9" spans="1:25" ht="15.6">
      <c r="A9" s="806" t="s">
        <v>359</v>
      </c>
      <c r="B9" s="806"/>
      <c r="C9" s="806"/>
      <c r="D9" s="806"/>
      <c r="E9" s="806"/>
      <c r="F9" s="806"/>
      <c r="G9" s="806"/>
      <c r="H9" s="806"/>
      <c r="I9" s="806"/>
      <c r="J9" s="806"/>
      <c r="K9" s="806"/>
      <c r="L9" s="806"/>
      <c r="M9" s="806"/>
      <c r="N9" s="806"/>
      <c r="O9" s="806"/>
      <c r="P9" s="806"/>
      <c r="Q9" s="806"/>
      <c r="R9" s="806"/>
      <c r="S9" s="806"/>
      <c r="T9" s="806"/>
      <c r="U9" s="806"/>
      <c r="V9" s="806"/>
      <c r="W9" s="806"/>
      <c r="X9" s="806"/>
      <c r="Y9" s="806"/>
    </row>
    <row r="10" spans="1:25" ht="17.399999999999999">
      <c r="A10" s="796" t="s">
        <v>360</v>
      </c>
      <c r="B10" s="797"/>
      <c r="C10" s="797"/>
      <c r="D10" s="797"/>
      <c r="E10" s="797"/>
      <c r="F10" s="797"/>
      <c r="G10" s="797"/>
      <c r="H10" s="797"/>
      <c r="I10" s="797"/>
      <c r="J10" s="797"/>
      <c r="K10" s="797"/>
      <c r="L10" s="797"/>
      <c r="M10" s="797"/>
      <c r="N10" s="797"/>
      <c r="O10" s="797"/>
      <c r="P10" s="797"/>
      <c r="Q10" s="797"/>
      <c r="R10" s="797"/>
      <c r="S10" s="797"/>
      <c r="T10" s="797"/>
      <c r="U10" s="797"/>
      <c r="V10" s="797"/>
      <c r="W10" s="797"/>
      <c r="X10" s="797"/>
      <c r="Y10" s="797"/>
    </row>
    <row r="11" spans="1:25" s="13" customFormat="1" ht="14.4">
      <c r="A11" s="798" t="s">
        <v>361</v>
      </c>
      <c r="B11" s="798"/>
      <c r="C11" s="798"/>
      <c r="D11" s="798"/>
      <c r="E11" s="798"/>
      <c r="F11" s="798"/>
      <c r="G11" s="798"/>
      <c r="H11" s="799"/>
      <c r="I11" s="800" t="s">
        <v>362</v>
      </c>
      <c r="J11" s="801"/>
      <c r="K11" s="801"/>
      <c r="L11" s="801"/>
      <c r="M11" s="801"/>
      <c r="N11" s="801"/>
      <c r="O11" s="801"/>
      <c r="P11" s="801"/>
      <c r="Q11" s="802"/>
      <c r="R11" s="802"/>
      <c r="S11" s="802"/>
      <c r="T11" s="802"/>
      <c r="U11" s="802"/>
      <c r="V11" s="802"/>
      <c r="W11" s="802"/>
      <c r="X11" s="802"/>
      <c r="Y11" s="802"/>
    </row>
    <row r="12" spans="1:25" s="14" customFormat="1" ht="12">
      <c r="A12" s="803" t="s">
        <v>363</v>
      </c>
      <c r="B12" s="803" t="s">
        <v>364</v>
      </c>
      <c r="C12" s="803" t="s">
        <v>365</v>
      </c>
      <c r="D12" s="803" t="s">
        <v>366</v>
      </c>
      <c r="E12" s="803" t="s">
        <v>367</v>
      </c>
      <c r="F12" s="803" t="s">
        <v>368</v>
      </c>
      <c r="G12" s="803" t="s">
        <v>369</v>
      </c>
      <c r="H12" s="803" t="s">
        <v>370</v>
      </c>
      <c r="I12" s="805" t="s">
        <v>371</v>
      </c>
      <c r="J12" s="788" t="s">
        <v>372</v>
      </c>
      <c r="K12" s="788" t="s">
        <v>373</v>
      </c>
      <c r="L12" s="788" t="s">
        <v>374</v>
      </c>
      <c r="M12" s="788"/>
      <c r="N12" s="788" t="s">
        <v>375</v>
      </c>
      <c r="O12" s="789"/>
      <c r="P12" s="789"/>
      <c r="Q12" s="788" t="s">
        <v>376</v>
      </c>
      <c r="R12" s="794" t="s">
        <v>377</v>
      </c>
      <c r="S12" s="788" t="s">
        <v>378</v>
      </c>
      <c r="T12" s="788"/>
      <c r="U12" s="788"/>
      <c r="V12" s="788"/>
      <c r="W12" s="788" t="s">
        <v>379</v>
      </c>
      <c r="X12" s="788"/>
      <c r="Y12" s="788" t="s">
        <v>380</v>
      </c>
    </row>
    <row r="13" spans="1:25" s="14" customFormat="1" ht="12">
      <c r="A13" s="803"/>
      <c r="B13" s="803"/>
      <c r="C13" s="803"/>
      <c r="D13" s="803"/>
      <c r="E13" s="803"/>
      <c r="F13" s="803"/>
      <c r="G13" s="804"/>
      <c r="H13" s="803"/>
      <c r="I13" s="805"/>
      <c r="J13" s="788"/>
      <c r="K13" s="788"/>
      <c r="L13" s="788" t="s">
        <v>381</v>
      </c>
      <c r="M13" s="795" t="s">
        <v>382</v>
      </c>
      <c r="N13" s="788" t="s">
        <v>383</v>
      </c>
      <c r="O13" s="788" t="s">
        <v>382</v>
      </c>
      <c r="P13" s="788"/>
      <c r="Q13" s="788"/>
      <c r="R13" s="794"/>
      <c r="S13" s="788"/>
      <c r="T13" s="788"/>
      <c r="U13" s="788"/>
      <c r="V13" s="788"/>
      <c r="W13" s="788"/>
      <c r="X13" s="788"/>
      <c r="Y13" s="788"/>
    </row>
    <row r="14" spans="1:25" s="14" customFormat="1" ht="11.4">
      <c r="A14" s="803"/>
      <c r="B14" s="803"/>
      <c r="C14" s="803"/>
      <c r="D14" s="803"/>
      <c r="E14" s="803"/>
      <c r="F14" s="803"/>
      <c r="G14" s="804"/>
      <c r="H14" s="803"/>
      <c r="I14" s="805"/>
      <c r="J14" s="788"/>
      <c r="K14" s="788"/>
      <c r="L14" s="788"/>
      <c r="M14" s="795"/>
      <c r="N14" s="788"/>
      <c r="O14" s="788" t="s">
        <v>384</v>
      </c>
      <c r="P14" s="788" t="s">
        <v>385</v>
      </c>
      <c r="Q14" s="788"/>
      <c r="R14" s="794"/>
      <c r="S14" s="788"/>
      <c r="T14" s="788"/>
      <c r="U14" s="788"/>
      <c r="V14" s="788"/>
      <c r="W14" s="790" t="s">
        <v>386</v>
      </c>
      <c r="X14" s="788" t="s">
        <v>387</v>
      </c>
      <c r="Y14" s="788"/>
    </row>
    <row r="15" spans="1:25" s="14" customFormat="1" ht="12">
      <c r="A15" s="803"/>
      <c r="B15" s="803"/>
      <c r="C15" s="803"/>
      <c r="D15" s="803"/>
      <c r="E15" s="803"/>
      <c r="F15" s="803"/>
      <c r="G15" s="804"/>
      <c r="H15" s="803"/>
      <c r="I15" s="805"/>
      <c r="J15" s="788"/>
      <c r="K15" s="788"/>
      <c r="L15" s="788"/>
      <c r="M15" s="795"/>
      <c r="N15" s="788"/>
      <c r="O15" s="788"/>
      <c r="P15" s="788"/>
      <c r="Q15" s="788"/>
      <c r="R15" s="794"/>
      <c r="S15" s="77" t="s">
        <v>388</v>
      </c>
      <c r="T15" s="793" t="s">
        <v>389</v>
      </c>
      <c r="U15" s="793"/>
      <c r="V15" s="793"/>
      <c r="W15" s="791"/>
      <c r="X15" s="792" t="s">
        <v>390</v>
      </c>
      <c r="Y15" s="788"/>
    </row>
    <row r="16" spans="1:25" s="14" customFormat="1" ht="24">
      <c r="A16" s="803"/>
      <c r="B16" s="803"/>
      <c r="C16" s="803"/>
      <c r="D16" s="803"/>
      <c r="E16" s="803"/>
      <c r="F16" s="803"/>
      <c r="G16" s="804"/>
      <c r="H16" s="803"/>
      <c r="I16" s="805"/>
      <c r="J16" s="788"/>
      <c r="K16" s="788"/>
      <c r="L16" s="788"/>
      <c r="M16" s="795"/>
      <c r="N16" s="788"/>
      <c r="O16" s="788"/>
      <c r="P16" s="788"/>
      <c r="Q16" s="788">
        <v>2017</v>
      </c>
      <c r="R16" s="794">
        <v>2019</v>
      </c>
      <c r="S16" s="77" t="s">
        <v>391</v>
      </c>
      <c r="T16" s="77" t="s">
        <v>392</v>
      </c>
      <c r="U16" s="77" t="s">
        <v>393</v>
      </c>
      <c r="V16" s="77" t="s">
        <v>394</v>
      </c>
      <c r="W16" s="791"/>
      <c r="X16" s="792" t="s">
        <v>390</v>
      </c>
      <c r="Y16" s="788"/>
    </row>
    <row r="17" spans="1:27" s="22" customFormat="1" ht="165.45" customHeight="1">
      <c r="A17" s="15" t="s">
        <v>5</v>
      </c>
      <c r="B17" s="15" t="s">
        <v>5</v>
      </c>
      <c r="C17" s="15" t="s">
        <v>5</v>
      </c>
      <c r="D17" s="15" t="s">
        <v>5</v>
      </c>
      <c r="E17" s="15" t="s">
        <v>5</v>
      </c>
      <c r="F17" s="15" t="s">
        <v>5</v>
      </c>
      <c r="G17" s="15" t="s">
        <v>5</v>
      </c>
      <c r="H17" s="15" t="s">
        <v>5</v>
      </c>
      <c r="I17" s="16" t="s">
        <v>206</v>
      </c>
      <c r="J17" s="17" t="s">
        <v>395</v>
      </c>
      <c r="K17" s="17" t="s">
        <v>396</v>
      </c>
      <c r="L17" s="15" t="s">
        <v>397</v>
      </c>
      <c r="M17" s="18" t="s">
        <v>398</v>
      </c>
      <c r="N17" s="17" t="s">
        <v>399</v>
      </c>
      <c r="O17" s="15" t="s">
        <v>5</v>
      </c>
      <c r="P17" s="15" t="s">
        <v>5</v>
      </c>
      <c r="Q17" s="19" t="s">
        <v>400</v>
      </c>
      <c r="R17" s="15">
        <v>62</v>
      </c>
      <c r="S17" s="15">
        <v>35</v>
      </c>
      <c r="T17" s="15">
        <v>35</v>
      </c>
      <c r="U17" s="15">
        <v>35</v>
      </c>
      <c r="V17" s="15">
        <v>35</v>
      </c>
      <c r="W17" s="20">
        <v>340</v>
      </c>
      <c r="X17" s="19" t="s">
        <v>401</v>
      </c>
      <c r="Y17" s="16" t="s">
        <v>402</v>
      </c>
      <c r="Z17" s="21"/>
      <c r="AA17" s="21"/>
    </row>
    <row r="18" spans="1:27" s="22" customFormat="1" ht="198">
      <c r="A18" s="19" t="s">
        <v>403</v>
      </c>
      <c r="B18" s="19" t="s">
        <v>404</v>
      </c>
      <c r="C18" s="19" t="s">
        <v>206</v>
      </c>
      <c r="D18" s="15" t="s">
        <v>405</v>
      </c>
      <c r="E18" s="15">
        <v>0</v>
      </c>
      <c r="F18" s="18" t="s">
        <v>406</v>
      </c>
      <c r="G18" s="15" t="s">
        <v>5</v>
      </c>
      <c r="H18" s="19" t="s">
        <v>407</v>
      </c>
      <c r="I18" s="16" t="s">
        <v>206</v>
      </c>
      <c r="J18" s="17" t="s">
        <v>395</v>
      </c>
      <c r="K18" s="17" t="s">
        <v>396</v>
      </c>
      <c r="L18" s="15" t="s">
        <v>408</v>
      </c>
      <c r="M18" s="18" t="s">
        <v>406</v>
      </c>
      <c r="N18" s="17" t="s">
        <v>409</v>
      </c>
      <c r="O18" s="15" t="s">
        <v>5</v>
      </c>
      <c r="P18" s="15" t="s">
        <v>5</v>
      </c>
      <c r="Q18" s="17" t="s">
        <v>405</v>
      </c>
      <c r="R18" s="15">
        <v>0</v>
      </c>
      <c r="S18" s="15">
        <v>325</v>
      </c>
      <c r="T18" s="15">
        <v>325</v>
      </c>
      <c r="U18" s="15">
        <v>325</v>
      </c>
      <c r="V18" s="15">
        <v>325</v>
      </c>
      <c r="W18" s="23">
        <v>10</v>
      </c>
      <c r="X18" s="17" t="s">
        <v>401</v>
      </c>
      <c r="Y18" s="17" t="s">
        <v>410</v>
      </c>
      <c r="Z18" s="21"/>
      <c r="AA18" s="21"/>
    </row>
    <row r="19" spans="1:27" s="22" customFormat="1" ht="162" customHeight="1">
      <c r="A19" s="19" t="s">
        <v>403</v>
      </c>
      <c r="B19" s="19" t="s">
        <v>404</v>
      </c>
      <c r="C19" s="19" t="s">
        <v>206</v>
      </c>
      <c r="D19" s="17" t="s">
        <v>411</v>
      </c>
      <c r="E19" s="15">
        <v>1</v>
      </c>
      <c r="F19" s="24" t="s">
        <v>412</v>
      </c>
      <c r="G19" s="15" t="s">
        <v>5</v>
      </c>
      <c r="H19" s="19" t="s">
        <v>407</v>
      </c>
      <c r="I19" s="16" t="s">
        <v>206</v>
      </c>
      <c r="J19" s="17" t="s">
        <v>395</v>
      </c>
      <c r="K19" s="17" t="s">
        <v>396</v>
      </c>
      <c r="L19" s="15" t="s">
        <v>413</v>
      </c>
      <c r="M19" s="18" t="s">
        <v>414</v>
      </c>
      <c r="N19" s="17" t="s">
        <v>399</v>
      </c>
      <c r="O19" s="15" t="s">
        <v>5</v>
      </c>
      <c r="P19" s="15" t="s">
        <v>5</v>
      </c>
      <c r="Q19" s="17" t="s">
        <v>411</v>
      </c>
      <c r="R19" s="15">
        <v>0</v>
      </c>
      <c r="S19" s="15">
        <v>0</v>
      </c>
      <c r="T19" s="15">
        <v>1</v>
      </c>
      <c r="U19" s="15">
        <v>3</v>
      </c>
      <c r="V19" s="15">
        <v>3</v>
      </c>
      <c r="W19" s="23">
        <v>10</v>
      </c>
      <c r="X19" s="17"/>
      <c r="Y19" s="17"/>
      <c r="Z19" s="21"/>
      <c r="AA19" s="21"/>
    </row>
    <row r="20" spans="1:27" s="22" customFormat="1" ht="176.7" customHeight="1">
      <c r="A20" s="19" t="s">
        <v>403</v>
      </c>
      <c r="B20" s="19" t="s">
        <v>404</v>
      </c>
      <c r="C20" s="19" t="s">
        <v>206</v>
      </c>
      <c r="D20" s="17" t="s">
        <v>415</v>
      </c>
      <c r="E20" s="15">
        <v>2</v>
      </c>
      <c r="F20" s="24" t="s">
        <v>416</v>
      </c>
      <c r="G20" s="15" t="s">
        <v>5</v>
      </c>
      <c r="H20" s="19" t="s">
        <v>407</v>
      </c>
      <c r="I20" s="16" t="s">
        <v>206</v>
      </c>
      <c r="J20" s="17" t="s">
        <v>395</v>
      </c>
      <c r="K20" s="17" t="s">
        <v>396</v>
      </c>
      <c r="L20" s="15" t="s">
        <v>417</v>
      </c>
      <c r="M20" s="18" t="s">
        <v>418</v>
      </c>
      <c r="N20" s="17" t="s">
        <v>399</v>
      </c>
      <c r="O20" s="15" t="s">
        <v>5</v>
      </c>
      <c r="P20" s="15" t="s">
        <v>5</v>
      </c>
      <c r="Q20" s="17" t="s">
        <v>415</v>
      </c>
      <c r="R20" s="15">
        <v>2</v>
      </c>
      <c r="S20" s="15">
        <v>0</v>
      </c>
      <c r="T20" s="15">
        <v>1</v>
      </c>
      <c r="U20" s="15">
        <v>3</v>
      </c>
      <c r="V20" s="15">
        <v>3</v>
      </c>
      <c r="W20" s="23">
        <v>102</v>
      </c>
      <c r="X20" s="17"/>
      <c r="Y20" s="17"/>
      <c r="Z20" s="21"/>
      <c r="AA20" s="21"/>
    </row>
    <row r="21" spans="1:27" s="22" customFormat="1" ht="179.7" customHeight="1">
      <c r="A21" s="15" t="s">
        <v>5</v>
      </c>
      <c r="B21" s="15" t="s">
        <v>5</v>
      </c>
      <c r="C21" s="15" t="s">
        <v>5</v>
      </c>
      <c r="D21" s="15" t="s">
        <v>5</v>
      </c>
      <c r="E21" s="15" t="s">
        <v>5</v>
      </c>
      <c r="F21" s="15" t="s">
        <v>5</v>
      </c>
      <c r="G21" s="15" t="s">
        <v>5</v>
      </c>
      <c r="H21" s="15" t="s">
        <v>5</v>
      </c>
      <c r="I21" s="16" t="s">
        <v>206</v>
      </c>
      <c r="J21" s="17" t="s">
        <v>395</v>
      </c>
      <c r="K21" s="17" t="s">
        <v>396</v>
      </c>
      <c r="L21" s="15" t="s">
        <v>1</v>
      </c>
      <c r="M21" s="18" t="s">
        <v>419</v>
      </c>
      <c r="N21" s="17" t="s">
        <v>399</v>
      </c>
      <c r="O21" s="15" t="s">
        <v>5</v>
      </c>
      <c r="P21" s="15" t="s">
        <v>5</v>
      </c>
      <c r="Q21" s="17" t="s">
        <v>420</v>
      </c>
      <c r="R21" s="15">
        <v>8</v>
      </c>
      <c r="S21" s="15">
        <v>10</v>
      </c>
      <c r="T21" s="15">
        <v>10</v>
      </c>
      <c r="U21" s="15">
        <v>10</v>
      </c>
      <c r="V21" s="15">
        <v>10</v>
      </c>
      <c r="W21" s="25">
        <v>12</v>
      </c>
      <c r="X21" s="17" t="s">
        <v>401</v>
      </c>
      <c r="Y21" s="17"/>
      <c r="Z21" s="21"/>
      <c r="AA21" s="21"/>
    </row>
    <row r="22" spans="1:27" s="22" customFormat="1" ht="175.5" customHeight="1">
      <c r="A22" s="15" t="s">
        <v>5</v>
      </c>
      <c r="B22" s="15" t="s">
        <v>5</v>
      </c>
      <c r="C22" s="15" t="s">
        <v>5</v>
      </c>
      <c r="D22" s="15" t="s">
        <v>5</v>
      </c>
      <c r="E22" s="15" t="s">
        <v>5</v>
      </c>
      <c r="F22" s="15" t="s">
        <v>5</v>
      </c>
      <c r="G22" s="15" t="s">
        <v>5</v>
      </c>
      <c r="H22" s="15" t="s">
        <v>5</v>
      </c>
      <c r="I22" s="16" t="s">
        <v>206</v>
      </c>
      <c r="J22" s="17" t="s">
        <v>395</v>
      </c>
      <c r="K22" s="17" t="s">
        <v>421</v>
      </c>
      <c r="L22" s="17" t="s">
        <v>422</v>
      </c>
      <c r="M22" s="18" t="s">
        <v>423</v>
      </c>
      <c r="N22" s="19" t="s">
        <v>424</v>
      </c>
      <c r="O22" s="15" t="s">
        <v>5</v>
      </c>
      <c r="P22" s="15" t="s">
        <v>5</v>
      </c>
      <c r="Q22" s="17" t="s">
        <v>425</v>
      </c>
      <c r="R22" s="15">
        <v>165000</v>
      </c>
      <c r="S22" s="15">
        <v>115000</v>
      </c>
      <c r="T22" s="15">
        <v>138000</v>
      </c>
      <c r="U22" s="15">
        <v>138000</v>
      </c>
      <c r="V22" s="15">
        <v>138000</v>
      </c>
      <c r="W22" s="20">
        <v>66.8</v>
      </c>
      <c r="X22" s="20" t="s">
        <v>401</v>
      </c>
      <c r="Y22" s="26"/>
    </row>
    <row r="23" spans="1:27" s="22" customFormat="1" ht="166.5" customHeight="1">
      <c r="A23" s="15" t="s">
        <v>5</v>
      </c>
      <c r="B23" s="15" t="s">
        <v>5</v>
      </c>
      <c r="C23" s="15" t="s">
        <v>5</v>
      </c>
      <c r="D23" s="15" t="s">
        <v>5</v>
      </c>
      <c r="E23" s="15" t="s">
        <v>5</v>
      </c>
      <c r="F23" s="15" t="s">
        <v>5</v>
      </c>
      <c r="G23" s="15" t="s">
        <v>5</v>
      </c>
      <c r="H23" s="15" t="s">
        <v>5</v>
      </c>
      <c r="I23" s="16" t="s">
        <v>206</v>
      </c>
      <c r="J23" s="17" t="s">
        <v>395</v>
      </c>
      <c r="K23" s="17" t="s">
        <v>421</v>
      </c>
      <c r="L23" s="17" t="s">
        <v>426</v>
      </c>
      <c r="M23" s="18" t="s">
        <v>427</v>
      </c>
      <c r="N23" s="19" t="s">
        <v>428</v>
      </c>
      <c r="O23" s="15" t="s">
        <v>5</v>
      </c>
      <c r="P23" s="15" t="s">
        <v>5</v>
      </c>
      <c r="Q23" s="17" t="s">
        <v>429</v>
      </c>
      <c r="R23" s="15">
        <v>22</v>
      </c>
      <c r="S23" s="15">
        <v>22</v>
      </c>
      <c r="T23" s="15">
        <v>22</v>
      </c>
      <c r="U23" s="15">
        <v>22</v>
      </c>
      <c r="V23" s="15">
        <v>22</v>
      </c>
      <c r="W23" s="20">
        <v>66.8</v>
      </c>
      <c r="X23" s="19" t="s">
        <v>401</v>
      </c>
      <c r="Y23" s="19"/>
    </row>
    <row r="24" spans="1:27" s="22" customFormat="1" ht="151.94999999999999" customHeight="1">
      <c r="A24" s="15" t="s">
        <v>5</v>
      </c>
      <c r="B24" s="15" t="s">
        <v>5</v>
      </c>
      <c r="C24" s="15" t="s">
        <v>5</v>
      </c>
      <c r="D24" s="15" t="s">
        <v>5</v>
      </c>
      <c r="E24" s="15" t="s">
        <v>5</v>
      </c>
      <c r="F24" s="15" t="s">
        <v>5</v>
      </c>
      <c r="G24" s="15" t="s">
        <v>5</v>
      </c>
      <c r="H24" s="15" t="s">
        <v>5</v>
      </c>
      <c r="I24" s="16" t="s">
        <v>206</v>
      </c>
      <c r="J24" s="17" t="s">
        <v>395</v>
      </c>
      <c r="K24" s="17" t="s">
        <v>421</v>
      </c>
      <c r="L24" s="17" t="s">
        <v>426</v>
      </c>
      <c r="M24" s="18" t="s">
        <v>430</v>
      </c>
      <c r="N24" s="19" t="s">
        <v>428</v>
      </c>
      <c r="O24" s="15" t="s">
        <v>5</v>
      </c>
      <c r="P24" s="15" t="s">
        <v>5</v>
      </c>
      <c r="Q24" s="17" t="s">
        <v>431</v>
      </c>
      <c r="R24" s="15">
        <v>5500</v>
      </c>
      <c r="S24" s="15">
        <v>5500</v>
      </c>
      <c r="T24" s="15">
        <v>5500</v>
      </c>
      <c r="U24" s="15">
        <v>5500</v>
      </c>
      <c r="V24" s="15">
        <v>5500</v>
      </c>
      <c r="W24" s="20">
        <v>66.8</v>
      </c>
      <c r="X24" s="19" t="s">
        <v>401</v>
      </c>
      <c r="Y24" s="19"/>
    </row>
    <row r="25" spans="1:27" s="22" customFormat="1" ht="169.95" customHeight="1">
      <c r="A25" s="15" t="s">
        <v>5</v>
      </c>
      <c r="B25" s="15" t="s">
        <v>5</v>
      </c>
      <c r="C25" s="15" t="s">
        <v>5</v>
      </c>
      <c r="D25" s="15" t="s">
        <v>5</v>
      </c>
      <c r="E25" s="15" t="s">
        <v>5</v>
      </c>
      <c r="F25" s="15" t="s">
        <v>5</v>
      </c>
      <c r="G25" s="15" t="s">
        <v>5</v>
      </c>
      <c r="H25" s="15" t="s">
        <v>5</v>
      </c>
      <c r="I25" s="16" t="s">
        <v>206</v>
      </c>
      <c r="J25" s="17" t="s">
        <v>395</v>
      </c>
      <c r="K25" s="17" t="s">
        <v>421</v>
      </c>
      <c r="L25" s="17" t="s">
        <v>432</v>
      </c>
      <c r="M25" s="27" t="s">
        <v>433</v>
      </c>
      <c r="N25" s="19" t="s">
        <v>424</v>
      </c>
      <c r="O25" s="15" t="s">
        <v>5</v>
      </c>
      <c r="P25" s="15" t="s">
        <v>5</v>
      </c>
      <c r="Q25" s="17" t="s">
        <v>434</v>
      </c>
      <c r="R25" s="15">
        <v>16000</v>
      </c>
      <c r="S25" s="15">
        <v>6000</v>
      </c>
      <c r="T25" s="15">
        <v>6000</v>
      </c>
      <c r="U25" s="15">
        <v>6000</v>
      </c>
      <c r="V25" s="15">
        <v>6000</v>
      </c>
      <c r="W25" s="20">
        <v>66.8</v>
      </c>
      <c r="X25" s="19" t="s">
        <v>401</v>
      </c>
      <c r="Y25" s="19"/>
      <c r="Z25" s="21"/>
      <c r="AA25" s="21"/>
    </row>
    <row r="26" spans="1:27" s="22" customFormat="1" ht="155.69999999999999" customHeight="1">
      <c r="A26" s="15" t="s">
        <v>5</v>
      </c>
      <c r="B26" s="15" t="s">
        <v>5</v>
      </c>
      <c r="C26" s="15" t="s">
        <v>5</v>
      </c>
      <c r="D26" s="15" t="s">
        <v>5</v>
      </c>
      <c r="E26" s="15" t="s">
        <v>5</v>
      </c>
      <c r="F26" s="15" t="s">
        <v>5</v>
      </c>
      <c r="G26" s="15" t="s">
        <v>5</v>
      </c>
      <c r="H26" s="15" t="s">
        <v>5</v>
      </c>
      <c r="I26" s="16" t="s">
        <v>206</v>
      </c>
      <c r="J26" s="17" t="s">
        <v>395</v>
      </c>
      <c r="K26" s="17" t="s">
        <v>421</v>
      </c>
      <c r="L26" s="17" t="s">
        <v>435</v>
      </c>
      <c r="M26" s="18" t="s">
        <v>436</v>
      </c>
      <c r="N26" s="19" t="s">
        <v>424</v>
      </c>
      <c r="O26" s="15" t="s">
        <v>5</v>
      </c>
      <c r="P26" s="15" t="s">
        <v>5</v>
      </c>
      <c r="Q26" s="17" t="s">
        <v>437</v>
      </c>
      <c r="R26" s="15">
        <v>35000</v>
      </c>
      <c r="S26" s="15">
        <v>120000</v>
      </c>
      <c r="T26" s="15">
        <v>120000</v>
      </c>
      <c r="U26" s="15">
        <v>20000</v>
      </c>
      <c r="V26" s="15">
        <v>20000</v>
      </c>
      <c r="W26" s="20">
        <v>66.8</v>
      </c>
      <c r="X26" s="19" t="s">
        <v>401</v>
      </c>
      <c r="Y26" s="19"/>
    </row>
    <row r="27" spans="1:27" s="22" customFormat="1" ht="155.69999999999999" customHeight="1">
      <c r="A27" s="15" t="s">
        <v>5</v>
      </c>
      <c r="B27" s="15" t="s">
        <v>5</v>
      </c>
      <c r="C27" s="15" t="s">
        <v>5</v>
      </c>
      <c r="D27" s="15" t="s">
        <v>5</v>
      </c>
      <c r="E27" s="15" t="s">
        <v>5</v>
      </c>
      <c r="F27" s="15" t="s">
        <v>5</v>
      </c>
      <c r="G27" s="15" t="s">
        <v>5</v>
      </c>
      <c r="H27" s="15" t="s">
        <v>5</v>
      </c>
      <c r="I27" s="16" t="s">
        <v>206</v>
      </c>
      <c r="J27" s="17" t="s">
        <v>395</v>
      </c>
      <c r="K27" s="17" t="s">
        <v>421</v>
      </c>
      <c r="L27" s="19" t="s">
        <v>438</v>
      </c>
      <c r="M27" s="18" t="s">
        <v>439</v>
      </c>
      <c r="N27" s="19" t="s">
        <v>424</v>
      </c>
      <c r="O27" s="15" t="s">
        <v>5</v>
      </c>
      <c r="P27" s="15" t="s">
        <v>5</v>
      </c>
      <c r="Q27" s="19" t="s">
        <v>440</v>
      </c>
      <c r="R27" s="28">
        <v>0</v>
      </c>
      <c r="S27" s="28">
        <v>500</v>
      </c>
      <c r="T27" s="28">
        <v>500</v>
      </c>
      <c r="U27" s="28">
        <v>500</v>
      </c>
      <c r="V27" s="28">
        <v>500</v>
      </c>
      <c r="W27" s="20">
        <v>66.8</v>
      </c>
      <c r="X27" s="19" t="s">
        <v>401</v>
      </c>
      <c r="Y27" s="19"/>
    </row>
    <row r="28" spans="1:27">
      <c r="Y28" s="33"/>
    </row>
  </sheetData>
  <mergeCells count="36">
    <mergeCell ref="A9:Y9"/>
    <mergeCell ref="F1:Y4"/>
    <mergeCell ref="A5:Y5"/>
    <mergeCell ref="A6:Y6"/>
    <mergeCell ref="A7:Y7"/>
    <mergeCell ref="A8:Y8"/>
    <mergeCell ref="A10:Y10"/>
    <mergeCell ref="A11:H11"/>
    <mergeCell ref="I11:Y11"/>
    <mergeCell ref="A12:A16"/>
    <mergeCell ref="B12:B16"/>
    <mergeCell ref="C12:C16"/>
    <mergeCell ref="D12:D16"/>
    <mergeCell ref="E12:E16"/>
    <mergeCell ref="F12:F16"/>
    <mergeCell ref="G12:G16"/>
    <mergeCell ref="H12:H16"/>
    <mergeCell ref="I12:I16"/>
    <mergeCell ref="J12:J16"/>
    <mergeCell ref="K12:K16"/>
    <mergeCell ref="L12:M12"/>
    <mergeCell ref="Y12:Y16"/>
    <mergeCell ref="L13:L16"/>
    <mergeCell ref="M13:M16"/>
    <mergeCell ref="N13:N16"/>
    <mergeCell ref="O13:P13"/>
    <mergeCell ref="O14:O16"/>
    <mergeCell ref="N12:P12"/>
    <mergeCell ref="P14:P16"/>
    <mergeCell ref="W14:W16"/>
    <mergeCell ref="X14:X16"/>
    <mergeCell ref="T15:V15"/>
    <mergeCell ref="Q12:Q16"/>
    <mergeCell ref="R12:R16"/>
    <mergeCell ref="S12:V14"/>
    <mergeCell ref="W12:X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C5226-C20D-44F2-B4C4-59F45B55B323}">
  <sheetPr>
    <tabColor rgb="FF00B050"/>
  </sheetPr>
  <dimension ref="A1:P30"/>
  <sheetViews>
    <sheetView showGridLines="0" tabSelected="1" topLeftCell="I2" zoomScaleNormal="100" workbookViewId="0">
      <selection activeCell="J5" sqref="J5:P28"/>
    </sheetView>
  </sheetViews>
  <sheetFormatPr baseColWidth="10" defaultColWidth="17.44140625" defaultRowHeight="14.4"/>
  <cols>
    <col min="1" max="1" width="64" style="587" customWidth="1"/>
    <col min="2" max="2" width="27.44140625" style="588" customWidth="1"/>
    <col min="3" max="3" width="24.21875" style="588" customWidth="1"/>
    <col min="4" max="4" width="39" style="588" customWidth="1"/>
    <col min="5" max="6" width="17.44140625" style="588"/>
    <col min="7" max="7" width="28.5546875" style="588" customWidth="1"/>
    <col min="8" max="8" width="28.5546875" style="711" customWidth="1"/>
    <col min="9" max="9" width="9.88671875" customWidth="1"/>
    <col min="10" max="10" width="38.33203125" style="587" customWidth="1"/>
    <col min="11" max="11" width="19.6640625" customWidth="1"/>
    <col min="12" max="12" width="21.33203125" customWidth="1"/>
    <col min="14" max="14" width="22.5546875" customWidth="1"/>
    <col min="15" max="15" width="29.21875" customWidth="1"/>
    <col min="16" max="16" width="39" customWidth="1"/>
  </cols>
  <sheetData>
    <row r="1" spans="1:16" ht="121.5" customHeight="1"/>
    <row r="2" spans="1:16" ht="21" customHeight="1">
      <c r="A2" s="813" t="s">
        <v>2330</v>
      </c>
      <c r="B2" s="813"/>
      <c r="C2" s="813"/>
      <c r="D2" s="813"/>
      <c r="E2" s="813"/>
      <c r="F2" s="813"/>
      <c r="G2" s="813"/>
      <c r="H2" s="712"/>
      <c r="J2" s="813" t="s">
        <v>2330</v>
      </c>
      <c r="K2" s="813"/>
      <c r="L2" s="813"/>
      <c r="M2" s="813"/>
      <c r="N2" s="813"/>
      <c r="O2" s="813"/>
    </row>
    <row r="3" spans="1:16" ht="21">
      <c r="A3" s="813"/>
      <c r="B3" s="813"/>
      <c r="C3" s="813"/>
      <c r="D3" s="813"/>
      <c r="E3" s="813"/>
      <c r="F3" s="813"/>
      <c r="J3" s="813"/>
      <c r="K3" s="813"/>
      <c r="L3" s="813"/>
      <c r="M3" s="813"/>
      <c r="N3" s="813"/>
      <c r="O3" s="588"/>
    </row>
    <row r="4" spans="1:16" ht="21" customHeight="1">
      <c r="A4" s="813" t="s">
        <v>2331</v>
      </c>
      <c r="B4" s="813"/>
      <c r="C4" s="813"/>
      <c r="D4" s="813"/>
      <c r="E4" s="813"/>
      <c r="F4" s="813"/>
      <c r="G4" s="813"/>
      <c r="H4" s="712"/>
      <c r="J4" s="813" t="s">
        <v>2332</v>
      </c>
      <c r="K4" s="813"/>
      <c r="L4" s="813"/>
      <c r="M4" s="813"/>
      <c r="N4" s="813"/>
      <c r="O4" s="813"/>
    </row>
    <row r="5" spans="1:16" ht="54">
      <c r="A5" s="811" t="s">
        <v>2333</v>
      </c>
      <c r="B5" s="589" t="s">
        <v>2334</v>
      </c>
      <c r="C5" s="590" t="s">
        <v>2335</v>
      </c>
      <c r="D5" s="591" t="s">
        <v>2336</v>
      </c>
      <c r="E5" s="592" t="s">
        <v>2337</v>
      </c>
      <c r="F5" s="592" t="s">
        <v>2338</v>
      </c>
      <c r="G5" s="592" t="s">
        <v>2339</v>
      </c>
      <c r="H5" s="713"/>
      <c r="J5" s="811" t="s">
        <v>2340</v>
      </c>
      <c r="K5" s="589" t="s">
        <v>2370</v>
      </c>
      <c r="L5" s="591" t="s">
        <v>2371</v>
      </c>
      <c r="M5" s="593" t="s">
        <v>2341</v>
      </c>
      <c r="N5" s="593" t="s">
        <v>2342</v>
      </c>
      <c r="O5" s="593" t="s">
        <v>2343</v>
      </c>
    </row>
    <row r="6" spans="1:16" s="597" customFormat="1" ht="43.5" customHeight="1">
      <c r="A6" s="811"/>
      <c r="B6" s="594">
        <f>B28</f>
        <v>384</v>
      </c>
      <c r="C6" s="594">
        <f>C28</f>
        <v>16</v>
      </c>
      <c r="D6" s="594">
        <f>D28</f>
        <v>8</v>
      </c>
      <c r="E6" s="594">
        <f>SUM(E28)</f>
        <v>408</v>
      </c>
      <c r="F6" s="595">
        <f>SUM(B6)/E6</f>
        <v>0.94117647058823528</v>
      </c>
      <c r="G6" s="596" t="str">
        <f>IF(F6="No hay ejecución","NA",IF(F6&gt;=89.99%,"De acuerdo a lo programado",IF(F6&gt;=50%,"Atraso Leve",IF(F6&lt;=49.99%,"En riesgo en cumplimiento"))))</f>
        <v>De acuerdo a lo programado</v>
      </c>
      <c r="H6" s="714"/>
      <c r="J6" s="811"/>
      <c r="K6" s="594">
        <f>K28</f>
        <v>652</v>
      </c>
      <c r="L6" s="594">
        <f>L28</f>
        <v>28</v>
      </c>
      <c r="M6" s="594">
        <f>SUM(M28)</f>
        <v>680</v>
      </c>
      <c r="N6" s="595">
        <f>SUM(K6)/M6</f>
        <v>0.95882352941176474</v>
      </c>
      <c r="O6" s="595">
        <v>0.95</v>
      </c>
    </row>
    <row r="7" spans="1:16" ht="15.6" customHeight="1">
      <c r="A7" s="598"/>
      <c r="B7" s="812"/>
      <c r="C7" s="812"/>
      <c r="D7" s="812"/>
      <c r="E7" s="812"/>
      <c r="F7" s="812"/>
      <c r="J7" s="598"/>
      <c r="K7" s="812"/>
      <c r="L7" s="812"/>
      <c r="M7" s="812"/>
      <c r="N7" s="812"/>
      <c r="O7" s="588"/>
    </row>
    <row r="8" spans="1:16" ht="54">
      <c r="A8" s="599" t="s">
        <v>2344</v>
      </c>
      <c r="B8" s="589" t="s">
        <v>2334</v>
      </c>
      <c r="C8" s="590" t="s">
        <v>2335</v>
      </c>
      <c r="D8" s="591" t="s">
        <v>2336</v>
      </c>
      <c r="E8" s="600" t="s">
        <v>2345</v>
      </c>
      <c r="F8" s="601" t="s">
        <v>2346</v>
      </c>
      <c r="G8" s="601" t="s">
        <v>475</v>
      </c>
      <c r="H8" s="710" t="s">
        <v>304</v>
      </c>
      <c r="I8" s="602"/>
      <c r="J8" s="599" t="s">
        <v>2344</v>
      </c>
      <c r="K8" s="589" t="s">
        <v>2370</v>
      </c>
      <c r="L8" s="591" t="s">
        <v>2371</v>
      </c>
      <c r="M8" s="600" t="s">
        <v>2345</v>
      </c>
      <c r="N8" s="601" t="s">
        <v>2346</v>
      </c>
      <c r="O8" s="601" t="s">
        <v>475</v>
      </c>
      <c r="P8" s="710" t="s">
        <v>304</v>
      </c>
    </row>
    <row r="9" spans="1:16" s="302" customFormat="1" ht="36">
      <c r="A9" s="603" t="s">
        <v>446</v>
      </c>
      <c r="B9" s="604">
        <v>31</v>
      </c>
      <c r="C9" s="604"/>
      <c r="D9" s="604"/>
      <c r="E9" s="604">
        <f>B9+C9+D9</f>
        <v>31</v>
      </c>
      <c r="F9" s="605">
        <f t="shared" ref="F9:F27" si="0">SUM(B9)/E9</f>
        <v>1</v>
      </c>
      <c r="G9" s="596" t="str">
        <f t="shared" ref="G9:G28" si="1">IF(F9="No hay ejecución","NA",IF(F9&gt;=89.99%,"De acuerdo a lo programado",IF(F9&gt;=50%,"Atraso Leve",IF(F9&lt;=49.99%,"En riesgo en cumplimiento"))))</f>
        <v>De acuerdo a lo programado</v>
      </c>
      <c r="H9" s="708"/>
      <c r="I9" s="606"/>
      <c r="J9" s="603" t="s">
        <v>446</v>
      </c>
      <c r="K9" s="604">
        <v>30</v>
      </c>
      <c r="L9" s="604">
        <v>1</v>
      </c>
      <c r="M9" s="604">
        <f t="shared" ref="M9:M12" si="2">K9+L9</f>
        <v>31</v>
      </c>
      <c r="N9" s="709">
        <f>SUM(K9)/M9</f>
        <v>0.967741935483871</v>
      </c>
      <c r="O9" s="596" t="str">
        <f>IF(N9="No hay ejecución","NA",IF(N9&gt;=85%,"Cumplido",IF(N9&lt;=84.99%,"No cumplido")))</f>
        <v>Cumplido</v>
      </c>
      <c r="P9" s="335"/>
    </row>
    <row r="10" spans="1:16" s="302" customFormat="1" ht="36">
      <c r="A10" s="608" t="s">
        <v>2347</v>
      </c>
      <c r="B10" s="609">
        <v>16</v>
      </c>
      <c r="C10" s="610"/>
      <c r="D10" s="609"/>
      <c r="E10" s="604">
        <f t="shared" ref="E10:E26" si="3">B10+C10+D10</f>
        <v>16</v>
      </c>
      <c r="F10" s="605">
        <f t="shared" si="0"/>
        <v>1</v>
      </c>
      <c r="G10" s="596" t="str">
        <f t="shared" si="1"/>
        <v>De acuerdo a lo programado</v>
      </c>
      <c r="H10" s="708"/>
      <c r="I10" s="606"/>
      <c r="J10" s="608" t="s">
        <v>2347</v>
      </c>
      <c r="K10" s="609">
        <v>52</v>
      </c>
      <c r="L10" s="610"/>
      <c r="M10" s="604">
        <f t="shared" si="2"/>
        <v>52</v>
      </c>
      <c r="N10" s="709">
        <f t="shared" ref="N10:N28" si="4">SUM(K10)/M10</f>
        <v>1</v>
      </c>
      <c r="O10" s="596" t="str">
        <f>IF(N10="No hay ejecución","NA",IF(N10&gt;=85%,"Cumplido",IF(N10&lt;=84.99%,"No cumplido")))</f>
        <v>Cumplido</v>
      </c>
      <c r="P10" s="379"/>
    </row>
    <row r="11" spans="1:16" s="302" customFormat="1" ht="36">
      <c r="A11" s="603" t="s">
        <v>2348</v>
      </c>
      <c r="B11" s="609">
        <v>29</v>
      </c>
      <c r="C11" s="611"/>
      <c r="D11" s="609"/>
      <c r="E11" s="604">
        <f t="shared" si="3"/>
        <v>29</v>
      </c>
      <c r="F11" s="605">
        <f t="shared" si="0"/>
        <v>1</v>
      </c>
      <c r="G11" s="596" t="str">
        <f t="shared" si="1"/>
        <v>De acuerdo a lo programado</v>
      </c>
      <c r="H11" s="708"/>
      <c r="I11" s="606"/>
      <c r="J11" s="603" t="s">
        <v>2348</v>
      </c>
      <c r="K11" s="609">
        <v>31</v>
      </c>
      <c r="L11" s="612"/>
      <c r="M11" s="604">
        <f t="shared" si="2"/>
        <v>31</v>
      </c>
      <c r="N11" s="709">
        <f t="shared" si="4"/>
        <v>1</v>
      </c>
      <c r="O11" s="596" t="str">
        <f t="shared" ref="O11:O28" si="5">IF(N11="No hay ejecución","NA",IF(N11&gt;=85%,"Cumplido",IF(N11&lt;=84.99%,"No cumplido")))</f>
        <v>Cumplido</v>
      </c>
      <c r="P11" s="379"/>
    </row>
    <row r="12" spans="1:16" s="302" customFormat="1" ht="41.25" customHeight="1">
      <c r="A12" s="608" t="s">
        <v>777</v>
      </c>
      <c r="B12" s="609">
        <v>22</v>
      </c>
      <c r="C12" s="613"/>
      <c r="D12" s="613"/>
      <c r="E12" s="604">
        <f t="shared" si="3"/>
        <v>22</v>
      </c>
      <c r="F12" s="605">
        <f t="shared" si="0"/>
        <v>1</v>
      </c>
      <c r="G12" s="596" t="str">
        <f t="shared" si="1"/>
        <v>De acuerdo a lo programado</v>
      </c>
      <c r="H12" s="708"/>
      <c r="I12" s="606"/>
      <c r="J12" s="608" t="s">
        <v>777</v>
      </c>
      <c r="K12" s="609">
        <v>31</v>
      </c>
      <c r="L12" s="613"/>
      <c r="M12" s="604">
        <f t="shared" si="2"/>
        <v>31</v>
      </c>
      <c r="N12" s="709">
        <f t="shared" si="4"/>
        <v>1</v>
      </c>
      <c r="O12" s="596" t="str">
        <f t="shared" si="5"/>
        <v>Cumplido</v>
      </c>
      <c r="P12" s="379"/>
    </row>
    <row r="13" spans="1:16" s="302" customFormat="1" ht="36">
      <c r="A13" s="603" t="s">
        <v>2349</v>
      </c>
      <c r="B13" s="609">
        <v>11</v>
      </c>
      <c r="C13" s="609">
        <v>1</v>
      </c>
      <c r="D13" s="609"/>
      <c r="E13" s="604">
        <f t="shared" si="3"/>
        <v>12</v>
      </c>
      <c r="F13" s="605">
        <f t="shared" si="0"/>
        <v>0.91666666666666663</v>
      </c>
      <c r="G13" s="596" t="str">
        <f t="shared" si="1"/>
        <v>De acuerdo a lo programado</v>
      </c>
      <c r="H13" s="708"/>
      <c r="I13" s="606"/>
      <c r="J13" s="603" t="s">
        <v>2349</v>
      </c>
      <c r="K13" s="609">
        <v>12</v>
      </c>
      <c r="L13" s="609"/>
      <c r="M13" s="604">
        <f>K13+L13</f>
        <v>12</v>
      </c>
      <c r="N13" s="709">
        <f t="shared" si="4"/>
        <v>1</v>
      </c>
      <c r="O13" s="596" t="str">
        <f t="shared" si="5"/>
        <v>Cumplido</v>
      </c>
      <c r="P13" s="379"/>
    </row>
    <row r="14" spans="1:16" s="302" customFormat="1" ht="35.25" customHeight="1">
      <c r="A14" s="603" t="s">
        <v>333</v>
      </c>
      <c r="B14" s="614">
        <v>19</v>
      </c>
      <c r="C14" s="614"/>
      <c r="D14" s="614"/>
      <c r="E14" s="604">
        <f t="shared" si="3"/>
        <v>19</v>
      </c>
      <c r="F14" s="605">
        <f t="shared" si="0"/>
        <v>1</v>
      </c>
      <c r="G14" s="596" t="str">
        <f t="shared" si="1"/>
        <v>De acuerdo a lo programado</v>
      </c>
      <c r="H14" s="708"/>
      <c r="I14" s="606"/>
      <c r="J14" s="603" t="s">
        <v>333</v>
      </c>
      <c r="K14" s="614">
        <v>23</v>
      </c>
      <c r="L14" s="614"/>
      <c r="M14" s="604">
        <f t="shared" ref="M14:M27" si="6">K14+L14</f>
        <v>23</v>
      </c>
      <c r="N14" s="709">
        <f t="shared" si="4"/>
        <v>1</v>
      </c>
      <c r="O14" s="596" t="str">
        <f t="shared" si="5"/>
        <v>Cumplido</v>
      </c>
      <c r="P14" s="335"/>
    </row>
    <row r="15" spans="1:16" s="302" customFormat="1" ht="36">
      <c r="A15" s="608" t="s">
        <v>2350</v>
      </c>
      <c r="B15" s="617">
        <v>0</v>
      </c>
      <c r="C15" s="611">
        <v>0</v>
      </c>
      <c r="D15" s="617">
        <v>0</v>
      </c>
      <c r="E15" s="604">
        <f t="shared" si="3"/>
        <v>0</v>
      </c>
      <c r="F15" s="618">
        <v>0</v>
      </c>
      <c r="G15" s="607" t="str">
        <f t="shared" si="1"/>
        <v>En riesgo en cumplimiento</v>
      </c>
      <c r="H15" s="708" t="s">
        <v>2358</v>
      </c>
      <c r="I15" s="619"/>
      <c r="J15" s="608" t="s">
        <v>2350</v>
      </c>
      <c r="K15" s="617">
        <v>4</v>
      </c>
      <c r="L15" s="612"/>
      <c r="M15" s="604">
        <f t="shared" si="6"/>
        <v>4</v>
      </c>
      <c r="N15" s="709">
        <f t="shared" si="4"/>
        <v>1</v>
      </c>
      <c r="O15" s="596" t="str">
        <f t="shared" si="5"/>
        <v>Cumplido</v>
      </c>
      <c r="P15" s="379"/>
    </row>
    <row r="16" spans="1:16" s="302" customFormat="1" ht="36">
      <c r="A16" s="603" t="s">
        <v>2351</v>
      </c>
      <c r="B16" s="613">
        <v>19</v>
      </c>
      <c r="C16" s="613"/>
      <c r="D16" s="613"/>
      <c r="E16" s="604">
        <f t="shared" si="3"/>
        <v>19</v>
      </c>
      <c r="F16" s="605">
        <f t="shared" si="0"/>
        <v>1</v>
      </c>
      <c r="G16" s="596" t="str">
        <f t="shared" si="1"/>
        <v>De acuerdo a lo programado</v>
      </c>
      <c r="H16" s="708"/>
      <c r="I16" s="606"/>
      <c r="J16" s="603" t="s">
        <v>2351</v>
      </c>
      <c r="K16" s="613">
        <v>42</v>
      </c>
      <c r="L16" s="613"/>
      <c r="M16" s="604">
        <f t="shared" si="6"/>
        <v>42</v>
      </c>
      <c r="N16" s="709">
        <f t="shared" si="4"/>
        <v>1</v>
      </c>
      <c r="O16" s="596" t="str">
        <f t="shared" si="5"/>
        <v>Cumplido</v>
      </c>
      <c r="P16" s="379"/>
    </row>
    <row r="17" spans="1:16" s="302" customFormat="1" ht="33" customHeight="1">
      <c r="A17" s="603" t="s">
        <v>2352</v>
      </c>
      <c r="B17" s="614">
        <v>25</v>
      </c>
      <c r="C17" s="614">
        <v>2</v>
      </c>
      <c r="D17" s="614">
        <v>3</v>
      </c>
      <c r="E17" s="604">
        <f t="shared" si="3"/>
        <v>30</v>
      </c>
      <c r="F17" s="615">
        <f t="shared" si="0"/>
        <v>0.83333333333333337</v>
      </c>
      <c r="G17" s="616" t="str">
        <f t="shared" si="1"/>
        <v>Atraso Leve</v>
      </c>
      <c r="H17" s="708"/>
      <c r="I17" s="606"/>
      <c r="J17" s="603" t="s">
        <v>2352</v>
      </c>
      <c r="K17" s="614">
        <v>61</v>
      </c>
      <c r="L17" s="614">
        <v>7</v>
      </c>
      <c r="M17" s="620">
        <f t="shared" si="6"/>
        <v>68</v>
      </c>
      <c r="N17" s="709">
        <f t="shared" si="4"/>
        <v>0.8970588235294118</v>
      </c>
      <c r="O17" s="596" t="str">
        <f t="shared" si="5"/>
        <v>Cumplido</v>
      </c>
      <c r="P17" s="379"/>
    </row>
    <row r="18" spans="1:16" s="302" customFormat="1" ht="36">
      <c r="A18" s="603" t="s">
        <v>2353</v>
      </c>
      <c r="B18" s="614">
        <v>14</v>
      </c>
      <c r="C18" s="614"/>
      <c r="D18" s="614"/>
      <c r="E18" s="604">
        <f t="shared" si="3"/>
        <v>14</v>
      </c>
      <c r="F18" s="605">
        <f t="shared" si="0"/>
        <v>1</v>
      </c>
      <c r="G18" s="596" t="str">
        <f t="shared" si="1"/>
        <v>De acuerdo a lo programado</v>
      </c>
      <c r="H18" s="708"/>
      <c r="I18" s="606"/>
      <c r="J18" s="603" t="s">
        <v>2353</v>
      </c>
      <c r="K18" s="614">
        <v>26</v>
      </c>
      <c r="L18" s="614"/>
      <c r="M18" s="620">
        <f t="shared" si="6"/>
        <v>26</v>
      </c>
      <c r="N18" s="709">
        <f t="shared" si="4"/>
        <v>1</v>
      </c>
      <c r="O18" s="596" t="str">
        <f t="shared" si="5"/>
        <v>Cumplido</v>
      </c>
      <c r="P18" s="379"/>
    </row>
    <row r="19" spans="1:16" s="302" customFormat="1" ht="54">
      <c r="A19" s="621" t="s">
        <v>2354</v>
      </c>
      <c r="B19" s="613">
        <v>26</v>
      </c>
      <c r="C19" s="613"/>
      <c r="D19" s="613"/>
      <c r="E19" s="604">
        <f t="shared" si="3"/>
        <v>26</v>
      </c>
      <c r="F19" s="605">
        <f t="shared" si="0"/>
        <v>1</v>
      </c>
      <c r="G19" s="596" t="str">
        <f t="shared" si="1"/>
        <v>De acuerdo a lo programado</v>
      </c>
      <c r="H19" s="708"/>
      <c r="I19" s="606"/>
      <c r="J19" s="621" t="s">
        <v>2354</v>
      </c>
      <c r="K19" s="613">
        <v>28</v>
      </c>
      <c r="L19" s="613">
        <v>2</v>
      </c>
      <c r="M19" s="620">
        <f t="shared" si="6"/>
        <v>30</v>
      </c>
      <c r="N19" s="709">
        <f t="shared" si="4"/>
        <v>0.93333333333333335</v>
      </c>
      <c r="O19" s="596" t="str">
        <f t="shared" si="5"/>
        <v>Cumplido</v>
      </c>
      <c r="P19" s="379"/>
    </row>
    <row r="20" spans="1:16" s="302" customFormat="1" ht="37.5" customHeight="1">
      <c r="A20" s="622" t="s">
        <v>2355</v>
      </c>
      <c r="B20" s="614">
        <v>32</v>
      </c>
      <c r="C20" s="614">
        <v>3</v>
      </c>
      <c r="D20" s="614"/>
      <c r="E20" s="604">
        <f t="shared" si="3"/>
        <v>35</v>
      </c>
      <c r="F20" s="605">
        <f t="shared" si="0"/>
        <v>0.91428571428571426</v>
      </c>
      <c r="G20" s="596" t="str">
        <f t="shared" si="1"/>
        <v>De acuerdo a lo programado</v>
      </c>
      <c r="H20" s="708"/>
      <c r="I20" s="606"/>
      <c r="J20" s="622" t="s">
        <v>2355</v>
      </c>
      <c r="K20" s="614">
        <v>67</v>
      </c>
      <c r="L20" s="614">
        <v>3</v>
      </c>
      <c r="M20" s="620">
        <f t="shared" si="6"/>
        <v>70</v>
      </c>
      <c r="N20" s="709">
        <f t="shared" si="4"/>
        <v>0.95714285714285718</v>
      </c>
      <c r="O20" s="596" t="str">
        <f t="shared" si="5"/>
        <v>Cumplido</v>
      </c>
      <c r="P20" s="379"/>
    </row>
    <row r="21" spans="1:16" s="302" customFormat="1" ht="44.1" customHeight="1">
      <c r="A21" s="603" t="s">
        <v>2356</v>
      </c>
      <c r="B21" s="614">
        <v>2</v>
      </c>
      <c r="C21" s="614">
        <v>2</v>
      </c>
      <c r="D21" s="614"/>
      <c r="E21" s="604">
        <f>B21+C21+D21</f>
        <v>4</v>
      </c>
      <c r="F21" s="615">
        <f>SUM(B21)/E21</f>
        <v>0.5</v>
      </c>
      <c r="G21" s="616" t="str">
        <f t="shared" si="1"/>
        <v>Atraso Leve</v>
      </c>
      <c r="H21" s="708"/>
      <c r="I21" s="606"/>
      <c r="J21" s="603" t="s">
        <v>2356</v>
      </c>
      <c r="K21" s="614">
        <v>15</v>
      </c>
      <c r="L21" s="614">
        <v>1</v>
      </c>
      <c r="M21" s="620">
        <f t="shared" si="6"/>
        <v>16</v>
      </c>
      <c r="N21" s="709">
        <f t="shared" si="4"/>
        <v>0.9375</v>
      </c>
      <c r="O21" s="596" t="str">
        <f t="shared" si="5"/>
        <v>Cumplido</v>
      </c>
      <c r="P21" s="379"/>
    </row>
    <row r="22" spans="1:16" s="302" customFormat="1" ht="36">
      <c r="A22" s="603" t="s">
        <v>2357</v>
      </c>
      <c r="B22" s="614">
        <v>0</v>
      </c>
      <c r="C22" s="614">
        <v>0</v>
      </c>
      <c r="D22" s="614">
        <v>0</v>
      </c>
      <c r="E22" s="604">
        <v>0</v>
      </c>
      <c r="F22" s="618">
        <v>0</v>
      </c>
      <c r="G22" s="607" t="str">
        <f t="shared" si="1"/>
        <v>En riesgo en cumplimiento</v>
      </c>
      <c r="H22" s="708" t="s">
        <v>2358</v>
      </c>
      <c r="I22" s="619"/>
      <c r="J22" s="603" t="s">
        <v>2357</v>
      </c>
      <c r="K22" s="614">
        <v>0</v>
      </c>
      <c r="L22" s="614">
        <v>0</v>
      </c>
      <c r="M22" s="604">
        <f t="shared" si="6"/>
        <v>0</v>
      </c>
      <c r="N22" s="715"/>
      <c r="O22" s="607" t="str">
        <f t="shared" si="5"/>
        <v>No cumplido</v>
      </c>
      <c r="P22" s="335" t="s">
        <v>2372</v>
      </c>
    </row>
    <row r="23" spans="1:16" s="302" customFormat="1" ht="34.5" customHeight="1">
      <c r="A23" s="603" t="s">
        <v>2359</v>
      </c>
      <c r="B23" s="614">
        <v>27</v>
      </c>
      <c r="C23" s="614">
        <v>5</v>
      </c>
      <c r="D23" s="614"/>
      <c r="E23" s="604">
        <f t="shared" si="3"/>
        <v>32</v>
      </c>
      <c r="F23" s="615">
        <f t="shared" si="0"/>
        <v>0.84375</v>
      </c>
      <c r="G23" s="616" t="str">
        <f t="shared" si="1"/>
        <v>Atraso Leve</v>
      </c>
      <c r="H23" s="708"/>
      <c r="I23" s="606"/>
      <c r="J23" s="603" t="s">
        <v>2359</v>
      </c>
      <c r="K23" s="614">
        <v>34</v>
      </c>
      <c r="L23" s="614">
        <v>2</v>
      </c>
      <c r="M23" s="604">
        <f t="shared" si="6"/>
        <v>36</v>
      </c>
      <c r="N23" s="709">
        <f t="shared" si="4"/>
        <v>0.94444444444444442</v>
      </c>
      <c r="O23" s="596" t="str">
        <f t="shared" si="5"/>
        <v>Cumplido</v>
      </c>
      <c r="P23" s="379"/>
    </row>
    <row r="24" spans="1:16" s="302" customFormat="1" ht="38.25" customHeight="1">
      <c r="A24" s="622" t="s">
        <v>2360</v>
      </c>
      <c r="B24" s="623">
        <v>18</v>
      </c>
      <c r="C24" s="623">
        <v>1</v>
      </c>
      <c r="D24" s="623">
        <v>2</v>
      </c>
      <c r="E24" s="620">
        <f t="shared" si="3"/>
        <v>21</v>
      </c>
      <c r="F24" s="615">
        <f t="shared" si="0"/>
        <v>0.8571428571428571</v>
      </c>
      <c r="G24" s="616" t="str">
        <f t="shared" si="1"/>
        <v>Atraso Leve</v>
      </c>
      <c r="H24" s="708"/>
      <c r="I24" s="606"/>
      <c r="J24" s="622" t="s">
        <v>2360</v>
      </c>
      <c r="K24" s="623">
        <v>33</v>
      </c>
      <c r="L24" s="623">
        <v>3</v>
      </c>
      <c r="M24" s="620">
        <f t="shared" si="6"/>
        <v>36</v>
      </c>
      <c r="N24" s="709">
        <f t="shared" si="4"/>
        <v>0.91666666666666663</v>
      </c>
      <c r="O24" s="596" t="str">
        <f t="shared" si="5"/>
        <v>Cumplido</v>
      </c>
      <c r="P24" s="335"/>
    </row>
    <row r="25" spans="1:16" s="302" customFormat="1" ht="50.25" customHeight="1">
      <c r="A25" s="603" t="s">
        <v>2361</v>
      </c>
      <c r="B25" s="614">
        <v>43</v>
      </c>
      <c r="C25" s="614">
        <v>1</v>
      </c>
      <c r="D25" s="614">
        <v>3</v>
      </c>
      <c r="E25" s="604">
        <f t="shared" si="3"/>
        <v>47</v>
      </c>
      <c r="F25" s="605">
        <f t="shared" si="0"/>
        <v>0.91489361702127658</v>
      </c>
      <c r="G25" s="596" t="str">
        <f t="shared" si="1"/>
        <v>De acuerdo a lo programado</v>
      </c>
      <c r="H25" s="708"/>
      <c r="I25" s="606"/>
      <c r="J25" s="603" t="s">
        <v>2361</v>
      </c>
      <c r="K25" s="614">
        <v>79</v>
      </c>
      <c r="L25" s="614">
        <v>9</v>
      </c>
      <c r="M25" s="604">
        <f t="shared" si="6"/>
        <v>88</v>
      </c>
      <c r="N25" s="709">
        <f t="shared" si="4"/>
        <v>0.89772727272727271</v>
      </c>
      <c r="O25" s="596" t="str">
        <f t="shared" si="5"/>
        <v>Cumplido</v>
      </c>
      <c r="P25" s="379"/>
    </row>
    <row r="26" spans="1:16" s="302" customFormat="1" ht="36">
      <c r="A26" s="603" t="s">
        <v>2362</v>
      </c>
      <c r="B26" s="624">
        <v>32</v>
      </c>
      <c r="C26" s="624">
        <v>1</v>
      </c>
      <c r="D26" s="624"/>
      <c r="E26" s="604">
        <f t="shared" si="3"/>
        <v>33</v>
      </c>
      <c r="F26" s="605">
        <f t="shared" si="0"/>
        <v>0.96969696969696972</v>
      </c>
      <c r="G26" s="596" t="str">
        <f t="shared" si="1"/>
        <v>De acuerdo a lo programado</v>
      </c>
      <c r="H26" s="708"/>
      <c r="I26" s="606"/>
      <c r="J26" s="603" t="s">
        <v>2362</v>
      </c>
      <c r="K26" s="624">
        <v>62</v>
      </c>
      <c r="L26" s="624">
        <v>0</v>
      </c>
      <c r="M26" s="604">
        <f t="shared" si="6"/>
        <v>62</v>
      </c>
      <c r="N26" s="709">
        <f t="shared" si="4"/>
        <v>1</v>
      </c>
      <c r="O26" s="596" t="str">
        <f t="shared" si="5"/>
        <v>Cumplido</v>
      </c>
      <c r="P26" s="379"/>
    </row>
    <row r="27" spans="1:16" s="302" customFormat="1" ht="36">
      <c r="A27" s="608" t="s">
        <v>2363</v>
      </c>
      <c r="B27" s="614">
        <v>18</v>
      </c>
      <c r="C27" s="614"/>
      <c r="D27" s="614"/>
      <c r="E27" s="604">
        <f>B27+C27+D27</f>
        <v>18</v>
      </c>
      <c r="F27" s="605">
        <f t="shared" si="0"/>
        <v>1</v>
      </c>
      <c r="G27" s="596" t="str">
        <f t="shared" si="1"/>
        <v>De acuerdo a lo programado</v>
      </c>
      <c r="H27" s="708"/>
      <c r="I27" s="606"/>
      <c r="J27" s="608" t="s">
        <v>2363</v>
      </c>
      <c r="K27" s="614">
        <v>22</v>
      </c>
      <c r="L27" s="614"/>
      <c r="M27" s="604">
        <f t="shared" si="6"/>
        <v>22</v>
      </c>
      <c r="N27" s="709">
        <f t="shared" si="4"/>
        <v>1</v>
      </c>
      <c r="O27" s="596" t="str">
        <f t="shared" si="5"/>
        <v>Cumplido</v>
      </c>
      <c r="P27" s="379"/>
    </row>
    <row r="28" spans="1:16" s="302" customFormat="1" ht="36">
      <c r="A28" s="622" t="s">
        <v>2364</v>
      </c>
      <c r="B28" s="625">
        <f>SUM(B9:B27)</f>
        <v>384</v>
      </c>
      <c r="C28" s="626">
        <f>SUM(C9:C27)</f>
        <v>16</v>
      </c>
      <c r="D28" s="627">
        <f>SUM(D9:D27)</f>
        <v>8</v>
      </c>
      <c r="E28" s="620">
        <f t="shared" ref="E28" si="7">B28+C28+D28</f>
        <v>408</v>
      </c>
      <c r="F28" s="605">
        <f>SUM(B28)/E28</f>
        <v>0.94117647058823528</v>
      </c>
      <c r="G28" s="596" t="str">
        <f t="shared" si="1"/>
        <v>De acuerdo a lo programado</v>
      </c>
      <c r="H28" s="708"/>
      <c r="I28" s="606"/>
      <c r="J28" s="622" t="s">
        <v>2364</v>
      </c>
      <c r="K28" s="625">
        <f>SUM(K9:K27)</f>
        <v>652</v>
      </c>
      <c r="L28" s="627">
        <f>SUM(L9:L27)</f>
        <v>28</v>
      </c>
      <c r="M28" s="604">
        <f>K28+L28</f>
        <v>680</v>
      </c>
      <c r="N28" s="709">
        <f t="shared" si="4"/>
        <v>0.95882352941176474</v>
      </c>
      <c r="O28" s="596" t="str">
        <f t="shared" si="5"/>
        <v>Cumplido</v>
      </c>
      <c r="P28" s="379"/>
    </row>
    <row r="29" spans="1:16" ht="18">
      <c r="A29" s="628"/>
      <c r="B29" s="629"/>
      <c r="C29" s="629"/>
      <c r="D29" s="629"/>
      <c r="E29" s="629"/>
      <c r="F29" s="629"/>
      <c r="G29" s="629"/>
      <c r="H29" s="630"/>
      <c r="I29" s="602"/>
      <c r="J29" s="628"/>
      <c r="K29" s="629"/>
      <c r="L29" s="629"/>
      <c r="M29" s="629"/>
      <c r="N29" s="630"/>
      <c r="O29" s="629"/>
    </row>
    <row r="30" spans="1:16">
      <c r="K30" s="588"/>
      <c r="L30" s="588"/>
      <c r="M30" s="588"/>
      <c r="N30" s="588"/>
      <c r="O30" s="588"/>
    </row>
  </sheetData>
  <mergeCells count="10">
    <mergeCell ref="A5:A6"/>
    <mergeCell ref="J5:J6"/>
    <mergeCell ref="B7:F7"/>
    <mergeCell ref="K7:N7"/>
    <mergeCell ref="A2:G2"/>
    <mergeCell ref="J2:O2"/>
    <mergeCell ref="A3:F3"/>
    <mergeCell ref="J3:N3"/>
    <mergeCell ref="A4:G4"/>
    <mergeCell ref="J4:O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B0764-9065-439E-943A-6B4D1B9E8B71}">
  <sheetPr>
    <tabColor rgb="FF00B050"/>
  </sheetPr>
  <dimension ref="A1:AM82"/>
  <sheetViews>
    <sheetView showGridLines="0" topLeftCell="W13" zoomScale="70" zoomScaleNormal="70" workbookViewId="0">
      <selection activeCell="AI37" sqref="AI37"/>
    </sheetView>
  </sheetViews>
  <sheetFormatPr baseColWidth="10" defaultColWidth="11.44140625" defaultRowHeight="9.6"/>
  <cols>
    <col min="1" max="1" width="6.21875" style="1" customWidth="1"/>
    <col min="2" max="5" width="6.77734375" style="1" customWidth="1"/>
    <col min="6" max="6" width="29.44140625" style="140" customWidth="1"/>
    <col min="7" max="7" width="26.77734375" style="1" customWidth="1"/>
    <col min="8" max="8" width="16" style="1" customWidth="1"/>
    <col min="9" max="9" width="4.21875" style="1" customWidth="1"/>
    <col min="10" max="10" width="4.44140625" style="1" customWidth="1"/>
    <col min="11" max="11" width="6.5546875" style="1" bestFit="1" customWidth="1"/>
    <col min="12" max="13" width="4.21875" style="1" customWidth="1"/>
    <col min="14" max="14" width="6.21875" style="1" bestFit="1" customWidth="1"/>
    <col min="15" max="15" width="7.21875" style="1" bestFit="1" customWidth="1"/>
    <col min="16" max="16" width="13" style="142" customWidth="1"/>
    <col min="17" max="17" width="18.21875" style="1" customWidth="1"/>
    <col min="18" max="18" width="19.44140625" style="1" customWidth="1"/>
    <col min="19" max="20" width="11.44140625" style="285" customWidth="1"/>
    <col min="21" max="21" width="13.21875" style="285" customWidth="1"/>
    <col min="22" max="22" width="26.77734375" style="285" customWidth="1"/>
    <col min="23" max="26" width="11.44140625" style="285" customWidth="1"/>
    <col min="27" max="28" width="11.44140625" style="157" customWidth="1"/>
    <col min="29" max="29" width="13.21875" style="157" customWidth="1"/>
    <col min="30" max="30" width="26.77734375" style="157" customWidth="1"/>
    <col min="31" max="34" width="11.44140625" style="153" customWidth="1"/>
    <col min="35" max="35" width="14.77734375" style="157" customWidth="1"/>
    <col min="36" max="36" width="11.44140625" style="157" customWidth="1"/>
    <col min="37" max="37" width="13.21875" style="157" customWidth="1"/>
    <col min="38" max="38" width="15.5546875" style="157" customWidth="1"/>
    <col min="39" max="39" width="11.44140625" style="153" customWidth="1"/>
    <col min="40" max="40" width="11.44140625" style="151" customWidth="1"/>
    <col min="41" max="16384" width="11.44140625" style="151"/>
  </cols>
  <sheetData>
    <row r="1" spans="1:39">
      <c r="A1" s="826" t="s">
        <v>441</v>
      </c>
      <c r="B1" s="826"/>
      <c r="C1" s="826"/>
      <c r="D1" s="826"/>
      <c r="E1" s="826"/>
      <c r="F1" s="284"/>
      <c r="G1" s="829"/>
      <c r="H1" s="829"/>
      <c r="I1" s="829"/>
      <c r="J1" s="829"/>
      <c r="K1" s="829"/>
      <c r="L1" s="829"/>
      <c r="M1" s="829"/>
      <c r="N1" s="829"/>
      <c r="O1" s="829"/>
      <c r="P1" s="829"/>
      <c r="Q1" s="829"/>
      <c r="AA1" s="157">
        <v>2185</v>
      </c>
    </row>
    <row r="2" spans="1:39" ht="12" customHeight="1">
      <c r="A2" s="826" t="s">
        <v>442</v>
      </c>
      <c r="B2" s="826"/>
      <c r="C2" s="826"/>
      <c r="D2" s="826"/>
      <c r="E2" s="826"/>
      <c r="F2" s="391"/>
      <c r="G2" s="829"/>
      <c r="H2" s="829"/>
      <c r="I2" s="829"/>
      <c r="J2" s="829"/>
      <c r="K2" s="829"/>
      <c r="L2" s="829"/>
      <c r="M2" s="829"/>
      <c r="N2" s="829"/>
      <c r="O2" s="829"/>
      <c r="P2" s="829"/>
      <c r="Q2" s="829"/>
    </row>
    <row r="3" spans="1:39" ht="10.199999999999999" customHeight="1">
      <c r="G3" s="829"/>
      <c r="H3" s="829"/>
      <c r="I3" s="829"/>
      <c r="J3" s="829"/>
      <c r="K3" s="829"/>
      <c r="L3" s="829"/>
      <c r="M3" s="829"/>
      <c r="N3" s="829"/>
      <c r="O3" s="829"/>
      <c r="P3" s="829"/>
      <c r="Q3" s="829"/>
    </row>
    <row r="6" spans="1:39">
      <c r="A6" s="827" t="s">
        <v>443</v>
      </c>
      <c r="B6" s="827"/>
      <c r="C6" s="827"/>
      <c r="D6" s="827"/>
      <c r="E6" s="827"/>
      <c r="F6" s="141">
        <v>2024</v>
      </c>
    </row>
    <row r="7" spans="1:39">
      <c r="A7" s="827" t="s">
        <v>444</v>
      </c>
      <c r="B7" s="827"/>
      <c r="C7" s="827"/>
      <c r="D7" s="827"/>
      <c r="E7" s="827"/>
      <c r="F7" s="143">
        <v>172</v>
      </c>
    </row>
    <row r="8" spans="1:39">
      <c r="A8" s="827" t="s">
        <v>445</v>
      </c>
      <c r="B8" s="827"/>
      <c r="C8" s="827"/>
      <c r="D8" s="827"/>
      <c r="E8" s="827"/>
      <c r="F8" s="143" t="s">
        <v>446</v>
      </c>
    </row>
    <row r="9" spans="1:39">
      <c r="A9" s="827" t="s">
        <v>447</v>
      </c>
      <c r="B9" s="827"/>
      <c r="C9" s="827"/>
      <c r="D9" s="827"/>
      <c r="E9" s="827"/>
      <c r="F9" s="143" t="s">
        <v>446</v>
      </c>
    </row>
    <row r="10" spans="1:39" ht="19.5" customHeight="1"/>
    <row r="11" spans="1:39" ht="27" customHeight="1">
      <c r="A11" s="816" t="s">
        <v>44</v>
      </c>
      <c r="B11" s="816" t="s">
        <v>448</v>
      </c>
      <c r="C11" s="816"/>
      <c r="D11" s="816"/>
      <c r="E11" s="816"/>
      <c r="F11" s="166" t="s">
        <v>449</v>
      </c>
      <c r="G11" s="166"/>
      <c r="H11" s="166"/>
      <c r="I11" s="166"/>
      <c r="J11" s="166"/>
      <c r="K11" s="166"/>
      <c r="L11" s="166"/>
      <c r="M11" s="166"/>
      <c r="N11" s="166"/>
      <c r="O11" s="166"/>
      <c r="P11" s="166"/>
      <c r="Q11" s="166"/>
      <c r="R11" s="166"/>
      <c r="S11" s="286" t="s">
        <v>450</v>
      </c>
      <c r="T11" s="286"/>
      <c r="U11" s="286"/>
      <c r="V11" s="286"/>
      <c r="W11" s="286"/>
      <c r="X11" s="286"/>
      <c r="Y11" s="286"/>
      <c r="Z11" s="286"/>
      <c r="AA11" s="401"/>
      <c r="AB11" s="286"/>
      <c r="AC11" s="286"/>
      <c r="AD11" s="286"/>
      <c r="AE11" s="167"/>
      <c r="AF11" s="167"/>
      <c r="AG11" s="167"/>
      <c r="AH11" s="167"/>
      <c r="AI11" s="814" t="s">
        <v>451</v>
      </c>
      <c r="AJ11" s="814"/>
      <c r="AK11" s="814"/>
      <c r="AL11" s="814"/>
    </row>
    <row r="12" spans="1:39" ht="19.5" customHeight="1">
      <c r="A12" s="816"/>
      <c r="B12" s="828" t="s">
        <v>452</v>
      </c>
      <c r="C12" s="828" t="s">
        <v>453</v>
      </c>
      <c r="D12" s="828" t="s">
        <v>454</v>
      </c>
      <c r="E12" s="828" t="s">
        <v>455</v>
      </c>
      <c r="F12" s="816" t="s">
        <v>456</v>
      </c>
      <c r="G12" s="287" t="s">
        <v>457</v>
      </c>
      <c r="H12" s="287"/>
      <c r="I12" s="287"/>
      <c r="J12" s="287"/>
      <c r="K12" s="287"/>
      <c r="L12" s="287"/>
      <c r="M12" s="287"/>
      <c r="N12" s="287"/>
      <c r="O12" s="287"/>
      <c r="P12" s="817" t="s">
        <v>458</v>
      </c>
      <c r="Q12" s="816" t="s">
        <v>459</v>
      </c>
      <c r="R12" s="816" t="s">
        <v>460</v>
      </c>
      <c r="S12" s="814" t="s">
        <v>461</v>
      </c>
      <c r="T12" s="814"/>
      <c r="U12" s="814"/>
      <c r="V12" s="814"/>
      <c r="W12" s="814" t="s">
        <v>462</v>
      </c>
      <c r="X12" s="814"/>
      <c r="Y12" s="814"/>
      <c r="Z12" s="814"/>
      <c r="AA12" s="814" t="s">
        <v>463</v>
      </c>
      <c r="AB12" s="814"/>
      <c r="AC12" s="814"/>
      <c r="AD12" s="814"/>
      <c r="AE12" s="824" t="s">
        <v>464</v>
      </c>
      <c r="AF12" s="824"/>
      <c r="AG12" s="824"/>
      <c r="AH12" s="824"/>
      <c r="AI12" s="814"/>
      <c r="AJ12" s="814"/>
      <c r="AK12" s="814"/>
      <c r="AL12" s="814"/>
    </row>
    <row r="13" spans="1:39" ht="19.5" customHeight="1">
      <c r="A13" s="816"/>
      <c r="B13" s="828"/>
      <c r="C13" s="828"/>
      <c r="D13" s="828"/>
      <c r="E13" s="828"/>
      <c r="F13" s="816"/>
      <c r="G13" s="816" t="s">
        <v>465</v>
      </c>
      <c r="H13" s="816" t="s">
        <v>466</v>
      </c>
      <c r="I13" s="816" t="s">
        <v>467</v>
      </c>
      <c r="J13" s="816"/>
      <c r="K13" s="816"/>
      <c r="L13" s="816"/>
      <c r="M13" s="816"/>
      <c r="N13" s="816"/>
      <c r="O13" s="168" t="s">
        <v>468</v>
      </c>
      <c r="P13" s="817"/>
      <c r="Q13" s="816"/>
      <c r="R13" s="816"/>
      <c r="S13" s="814" t="s">
        <v>469</v>
      </c>
      <c r="T13" s="814" t="s">
        <v>470</v>
      </c>
      <c r="U13" s="814" t="s">
        <v>471</v>
      </c>
      <c r="V13" s="814" t="s">
        <v>472</v>
      </c>
      <c r="W13" s="814" t="s">
        <v>469</v>
      </c>
      <c r="X13" s="814" t="s">
        <v>470</v>
      </c>
      <c r="Y13" s="814" t="s">
        <v>471</v>
      </c>
      <c r="Z13" s="814" t="s">
        <v>472</v>
      </c>
      <c r="AA13" s="818" t="s">
        <v>469</v>
      </c>
      <c r="AB13" s="814" t="s">
        <v>470</v>
      </c>
      <c r="AC13" s="814" t="s">
        <v>471</v>
      </c>
      <c r="AD13" s="814" t="s">
        <v>472</v>
      </c>
      <c r="AE13" s="824" t="s">
        <v>469</v>
      </c>
      <c r="AF13" s="824" t="s">
        <v>470</v>
      </c>
      <c r="AG13" s="824" t="s">
        <v>471</v>
      </c>
      <c r="AH13" s="824" t="s">
        <v>472</v>
      </c>
      <c r="AI13" s="814" t="s">
        <v>473</v>
      </c>
      <c r="AJ13" s="814" t="s">
        <v>474</v>
      </c>
      <c r="AK13" s="814" t="s">
        <v>475</v>
      </c>
      <c r="AL13" s="814" t="s">
        <v>472</v>
      </c>
    </row>
    <row r="14" spans="1:39" ht="19.5" customHeight="1">
      <c r="A14" s="816"/>
      <c r="B14" s="828"/>
      <c r="C14" s="828"/>
      <c r="D14" s="828"/>
      <c r="E14" s="828"/>
      <c r="F14" s="816"/>
      <c r="G14" s="816"/>
      <c r="H14" s="816"/>
      <c r="I14" s="168">
        <v>1</v>
      </c>
      <c r="J14" s="168">
        <v>2</v>
      </c>
      <c r="K14" s="168" t="s">
        <v>476</v>
      </c>
      <c r="L14" s="168">
        <v>3</v>
      </c>
      <c r="M14" s="168">
        <v>4</v>
      </c>
      <c r="N14" s="168" t="s">
        <v>477</v>
      </c>
      <c r="O14" s="168" t="s">
        <v>478</v>
      </c>
      <c r="P14" s="817"/>
      <c r="Q14" s="816"/>
      <c r="R14" s="816"/>
      <c r="S14" s="815"/>
      <c r="T14" s="815"/>
      <c r="U14" s="815"/>
      <c r="V14" s="815"/>
      <c r="W14" s="815"/>
      <c r="X14" s="815"/>
      <c r="Y14" s="815"/>
      <c r="Z14" s="815"/>
      <c r="AA14" s="819"/>
      <c r="AB14" s="815"/>
      <c r="AC14" s="815"/>
      <c r="AD14" s="815"/>
      <c r="AE14" s="825"/>
      <c r="AF14" s="825"/>
      <c r="AG14" s="825"/>
      <c r="AH14" s="825"/>
      <c r="AI14" s="815"/>
      <c r="AJ14" s="815"/>
      <c r="AK14" s="815"/>
      <c r="AL14" s="815"/>
    </row>
    <row r="15" spans="1:39" s="327" customFormat="1" ht="74.099999999999994" customHeight="1">
      <c r="A15" s="324">
        <v>1</v>
      </c>
      <c r="B15" s="241">
        <v>0</v>
      </c>
      <c r="C15" s="241">
        <v>0</v>
      </c>
      <c r="D15" s="241">
        <v>0</v>
      </c>
      <c r="E15" s="241">
        <v>0</v>
      </c>
      <c r="F15" s="318" t="s">
        <v>479</v>
      </c>
      <c r="G15" s="318" t="s">
        <v>480</v>
      </c>
      <c r="H15" s="291" t="s">
        <v>481</v>
      </c>
      <c r="I15" s="243">
        <f>SUM(I16:I22)</f>
        <v>23</v>
      </c>
      <c r="J15" s="243">
        <f>SUM(J16:J22)</f>
        <v>22</v>
      </c>
      <c r="K15" s="243">
        <f>SUM(I15:J15)</f>
        <v>45</v>
      </c>
      <c r="L15" s="243">
        <v>23</v>
      </c>
      <c r="M15" s="243">
        <v>22</v>
      </c>
      <c r="N15" s="243">
        <f>SUM(L15:M15)</f>
        <v>45</v>
      </c>
      <c r="O15" s="322">
        <f t="shared" ref="O15:O45" si="0">SUM(K15,N15)</f>
        <v>90</v>
      </c>
      <c r="P15" s="293"/>
      <c r="Q15" s="293" t="s">
        <v>482</v>
      </c>
      <c r="R15" s="293"/>
      <c r="S15" s="299">
        <v>20</v>
      </c>
      <c r="T15" s="296">
        <f t="shared" ref="T15:T45" si="1">IF(S15="","No hay ejecución",IF(AND(I15=0),"No hay Programación", S15/I15))</f>
        <v>0.86956521739130432</v>
      </c>
      <c r="U15" s="297" t="str">
        <f>IF(T15="No hay ejecución","NA",IF(T15&gt;=90%,"De acuerdo con lo programado",IF(T15&gt;=51%,"Atraso Leve",IF(T15&lt;50%,"En riesgo cumplimiento"))))</f>
        <v>Atraso Leve</v>
      </c>
      <c r="V15" s="297"/>
      <c r="W15" s="299">
        <v>20</v>
      </c>
      <c r="X15" s="296">
        <f t="shared" ref="X15:X45" si="2">IF(W15="","No hay ejecución",IF(AND(J15=0),"No hay Programación", W15/J15))</f>
        <v>0.90909090909090906</v>
      </c>
      <c r="Y15" s="297" t="str">
        <f>IF(X15="No hay ejecución","NA",IF(X15&gt;=90%,"De acuerdo con lo programado",IF(X15&gt;=51%,"Atraso Leve",IF(X15&lt;50%,"En riesgo en cumplimiento"))))</f>
        <v>De acuerdo con lo programado</v>
      </c>
      <c r="Z15" s="297"/>
      <c r="AA15" s="299">
        <v>23</v>
      </c>
      <c r="AB15" s="296">
        <f>IF(AA15="","No hay ejecución",IF(AND(L15=0),"No hay Programación", AA15/L15))</f>
        <v>1</v>
      </c>
      <c r="AC15" s="297" t="str">
        <f>IF(AB15="No hay ejecución","NA",IF(AB15&gt;=90%,"De acuerdo con lo programado",IF(AB15&gt;=50%,"Atraso Leve",IF(AB15&lt;=49.9%,"En riesgo en cumplimiento"))))</f>
        <v>De acuerdo con lo programado</v>
      </c>
      <c r="AD15" s="297"/>
      <c r="AE15" s="224">
        <v>22</v>
      </c>
      <c r="AF15" s="225">
        <f t="shared" ref="AF15" si="3">IF(AE15="","No hay ejecución",IF(AND(M15=0),"No hay Programación", AE15/M15))</f>
        <v>1</v>
      </c>
      <c r="AG15" s="226" t="str">
        <f>IF(AF15="No hay ejecución","NA",IF(AF15&gt;=90%,"De acuerdo con lo programado",IF(AF15&gt;=50%,"Atraso Leve",IF(AF15&lt;=49.99%,"En riesgo en cumplimiento"))))</f>
        <v>De acuerdo con lo programado</v>
      </c>
      <c r="AH15" s="226"/>
      <c r="AI15" s="299">
        <f>S15+W15+AA15+AE15</f>
        <v>85</v>
      </c>
      <c r="AJ15" s="296">
        <f>IF(AI15="","No hay ejecución",IF(AND(O15=0),"No hay Programación", AI15/O15))</f>
        <v>0.94444444444444442</v>
      </c>
      <c r="AK15" s="297" t="str">
        <f>IF(AJ15="No hay ejecución","NA",IF(AJ15&gt;=90%,"Cumplio",IF(AJ15&lt;=89.9%,"No Cumplio")))</f>
        <v>Cumplio</v>
      </c>
      <c r="AL15" s="297"/>
      <c r="AM15" s="396"/>
    </row>
    <row r="16" spans="1:39" s="154" customFormat="1" ht="74.099999999999994" customHeight="1">
      <c r="A16" s="241">
        <v>1.1000000000000001</v>
      </c>
      <c r="B16" s="241">
        <v>0</v>
      </c>
      <c r="C16" s="241">
        <v>0</v>
      </c>
      <c r="D16" s="241">
        <v>0</v>
      </c>
      <c r="E16" s="241">
        <v>0</v>
      </c>
      <c r="F16" s="291" t="s">
        <v>483</v>
      </c>
      <c r="G16" s="291" t="s">
        <v>480</v>
      </c>
      <c r="H16" s="291" t="s">
        <v>481</v>
      </c>
      <c r="I16" s="223">
        <v>6</v>
      </c>
      <c r="J16" s="223">
        <v>6</v>
      </c>
      <c r="K16" s="243">
        <f>SUM(I16:J16)</f>
        <v>12</v>
      </c>
      <c r="L16" s="223">
        <v>6</v>
      </c>
      <c r="M16" s="223">
        <v>6</v>
      </c>
      <c r="N16" s="243">
        <f>SUM(L16:M16)</f>
        <v>12</v>
      </c>
      <c r="O16" s="322">
        <f t="shared" si="0"/>
        <v>24</v>
      </c>
      <c r="P16" s="300"/>
      <c r="Q16" s="300" t="s">
        <v>482</v>
      </c>
      <c r="R16" s="300"/>
      <c r="S16" s="299">
        <v>6</v>
      </c>
      <c r="T16" s="296">
        <f t="shared" si="1"/>
        <v>1</v>
      </c>
      <c r="U16" s="297" t="str">
        <f t="shared" ref="U16:U45" si="4">IF(T16="No hay ejecución","NA",IF(T16&gt;=90%,"De acuerdo con lo programado",IF(T16&gt;=59%,"Atraso Leve",IF(T16&lt;50%,"En riesgo cumplimiento"))))</f>
        <v>De acuerdo con lo programado</v>
      </c>
      <c r="V16" s="297"/>
      <c r="W16" s="299">
        <v>6</v>
      </c>
      <c r="X16" s="296">
        <f t="shared" si="2"/>
        <v>1</v>
      </c>
      <c r="Y16" s="297" t="str">
        <f t="shared" ref="Y16:Y45" si="5">IF(X16="No hay ejecución","NA",IF(X16&gt;=90%,"De acuerdo con lo programado",IF(X16&gt;=51%,"Atraso Leve",IF(X16&lt;50%,"En riesgo en cumplimiento"))))</f>
        <v>De acuerdo con lo programado</v>
      </c>
      <c r="Z16" s="297"/>
      <c r="AA16" s="299">
        <v>6</v>
      </c>
      <c r="AB16" s="296">
        <f t="shared" ref="AB16:AB45" si="6">IF(AA16="","No hay ejecución",IF(AND(L16=0),"No hay Programación", AA16/L16))</f>
        <v>1</v>
      </c>
      <c r="AC16" s="297" t="str">
        <f t="shared" ref="AC16:AC45" si="7">IF(AB16="No hay ejecución","NA",IF(AB16&gt;=90%,"De acuerdo con lo programado",IF(AB16&gt;=50%,"Atraso Leve",IF(AB16&lt;=49.9%,"En riesgo en cumplimiento"))))</f>
        <v>De acuerdo con lo programado</v>
      </c>
      <c r="AD16" s="297"/>
      <c r="AE16" s="224">
        <v>6</v>
      </c>
      <c r="AF16" s="225">
        <f t="shared" ref="AF16:AF45" si="8">IF(AE16="","No hay ejecución",IF(AND(M16=0),"No hay Programación", AE16/M16))</f>
        <v>1</v>
      </c>
      <c r="AG16" s="226" t="str">
        <f t="shared" ref="AG16:AG45" si="9">IF(AF16="No hay ejecución","NA",IF(AF16&gt;=90%,"De acuerdo con lo programado",IF(AF16&gt;=50%,"Atraso Leve",IF(AF16&lt;=49.99%,"En riesgo en cumplimiento"))))</f>
        <v>De acuerdo con lo programado</v>
      </c>
      <c r="AH16" s="226"/>
      <c r="AI16" s="299">
        <f t="shared" ref="AI16:AI45" si="10">S16+W16+AA16+AE16</f>
        <v>24</v>
      </c>
      <c r="AJ16" s="296">
        <f t="shared" ref="AJ16:AJ45" si="11">IF(AI16="","No hay ejecución",IF(AND(O16=0),"No hay Programación", AI16/O16))</f>
        <v>1</v>
      </c>
      <c r="AK16" s="297" t="str">
        <f t="shared" ref="AK16:AK45" si="12">IF(AJ16="No hay ejecución","NA",IF(AJ16&gt;=90%,"Cumplio",IF(AJ16&lt;=89.9%,"No Cumplio")))</f>
        <v>Cumplio</v>
      </c>
      <c r="AL16" s="297"/>
      <c r="AM16" s="153"/>
    </row>
    <row r="17" spans="1:39" s="154" customFormat="1" ht="74.099999999999994" customHeight="1">
      <c r="A17" s="241">
        <v>1.2</v>
      </c>
      <c r="B17" s="241">
        <v>0</v>
      </c>
      <c r="C17" s="241">
        <v>0</v>
      </c>
      <c r="D17" s="241">
        <v>0</v>
      </c>
      <c r="E17" s="241">
        <v>0</v>
      </c>
      <c r="F17" s="291" t="s">
        <v>484</v>
      </c>
      <c r="G17" s="291" t="s">
        <v>480</v>
      </c>
      <c r="H17" s="291" t="s">
        <v>481</v>
      </c>
      <c r="I17" s="223">
        <v>3</v>
      </c>
      <c r="J17" s="223">
        <v>3</v>
      </c>
      <c r="K17" s="243">
        <v>3</v>
      </c>
      <c r="L17" s="223">
        <v>3</v>
      </c>
      <c r="M17" s="223">
        <v>3</v>
      </c>
      <c r="N17" s="243">
        <f>SUM(L17:M17)</f>
        <v>6</v>
      </c>
      <c r="O17" s="322">
        <f t="shared" si="0"/>
        <v>9</v>
      </c>
      <c r="P17" s="300"/>
      <c r="Q17" s="300" t="s">
        <v>482</v>
      </c>
      <c r="R17" s="300"/>
      <c r="S17" s="299">
        <v>3</v>
      </c>
      <c r="T17" s="296">
        <f t="shared" si="1"/>
        <v>1</v>
      </c>
      <c r="U17" s="297" t="str">
        <f t="shared" si="4"/>
        <v>De acuerdo con lo programado</v>
      </c>
      <c r="V17" s="297"/>
      <c r="W17" s="299">
        <v>3</v>
      </c>
      <c r="X17" s="296">
        <f t="shared" si="2"/>
        <v>1</v>
      </c>
      <c r="Y17" s="297" t="str">
        <f t="shared" si="5"/>
        <v>De acuerdo con lo programado</v>
      </c>
      <c r="Z17" s="297"/>
      <c r="AA17" s="299">
        <v>3</v>
      </c>
      <c r="AB17" s="296">
        <f t="shared" si="6"/>
        <v>1</v>
      </c>
      <c r="AC17" s="297" t="str">
        <f t="shared" si="7"/>
        <v>De acuerdo con lo programado</v>
      </c>
      <c r="AD17" s="297"/>
      <c r="AE17" s="224">
        <v>3</v>
      </c>
      <c r="AF17" s="225">
        <f t="shared" si="8"/>
        <v>1</v>
      </c>
      <c r="AG17" s="226" t="str">
        <f t="shared" si="9"/>
        <v>De acuerdo con lo programado</v>
      </c>
      <c r="AH17" s="226"/>
      <c r="AI17" s="299">
        <f t="shared" si="10"/>
        <v>12</v>
      </c>
      <c r="AJ17" s="296">
        <f t="shared" si="11"/>
        <v>1.3333333333333333</v>
      </c>
      <c r="AK17" s="297" t="str">
        <f t="shared" si="12"/>
        <v>Cumplio</v>
      </c>
      <c r="AL17" s="297"/>
      <c r="AM17" s="153"/>
    </row>
    <row r="18" spans="1:39" s="154" customFormat="1" ht="74.099999999999994" customHeight="1">
      <c r="A18" s="241">
        <v>1.3</v>
      </c>
      <c r="B18" s="241">
        <v>0</v>
      </c>
      <c r="C18" s="241">
        <v>0</v>
      </c>
      <c r="D18" s="241">
        <v>0</v>
      </c>
      <c r="E18" s="241">
        <v>0</v>
      </c>
      <c r="F18" s="291" t="s">
        <v>485</v>
      </c>
      <c r="G18" s="291" t="s">
        <v>480</v>
      </c>
      <c r="H18" s="291" t="s">
        <v>481</v>
      </c>
      <c r="I18" s="223">
        <v>1</v>
      </c>
      <c r="J18" s="223"/>
      <c r="K18" s="243">
        <f>SUM(I18:J18)</f>
        <v>1</v>
      </c>
      <c r="L18" s="223">
        <v>1</v>
      </c>
      <c r="M18" s="223"/>
      <c r="N18" s="243">
        <f t="shared" ref="N18:N45" si="13">SUM(L18:M18)</f>
        <v>1</v>
      </c>
      <c r="O18" s="322">
        <f t="shared" si="0"/>
        <v>2</v>
      </c>
      <c r="P18" s="300"/>
      <c r="Q18" s="300" t="s">
        <v>482</v>
      </c>
      <c r="R18" s="300"/>
      <c r="S18" s="299">
        <v>1</v>
      </c>
      <c r="T18" s="296">
        <f t="shared" si="1"/>
        <v>1</v>
      </c>
      <c r="U18" s="297" t="str">
        <f t="shared" si="4"/>
        <v>De acuerdo con lo programado</v>
      </c>
      <c r="V18" s="297"/>
      <c r="W18" s="299">
        <v>0</v>
      </c>
      <c r="X18" s="296" t="str">
        <f t="shared" si="2"/>
        <v>No hay Programación</v>
      </c>
      <c r="Y18" s="297" t="str">
        <f t="shared" si="5"/>
        <v>De acuerdo con lo programado</v>
      </c>
      <c r="Z18" s="297"/>
      <c r="AA18" s="299">
        <v>1</v>
      </c>
      <c r="AB18" s="296">
        <f t="shared" si="6"/>
        <v>1</v>
      </c>
      <c r="AC18" s="297" t="str">
        <f t="shared" si="7"/>
        <v>De acuerdo con lo programado</v>
      </c>
      <c r="AD18" s="297"/>
      <c r="AE18" s="224">
        <f t="shared" ref="AE18:AE19" si="14">AA18+W18+S18</f>
        <v>2</v>
      </c>
      <c r="AF18" s="225" t="str">
        <f t="shared" si="8"/>
        <v>No hay Programación</v>
      </c>
      <c r="AG18" s="226" t="str">
        <f t="shared" si="9"/>
        <v>De acuerdo con lo programado</v>
      </c>
      <c r="AH18" s="226"/>
      <c r="AI18" s="299">
        <f t="shared" si="10"/>
        <v>4</v>
      </c>
      <c r="AJ18" s="296">
        <f t="shared" si="11"/>
        <v>2</v>
      </c>
      <c r="AK18" s="297" t="str">
        <f t="shared" si="12"/>
        <v>Cumplio</v>
      </c>
      <c r="AL18" s="297"/>
      <c r="AM18" s="153"/>
    </row>
    <row r="19" spans="1:39" s="154" customFormat="1" ht="74.099999999999994" customHeight="1">
      <c r="A19" s="241">
        <v>1.4</v>
      </c>
      <c r="B19" s="241">
        <v>0</v>
      </c>
      <c r="C19" s="241">
        <v>0</v>
      </c>
      <c r="D19" s="241">
        <v>0</v>
      </c>
      <c r="E19" s="241">
        <v>0</v>
      </c>
      <c r="F19" s="291" t="s">
        <v>486</v>
      </c>
      <c r="G19" s="291" t="s">
        <v>480</v>
      </c>
      <c r="H19" s="291" t="s">
        <v>481</v>
      </c>
      <c r="I19" s="223">
        <v>1</v>
      </c>
      <c r="J19" s="223"/>
      <c r="K19" s="243">
        <f>SUM(I19:J19)</f>
        <v>1</v>
      </c>
      <c r="L19" s="223">
        <v>1</v>
      </c>
      <c r="M19" s="223"/>
      <c r="N19" s="243">
        <f>SUM(L19:M19)</f>
        <v>1</v>
      </c>
      <c r="O19" s="322">
        <f>SUM(K19,N19)</f>
        <v>2</v>
      </c>
      <c r="P19" s="300"/>
      <c r="Q19" s="300" t="s">
        <v>482</v>
      </c>
      <c r="R19" s="300"/>
      <c r="S19" s="299">
        <v>1</v>
      </c>
      <c r="T19" s="296">
        <f t="shared" si="1"/>
        <v>1</v>
      </c>
      <c r="U19" s="297" t="str">
        <f t="shared" si="4"/>
        <v>De acuerdo con lo programado</v>
      </c>
      <c r="V19" s="297"/>
      <c r="W19" s="299">
        <v>0</v>
      </c>
      <c r="X19" s="296" t="str">
        <f t="shared" si="2"/>
        <v>No hay Programación</v>
      </c>
      <c r="Y19" s="297" t="str">
        <f t="shared" si="5"/>
        <v>De acuerdo con lo programado</v>
      </c>
      <c r="Z19" s="297"/>
      <c r="AA19" s="299">
        <v>1</v>
      </c>
      <c r="AB19" s="296">
        <f t="shared" si="6"/>
        <v>1</v>
      </c>
      <c r="AC19" s="297" t="str">
        <f t="shared" si="7"/>
        <v>De acuerdo con lo programado</v>
      </c>
      <c r="AD19" s="297"/>
      <c r="AE19" s="224">
        <f t="shared" si="14"/>
        <v>2</v>
      </c>
      <c r="AF19" s="225" t="str">
        <f t="shared" si="8"/>
        <v>No hay Programación</v>
      </c>
      <c r="AG19" s="226" t="str">
        <f t="shared" si="9"/>
        <v>De acuerdo con lo programado</v>
      </c>
      <c r="AH19" s="226"/>
      <c r="AI19" s="299">
        <f t="shared" si="10"/>
        <v>4</v>
      </c>
      <c r="AJ19" s="296">
        <f t="shared" si="11"/>
        <v>2</v>
      </c>
      <c r="AK19" s="297" t="str">
        <f t="shared" si="12"/>
        <v>Cumplio</v>
      </c>
      <c r="AL19" s="297"/>
      <c r="AM19" s="153"/>
    </row>
    <row r="20" spans="1:39" s="154" customFormat="1" ht="74.099999999999994" customHeight="1">
      <c r="A20" s="241">
        <v>1.5</v>
      </c>
      <c r="B20" s="241">
        <v>0</v>
      </c>
      <c r="C20" s="241">
        <v>0</v>
      </c>
      <c r="D20" s="241">
        <v>0</v>
      </c>
      <c r="E20" s="241">
        <v>0</v>
      </c>
      <c r="F20" s="291" t="s">
        <v>487</v>
      </c>
      <c r="G20" s="291" t="s">
        <v>480</v>
      </c>
      <c r="H20" s="291" t="s">
        <v>481</v>
      </c>
      <c r="I20" s="223"/>
      <c r="J20" s="223">
        <v>1</v>
      </c>
      <c r="K20" s="243">
        <f>SUM(I20:J20)</f>
        <v>1</v>
      </c>
      <c r="L20" s="223"/>
      <c r="M20" s="223">
        <v>1</v>
      </c>
      <c r="N20" s="243">
        <f>SUM(L20:M20)</f>
        <v>1</v>
      </c>
      <c r="O20" s="322">
        <f>SUM(K20,N20)</f>
        <v>2</v>
      </c>
      <c r="P20" s="300"/>
      <c r="Q20" s="300" t="s">
        <v>482</v>
      </c>
      <c r="R20" s="300"/>
      <c r="S20" s="299">
        <v>0</v>
      </c>
      <c r="T20" s="296" t="str">
        <f t="shared" si="1"/>
        <v>No hay Programación</v>
      </c>
      <c r="U20" s="297" t="str">
        <f t="shared" si="4"/>
        <v>De acuerdo con lo programado</v>
      </c>
      <c r="V20" s="297"/>
      <c r="W20" s="299">
        <v>1</v>
      </c>
      <c r="X20" s="296">
        <f t="shared" si="2"/>
        <v>1</v>
      </c>
      <c r="Y20" s="297" t="str">
        <f t="shared" si="5"/>
        <v>De acuerdo con lo programado</v>
      </c>
      <c r="Z20" s="297"/>
      <c r="AA20" s="299">
        <v>1</v>
      </c>
      <c r="AB20" s="296" t="str">
        <f t="shared" si="6"/>
        <v>No hay Programación</v>
      </c>
      <c r="AC20" s="297" t="str">
        <f t="shared" si="7"/>
        <v>De acuerdo con lo programado</v>
      </c>
      <c r="AD20" s="297"/>
      <c r="AE20" s="224">
        <v>1</v>
      </c>
      <c r="AF20" s="225">
        <f t="shared" si="8"/>
        <v>1</v>
      </c>
      <c r="AG20" s="226" t="str">
        <f t="shared" si="9"/>
        <v>De acuerdo con lo programado</v>
      </c>
      <c r="AH20" s="226"/>
      <c r="AI20" s="299">
        <f t="shared" si="10"/>
        <v>3</v>
      </c>
      <c r="AJ20" s="296">
        <f t="shared" si="11"/>
        <v>1.5</v>
      </c>
      <c r="AK20" s="297" t="str">
        <f t="shared" si="12"/>
        <v>Cumplio</v>
      </c>
      <c r="AL20" s="297"/>
      <c r="AM20" s="153"/>
    </row>
    <row r="21" spans="1:39" s="154" customFormat="1" ht="74.099999999999994" customHeight="1">
      <c r="A21" s="241">
        <v>1.7</v>
      </c>
      <c r="B21" s="241">
        <v>0</v>
      </c>
      <c r="C21" s="241">
        <v>0</v>
      </c>
      <c r="D21" s="241">
        <v>0</v>
      </c>
      <c r="E21" s="241">
        <v>0</v>
      </c>
      <c r="F21" s="291" t="s">
        <v>488</v>
      </c>
      <c r="G21" s="291" t="s">
        <v>480</v>
      </c>
      <c r="H21" s="291" t="s">
        <v>481</v>
      </c>
      <c r="I21" s="223">
        <v>6</v>
      </c>
      <c r="J21" s="223">
        <v>6</v>
      </c>
      <c r="K21" s="243">
        <f>SUM(I21:J21)</f>
        <v>12</v>
      </c>
      <c r="L21" s="223">
        <v>6</v>
      </c>
      <c r="M21" s="223">
        <v>6</v>
      </c>
      <c r="N21" s="243">
        <f t="shared" si="13"/>
        <v>12</v>
      </c>
      <c r="O21" s="322">
        <f t="shared" si="0"/>
        <v>24</v>
      </c>
      <c r="P21" s="300"/>
      <c r="Q21" s="300" t="s">
        <v>482</v>
      </c>
      <c r="R21" s="300"/>
      <c r="S21" s="299">
        <v>5</v>
      </c>
      <c r="T21" s="296">
        <f t="shared" si="1"/>
        <v>0.83333333333333337</v>
      </c>
      <c r="U21" s="297" t="str">
        <f t="shared" si="4"/>
        <v>Atraso Leve</v>
      </c>
      <c r="V21" s="297"/>
      <c r="W21" s="299">
        <v>6</v>
      </c>
      <c r="X21" s="296">
        <f t="shared" si="2"/>
        <v>1</v>
      </c>
      <c r="Y21" s="297" t="str">
        <f t="shared" si="5"/>
        <v>De acuerdo con lo programado</v>
      </c>
      <c r="Z21" s="297"/>
      <c r="AA21" s="299">
        <v>6</v>
      </c>
      <c r="AB21" s="296">
        <f t="shared" si="6"/>
        <v>1</v>
      </c>
      <c r="AC21" s="297" t="str">
        <f t="shared" si="7"/>
        <v>De acuerdo con lo programado</v>
      </c>
      <c r="AD21" s="297"/>
      <c r="AE21" s="224">
        <v>6</v>
      </c>
      <c r="AF21" s="225">
        <f t="shared" si="8"/>
        <v>1</v>
      </c>
      <c r="AG21" s="226" t="str">
        <f t="shared" si="9"/>
        <v>De acuerdo con lo programado</v>
      </c>
      <c r="AH21" s="226"/>
      <c r="AI21" s="299">
        <f t="shared" si="10"/>
        <v>23</v>
      </c>
      <c r="AJ21" s="296">
        <f t="shared" si="11"/>
        <v>0.95833333333333337</v>
      </c>
      <c r="AK21" s="297" t="str">
        <f t="shared" si="12"/>
        <v>Cumplio</v>
      </c>
      <c r="AL21" s="297"/>
      <c r="AM21" s="153"/>
    </row>
    <row r="22" spans="1:39" s="154" customFormat="1" ht="74.099999999999994" customHeight="1">
      <c r="A22" s="241">
        <v>1.8</v>
      </c>
      <c r="B22" s="241">
        <v>0</v>
      </c>
      <c r="C22" s="241">
        <v>0</v>
      </c>
      <c r="D22" s="241">
        <v>0</v>
      </c>
      <c r="E22" s="241">
        <v>0</v>
      </c>
      <c r="F22" s="291" t="s">
        <v>489</v>
      </c>
      <c r="G22" s="291" t="s">
        <v>480</v>
      </c>
      <c r="H22" s="291" t="s">
        <v>481</v>
      </c>
      <c r="I22" s="223">
        <v>6</v>
      </c>
      <c r="J22" s="223">
        <v>6</v>
      </c>
      <c r="K22" s="243">
        <f>SUM(I22:J22)</f>
        <v>12</v>
      </c>
      <c r="L22" s="223">
        <v>6</v>
      </c>
      <c r="M22" s="223">
        <v>6</v>
      </c>
      <c r="N22" s="243">
        <f t="shared" si="13"/>
        <v>12</v>
      </c>
      <c r="O22" s="322">
        <f t="shared" si="0"/>
        <v>24</v>
      </c>
      <c r="P22" s="300"/>
      <c r="Q22" s="300" t="s">
        <v>482</v>
      </c>
      <c r="R22" s="300"/>
      <c r="S22" s="299">
        <v>5</v>
      </c>
      <c r="T22" s="296">
        <f t="shared" si="1"/>
        <v>0.83333333333333337</v>
      </c>
      <c r="U22" s="297" t="str">
        <f t="shared" si="4"/>
        <v>Atraso Leve</v>
      </c>
      <c r="V22" s="297"/>
      <c r="W22" s="299">
        <v>5</v>
      </c>
      <c r="X22" s="296">
        <f t="shared" si="2"/>
        <v>0.83333333333333337</v>
      </c>
      <c r="Y22" s="297" t="str">
        <f t="shared" si="5"/>
        <v>Atraso Leve</v>
      </c>
      <c r="Z22" s="297"/>
      <c r="AA22" s="299">
        <v>6</v>
      </c>
      <c r="AB22" s="296">
        <f t="shared" si="6"/>
        <v>1</v>
      </c>
      <c r="AC22" s="297" t="str">
        <f t="shared" si="7"/>
        <v>De acuerdo con lo programado</v>
      </c>
      <c r="AD22" s="297"/>
      <c r="AE22" s="224">
        <v>6</v>
      </c>
      <c r="AF22" s="225">
        <f t="shared" si="8"/>
        <v>1</v>
      </c>
      <c r="AG22" s="226" t="str">
        <f t="shared" si="9"/>
        <v>De acuerdo con lo programado</v>
      </c>
      <c r="AH22" s="226"/>
      <c r="AI22" s="299">
        <f t="shared" si="10"/>
        <v>22</v>
      </c>
      <c r="AJ22" s="296">
        <f t="shared" si="11"/>
        <v>0.91666666666666663</v>
      </c>
      <c r="AK22" s="297" t="str">
        <f t="shared" si="12"/>
        <v>Cumplio</v>
      </c>
      <c r="AL22" s="297"/>
      <c r="AM22" s="153"/>
    </row>
    <row r="23" spans="1:39" s="154" customFormat="1" ht="74.099999999999994" customHeight="1">
      <c r="A23" s="323">
        <v>2</v>
      </c>
      <c r="B23" s="324">
        <v>0</v>
      </c>
      <c r="C23" s="324">
        <v>0</v>
      </c>
      <c r="D23" s="324">
        <v>0</v>
      </c>
      <c r="E23" s="324">
        <v>0</v>
      </c>
      <c r="F23" s="318" t="s">
        <v>490</v>
      </c>
      <c r="G23" s="292" t="s">
        <v>491</v>
      </c>
      <c r="H23" s="292" t="s">
        <v>492</v>
      </c>
      <c r="I23" s="223">
        <f>SUM(I24:I45)</f>
        <v>460</v>
      </c>
      <c r="J23" s="223">
        <f>SUM(J24:J45)</f>
        <v>462</v>
      </c>
      <c r="K23" s="243">
        <f t="shared" ref="K23:K45" si="15">SUM(I23:J23)</f>
        <v>922</v>
      </c>
      <c r="L23" s="223">
        <f>SUM(L24:L45)</f>
        <v>425</v>
      </c>
      <c r="M23" s="223">
        <f>SUM(M24:M45)</f>
        <v>445</v>
      </c>
      <c r="N23" s="243">
        <f t="shared" si="13"/>
        <v>870</v>
      </c>
      <c r="O23" s="243">
        <f t="shared" si="0"/>
        <v>1792</v>
      </c>
      <c r="P23" s="293" t="e">
        <f>SUM(#REF!)</f>
        <v>#REF!</v>
      </c>
      <c r="Q23" s="293" t="s">
        <v>493</v>
      </c>
      <c r="R23" s="294"/>
      <c r="S23" s="299">
        <v>460</v>
      </c>
      <c r="T23" s="296">
        <f t="shared" si="1"/>
        <v>1</v>
      </c>
      <c r="U23" s="297" t="str">
        <f t="shared" si="4"/>
        <v>De acuerdo con lo programado</v>
      </c>
      <c r="V23" s="297"/>
      <c r="W23" s="299">
        <v>462</v>
      </c>
      <c r="X23" s="296">
        <f t="shared" si="2"/>
        <v>1</v>
      </c>
      <c r="Y23" s="297" t="str">
        <f t="shared" si="5"/>
        <v>De acuerdo con lo programado</v>
      </c>
      <c r="Z23" s="297"/>
      <c r="AA23" s="299">
        <v>425</v>
      </c>
      <c r="AB23" s="296">
        <f t="shared" si="6"/>
        <v>1</v>
      </c>
      <c r="AC23" s="297" t="str">
        <f t="shared" si="7"/>
        <v>De acuerdo con lo programado</v>
      </c>
      <c r="AD23" s="297"/>
      <c r="AE23" s="224">
        <v>445</v>
      </c>
      <c r="AF23" s="225">
        <f t="shared" si="8"/>
        <v>1</v>
      </c>
      <c r="AG23" s="226" t="str">
        <f t="shared" si="9"/>
        <v>De acuerdo con lo programado</v>
      </c>
      <c r="AH23" s="226"/>
      <c r="AI23" s="299">
        <f t="shared" si="10"/>
        <v>1792</v>
      </c>
      <c r="AJ23" s="296">
        <f t="shared" si="11"/>
        <v>1</v>
      </c>
      <c r="AK23" s="297" t="str">
        <f t="shared" si="12"/>
        <v>Cumplio</v>
      </c>
      <c r="AL23" s="297"/>
      <c r="AM23" s="153"/>
    </row>
    <row r="24" spans="1:39" s="154" customFormat="1" ht="74.099999999999994" customHeight="1">
      <c r="A24" s="241">
        <v>2.8</v>
      </c>
      <c r="B24" s="241">
        <v>0</v>
      </c>
      <c r="C24" s="241">
        <v>0</v>
      </c>
      <c r="D24" s="241">
        <v>0</v>
      </c>
      <c r="E24" s="241">
        <v>0</v>
      </c>
      <c r="F24" s="291" t="s">
        <v>494</v>
      </c>
      <c r="G24" s="291" t="s">
        <v>495</v>
      </c>
      <c r="H24" s="291" t="s">
        <v>481</v>
      </c>
      <c r="I24" s="223">
        <v>70</v>
      </c>
      <c r="J24" s="223">
        <v>70</v>
      </c>
      <c r="K24" s="243">
        <f t="shared" si="15"/>
        <v>140</v>
      </c>
      <c r="L24" s="223">
        <v>70</v>
      </c>
      <c r="M24" s="223">
        <v>70</v>
      </c>
      <c r="N24" s="243">
        <f t="shared" si="13"/>
        <v>140</v>
      </c>
      <c r="O24" s="322">
        <f t="shared" si="0"/>
        <v>280</v>
      </c>
      <c r="P24" s="300">
        <v>0</v>
      </c>
      <c r="Q24" s="300" t="s">
        <v>493</v>
      </c>
      <c r="R24" s="300" t="s">
        <v>496</v>
      </c>
      <c r="S24" s="299">
        <v>70</v>
      </c>
      <c r="T24" s="296">
        <f t="shared" si="1"/>
        <v>1</v>
      </c>
      <c r="U24" s="297" t="str">
        <f t="shared" si="4"/>
        <v>De acuerdo con lo programado</v>
      </c>
      <c r="V24" s="297"/>
      <c r="W24" s="299">
        <v>70</v>
      </c>
      <c r="X24" s="296">
        <f t="shared" si="2"/>
        <v>1</v>
      </c>
      <c r="Y24" s="297" t="str">
        <f t="shared" si="5"/>
        <v>De acuerdo con lo programado</v>
      </c>
      <c r="Z24" s="297"/>
      <c r="AA24" s="299">
        <v>70</v>
      </c>
      <c r="AB24" s="296">
        <f t="shared" si="6"/>
        <v>1</v>
      </c>
      <c r="AC24" s="297" t="str">
        <f t="shared" si="7"/>
        <v>De acuerdo con lo programado</v>
      </c>
      <c r="AD24" s="297"/>
      <c r="AE24" s="224">
        <v>70</v>
      </c>
      <c r="AF24" s="225">
        <f t="shared" si="8"/>
        <v>1</v>
      </c>
      <c r="AG24" s="226" t="str">
        <f t="shared" si="9"/>
        <v>De acuerdo con lo programado</v>
      </c>
      <c r="AH24" s="226"/>
      <c r="AI24" s="299">
        <f t="shared" si="10"/>
        <v>280</v>
      </c>
      <c r="AJ24" s="296">
        <f t="shared" si="11"/>
        <v>1</v>
      </c>
      <c r="AK24" s="297" t="str">
        <f t="shared" si="12"/>
        <v>Cumplio</v>
      </c>
      <c r="AL24" s="297"/>
      <c r="AM24" s="153"/>
    </row>
    <row r="25" spans="1:39" s="154" customFormat="1" ht="74.099999999999994" customHeight="1">
      <c r="A25" s="241">
        <v>2.9</v>
      </c>
      <c r="B25" s="241">
        <v>0</v>
      </c>
      <c r="C25" s="241">
        <v>0</v>
      </c>
      <c r="D25" s="241">
        <v>0</v>
      </c>
      <c r="E25" s="241">
        <v>0</v>
      </c>
      <c r="F25" s="291" t="s">
        <v>497</v>
      </c>
      <c r="G25" s="291" t="s">
        <v>495</v>
      </c>
      <c r="H25" s="291" t="s">
        <v>498</v>
      </c>
      <c r="I25" s="223">
        <v>32.5</v>
      </c>
      <c r="J25" s="223">
        <v>32.5</v>
      </c>
      <c r="K25" s="243">
        <f t="shared" si="15"/>
        <v>65</v>
      </c>
      <c r="L25" s="223">
        <v>32.5</v>
      </c>
      <c r="M25" s="223">
        <v>32.5</v>
      </c>
      <c r="N25" s="243">
        <f t="shared" si="13"/>
        <v>65</v>
      </c>
      <c r="O25" s="322">
        <v>130</v>
      </c>
      <c r="P25" s="300">
        <v>0</v>
      </c>
      <c r="Q25" s="300" t="s">
        <v>493</v>
      </c>
      <c r="R25" s="300" t="s">
        <v>499</v>
      </c>
      <c r="S25" s="299">
        <v>33</v>
      </c>
      <c r="T25" s="296">
        <f t="shared" si="1"/>
        <v>1.0153846153846153</v>
      </c>
      <c r="U25" s="297" t="str">
        <f t="shared" si="4"/>
        <v>De acuerdo con lo programado</v>
      </c>
      <c r="V25" s="297"/>
      <c r="W25" s="299">
        <v>33</v>
      </c>
      <c r="X25" s="296">
        <f t="shared" si="2"/>
        <v>1.0153846153846153</v>
      </c>
      <c r="Y25" s="297" t="str">
        <f t="shared" si="5"/>
        <v>De acuerdo con lo programado</v>
      </c>
      <c r="Z25" s="297"/>
      <c r="AA25" s="299">
        <v>33</v>
      </c>
      <c r="AB25" s="296">
        <f t="shared" si="6"/>
        <v>1.0153846153846153</v>
      </c>
      <c r="AC25" s="297" t="str">
        <f t="shared" si="7"/>
        <v>De acuerdo con lo programado</v>
      </c>
      <c r="AD25" s="297"/>
      <c r="AE25" s="224">
        <v>32</v>
      </c>
      <c r="AF25" s="225">
        <f t="shared" si="8"/>
        <v>0.98461538461538467</v>
      </c>
      <c r="AG25" s="226" t="str">
        <f t="shared" si="9"/>
        <v>De acuerdo con lo programado</v>
      </c>
      <c r="AH25" s="226"/>
      <c r="AI25" s="299">
        <f t="shared" si="10"/>
        <v>131</v>
      </c>
      <c r="AJ25" s="296">
        <f t="shared" si="11"/>
        <v>1.0076923076923077</v>
      </c>
      <c r="AK25" s="297" t="str">
        <f t="shared" si="12"/>
        <v>Cumplio</v>
      </c>
      <c r="AL25" s="297"/>
      <c r="AM25" s="153"/>
    </row>
    <row r="26" spans="1:39" s="154" customFormat="1" ht="74.099999999999994" customHeight="1">
      <c r="A26" s="631" t="s">
        <v>500</v>
      </c>
      <c r="B26" s="241">
        <v>0</v>
      </c>
      <c r="C26" s="241">
        <v>0</v>
      </c>
      <c r="D26" s="241">
        <v>0</v>
      </c>
      <c r="E26" s="241">
        <v>0</v>
      </c>
      <c r="F26" s="291" t="s">
        <v>501</v>
      </c>
      <c r="G26" s="291" t="s">
        <v>495</v>
      </c>
      <c r="H26" s="291" t="s">
        <v>498</v>
      </c>
      <c r="I26" s="223">
        <v>250</v>
      </c>
      <c r="J26" s="223">
        <v>250</v>
      </c>
      <c r="K26" s="243">
        <f t="shared" si="15"/>
        <v>500</v>
      </c>
      <c r="L26" s="223">
        <v>250</v>
      </c>
      <c r="M26" s="223">
        <v>250</v>
      </c>
      <c r="N26" s="243">
        <f t="shared" si="13"/>
        <v>500</v>
      </c>
      <c r="O26" s="322">
        <f t="shared" si="0"/>
        <v>1000</v>
      </c>
      <c r="P26" s="300">
        <v>0</v>
      </c>
      <c r="Q26" s="300" t="s">
        <v>493</v>
      </c>
      <c r="R26" s="300" t="s">
        <v>502</v>
      </c>
      <c r="S26" s="299">
        <v>300</v>
      </c>
      <c r="T26" s="296">
        <f t="shared" si="1"/>
        <v>1.2</v>
      </c>
      <c r="U26" s="297" t="str">
        <f t="shared" si="4"/>
        <v>De acuerdo con lo programado</v>
      </c>
      <c r="V26" s="297" t="s">
        <v>503</v>
      </c>
      <c r="W26" s="299">
        <v>250</v>
      </c>
      <c r="X26" s="296">
        <f t="shared" si="2"/>
        <v>1</v>
      </c>
      <c r="Y26" s="297" t="str">
        <f t="shared" si="5"/>
        <v>De acuerdo con lo programado</v>
      </c>
      <c r="Z26" s="297"/>
      <c r="AA26" s="299">
        <v>250</v>
      </c>
      <c r="AB26" s="296">
        <f t="shared" si="6"/>
        <v>1</v>
      </c>
      <c r="AC26" s="297" t="str">
        <f t="shared" si="7"/>
        <v>De acuerdo con lo programado</v>
      </c>
      <c r="AD26" s="297"/>
      <c r="AE26" s="224">
        <v>250</v>
      </c>
      <c r="AF26" s="225">
        <f t="shared" si="8"/>
        <v>1</v>
      </c>
      <c r="AG26" s="226" t="str">
        <f t="shared" si="9"/>
        <v>De acuerdo con lo programado</v>
      </c>
      <c r="AH26" s="226"/>
      <c r="AI26" s="299">
        <f t="shared" si="10"/>
        <v>1050</v>
      </c>
      <c r="AJ26" s="296">
        <f t="shared" si="11"/>
        <v>1.05</v>
      </c>
      <c r="AK26" s="297" t="str">
        <f t="shared" si="12"/>
        <v>Cumplio</v>
      </c>
      <c r="AL26" s="297"/>
      <c r="AM26" s="153"/>
    </row>
    <row r="27" spans="1:39" s="154" customFormat="1" ht="74.099999999999994" customHeight="1">
      <c r="A27" s="241">
        <v>2.11</v>
      </c>
      <c r="B27" s="241">
        <v>0</v>
      </c>
      <c r="C27" s="241">
        <v>0</v>
      </c>
      <c r="D27" s="241">
        <v>0</v>
      </c>
      <c r="E27" s="241">
        <v>0</v>
      </c>
      <c r="F27" s="291" t="s">
        <v>504</v>
      </c>
      <c r="G27" s="291" t="s">
        <v>495</v>
      </c>
      <c r="H27" s="291" t="s">
        <v>498</v>
      </c>
      <c r="I27" s="223">
        <v>6</v>
      </c>
      <c r="J27" s="223">
        <v>6</v>
      </c>
      <c r="K27" s="243">
        <f t="shared" si="15"/>
        <v>12</v>
      </c>
      <c r="L27" s="223">
        <v>6</v>
      </c>
      <c r="M27" s="223">
        <v>6</v>
      </c>
      <c r="N27" s="243">
        <f t="shared" si="13"/>
        <v>12</v>
      </c>
      <c r="O27" s="322">
        <f t="shared" si="0"/>
        <v>24</v>
      </c>
      <c r="P27" s="300">
        <v>0</v>
      </c>
      <c r="Q27" s="300" t="s">
        <v>493</v>
      </c>
      <c r="R27" s="300" t="s">
        <v>505</v>
      </c>
      <c r="S27" s="299">
        <v>8</v>
      </c>
      <c r="T27" s="296">
        <f t="shared" si="1"/>
        <v>1.3333333333333333</v>
      </c>
      <c r="U27" s="297" t="str">
        <f t="shared" si="4"/>
        <v>De acuerdo con lo programado</v>
      </c>
      <c r="V27" s="297" t="s">
        <v>506</v>
      </c>
      <c r="W27" s="299">
        <v>6</v>
      </c>
      <c r="X27" s="296">
        <f t="shared" si="2"/>
        <v>1</v>
      </c>
      <c r="Y27" s="297" t="str">
        <f t="shared" si="5"/>
        <v>De acuerdo con lo programado</v>
      </c>
      <c r="Z27" s="297"/>
      <c r="AA27" s="299">
        <v>6</v>
      </c>
      <c r="AB27" s="296">
        <f t="shared" si="6"/>
        <v>1</v>
      </c>
      <c r="AC27" s="297" t="str">
        <f t="shared" si="7"/>
        <v>De acuerdo con lo programado</v>
      </c>
      <c r="AD27" s="297"/>
      <c r="AE27" s="224">
        <v>6</v>
      </c>
      <c r="AF27" s="225">
        <f t="shared" si="8"/>
        <v>1</v>
      </c>
      <c r="AG27" s="226" t="str">
        <f t="shared" si="9"/>
        <v>De acuerdo con lo programado</v>
      </c>
      <c r="AH27" s="226"/>
      <c r="AI27" s="299">
        <f t="shared" si="10"/>
        <v>26</v>
      </c>
      <c r="AJ27" s="296">
        <f t="shared" si="11"/>
        <v>1.0833333333333333</v>
      </c>
      <c r="AK27" s="297" t="str">
        <f t="shared" si="12"/>
        <v>Cumplio</v>
      </c>
      <c r="AL27" s="297"/>
      <c r="AM27" s="153"/>
    </row>
    <row r="28" spans="1:39" s="154" customFormat="1" ht="74.099999999999994" customHeight="1">
      <c r="A28" s="241">
        <v>2.12</v>
      </c>
      <c r="B28" s="241">
        <v>0</v>
      </c>
      <c r="C28" s="241">
        <v>0</v>
      </c>
      <c r="D28" s="241">
        <v>0</v>
      </c>
      <c r="E28" s="241">
        <v>0</v>
      </c>
      <c r="F28" s="291" t="s">
        <v>507</v>
      </c>
      <c r="G28" s="291" t="s">
        <v>495</v>
      </c>
      <c r="H28" s="291" t="s">
        <v>498</v>
      </c>
      <c r="I28" s="223">
        <v>6</v>
      </c>
      <c r="J28" s="223">
        <v>6</v>
      </c>
      <c r="K28" s="243">
        <f t="shared" si="15"/>
        <v>12</v>
      </c>
      <c r="L28" s="223">
        <v>6</v>
      </c>
      <c r="M28" s="223">
        <v>6</v>
      </c>
      <c r="N28" s="243">
        <f t="shared" si="13"/>
        <v>12</v>
      </c>
      <c r="O28" s="322">
        <f t="shared" si="0"/>
        <v>24</v>
      </c>
      <c r="P28" s="300">
        <v>0</v>
      </c>
      <c r="Q28" s="300" t="s">
        <v>493</v>
      </c>
      <c r="R28" s="300" t="s">
        <v>505</v>
      </c>
      <c r="S28" s="299">
        <v>8</v>
      </c>
      <c r="T28" s="296">
        <f t="shared" si="1"/>
        <v>1.3333333333333333</v>
      </c>
      <c r="U28" s="297" t="str">
        <f t="shared" si="4"/>
        <v>De acuerdo con lo programado</v>
      </c>
      <c r="V28" s="297" t="s">
        <v>506</v>
      </c>
      <c r="W28" s="299">
        <v>6</v>
      </c>
      <c r="X28" s="296">
        <f t="shared" si="2"/>
        <v>1</v>
      </c>
      <c r="Y28" s="297" t="str">
        <f t="shared" si="5"/>
        <v>De acuerdo con lo programado</v>
      </c>
      <c r="Z28" s="297"/>
      <c r="AA28" s="299">
        <v>6</v>
      </c>
      <c r="AB28" s="296">
        <f t="shared" si="6"/>
        <v>1</v>
      </c>
      <c r="AC28" s="297" t="str">
        <f t="shared" si="7"/>
        <v>De acuerdo con lo programado</v>
      </c>
      <c r="AD28" s="297"/>
      <c r="AE28" s="224">
        <v>6</v>
      </c>
      <c r="AF28" s="225">
        <f t="shared" si="8"/>
        <v>1</v>
      </c>
      <c r="AG28" s="226" t="str">
        <f t="shared" si="9"/>
        <v>De acuerdo con lo programado</v>
      </c>
      <c r="AH28" s="226"/>
      <c r="AI28" s="299">
        <f t="shared" si="10"/>
        <v>26</v>
      </c>
      <c r="AJ28" s="296">
        <f t="shared" si="11"/>
        <v>1.0833333333333333</v>
      </c>
      <c r="AK28" s="297" t="str">
        <f t="shared" si="12"/>
        <v>Cumplio</v>
      </c>
      <c r="AL28" s="297"/>
      <c r="AM28" s="153"/>
    </row>
    <row r="29" spans="1:39" s="154" customFormat="1" ht="74.099999999999994" customHeight="1">
      <c r="A29" s="241">
        <v>2.13</v>
      </c>
      <c r="B29" s="241">
        <v>0</v>
      </c>
      <c r="C29" s="241">
        <v>0</v>
      </c>
      <c r="D29" s="241">
        <v>0</v>
      </c>
      <c r="E29" s="241">
        <v>0</v>
      </c>
      <c r="F29" s="291" t="s">
        <v>508</v>
      </c>
      <c r="G29" s="291" t="s">
        <v>495</v>
      </c>
      <c r="H29" s="291" t="s">
        <v>498</v>
      </c>
      <c r="I29" s="223">
        <v>8.75</v>
      </c>
      <c r="J29" s="223">
        <v>8.75</v>
      </c>
      <c r="K29" s="243">
        <f t="shared" si="15"/>
        <v>17.5</v>
      </c>
      <c r="L29" s="223">
        <v>8.75</v>
      </c>
      <c r="M29" s="223">
        <v>8.75</v>
      </c>
      <c r="N29" s="243">
        <f t="shared" si="13"/>
        <v>17.5</v>
      </c>
      <c r="O29" s="322">
        <f t="shared" si="0"/>
        <v>35</v>
      </c>
      <c r="P29" s="300">
        <v>0</v>
      </c>
      <c r="Q29" s="300" t="s">
        <v>493</v>
      </c>
      <c r="R29" s="300" t="s">
        <v>509</v>
      </c>
      <c r="S29" s="299">
        <v>9</v>
      </c>
      <c r="T29" s="296">
        <f t="shared" si="1"/>
        <v>1.0285714285714285</v>
      </c>
      <c r="U29" s="297" t="str">
        <f t="shared" si="4"/>
        <v>De acuerdo con lo programado</v>
      </c>
      <c r="V29" s="297"/>
      <c r="W29" s="299">
        <v>9</v>
      </c>
      <c r="X29" s="296">
        <f t="shared" si="2"/>
        <v>1.0285714285714285</v>
      </c>
      <c r="Y29" s="297" t="str">
        <f t="shared" si="5"/>
        <v>De acuerdo con lo programado</v>
      </c>
      <c r="Z29" s="297"/>
      <c r="AA29" s="299">
        <v>9</v>
      </c>
      <c r="AB29" s="296">
        <f t="shared" si="6"/>
        <v>1.0285714285714285</v>
      </c>
      <c r="AC29" s="297" t="str">
        <f t="shared" si="7"/>
        <v>De acuerdo con lo programado</v>
      </c>
      <c r="AD29" s="297"/>
      <c r="AE29" s="224">
        <v>8</v>
      </c>
      <c r="AF29" s="225">
        <f t="shared" si="8"/>
        <v>0.91428571428571426</v>
      </c>
      <c r="AG29" s="226" t="str">
        <f t="shared" si="9"/>
        <v>De acuerdo con lo programado</v>
      </c>
      <c r="AH29" s="226"/>
      <c r="AI29" s="299">
        <f t="shared" si="10"/>
        <v>35</v>
      </c>
      <c r="AJ29" s="296">
        <f t="shared" si="11"/>
        <v>1</v>
      </c>
      <c r="AK29" s="297" t="str">
        <f t="shared" si="12"/>
        <v>Cumplio</v>
      </c>
      <c r="AL29" s="297"/>
      <c r="AM29" s="153"/>
    </row>
    <row r="30" spans="1:39" s="154" customFormat="1" ht="74.099999999999994" customHeight="1">
      <c r="A30" s="241">
        <v>2.14</v>
      </c>
      <c r="B30" s="241">
        <v>0</v>
      </c>
      <c r="C30" s="241">
        <v>0</v>
      </c>
      <c r="D30" s="241">
        <v>0</v>
      </c>
      <c r="E30" s="241">
        <v>0</v>
      </c>
      <c r="F30" s="291" t="s">
        <v>510</v>
      </c>
      <c r="G30" s="291" t="s">
        <v>495</v>
      </c>
      <c r="H30" s="291" t="s">
        <v>498</v>
      </c>
      <c r="I30" s="223">
        <v>3.75</v>
      </c>
      <c r="J30" s="223">
        <v>3.75</v>
      </c>
      <c r="K30" s="243">
        <f t="shared" si="15"/>
        <v>7.5</v>
      </c>
      <c r="L30" s="223">
        <v>3.75</v>
      </c>
      <c r="M30" s="223">
        <v>3.75</v>
      </c>
      <c r="N30" s="243">
        <f t="shared" si="13"/>
        <v>7.5</v>
      </c>
      <c r="O30" s="322">
        <f t="shared" si="0"/>
        <v>15</v>
      </c>
      <c r="P30" s="300">
        <v>0</v>
      </c>
      <c r="Q30" s="300" t="s">
        <v>493</v>
      </c>
      <c r="R30" s="300" t="s">
        <v>509</v>
      </c>
      <c r="S30" s="299">
        <v>4</v>
      </c>
      <c r="T30" s="296">
        <f t="shared" si="1"/>
        <v>1.0666666666666667</v>
      </c>
      <c r="U30" s="297" t="str">
        <f t="shared" si="4"/>
        <v>De acuerdo con lo programado</v>
      </c>
      <c r="V30" s="297"/>
      <c r="W30" s="299">
        <v>4</v>
      </c>
      <c r="X30" s="296">
        <f t="shared" si="2"/>
        <v>1.0666666666666667</v>
      </c>
      <c r="Y30" s="297" t="str">
        <f t="shared" si="5"/>
        <v>De acuerdo con lo programado</v>
      </c>
      <c r="Z30" s="297"/>
      <c r="AA30" s="299">
        <v>4</v>
      </c>
      <c r="AB30" s="296">
        <f t="shared" si="6"/>
        <v>1.0666666666666667</v>
      </c>
      <c r="AC30" s="297" t="str">
        <f t="shared" si="7"/>
        <v>De acuerdo con lo programado</v>
      </c>
      <c r="AD30" s="297"/>
      <c r="AE30" s="224">
        <v>4</v>
      </c>
      <c r="AF30" s="225">
        <f t="shared" si="8"/>
        <v>1.0666666666666667</v>
      </c>
      <c r="AG30" s="226" t="str">
        <f t="shared" si="9"/>
        <v>De acuerdo con lo programado</v>
      </c>
      <c r="AH30" s="226"/>
      <c r="AI30" s="299">
        <f t="shared" si="10"/>
        <v>16</v>
      </c>
      <c r="AJ30" s="296">
        <f t="shared" si="11"/>
        <v>1.0666666666666667</v>
      </c>
      <c r="AK30" s="297" t="str">
        <f t="shared" si="12"/>
        <v>Cumplio</v>
      </c>
      <c r="AL30" s="297"/>
      <c r="AM30" s="153"/>
    </row>
    <row r="31" spans="1:39" s="154" customFormat="1" ht="64.5" customHeight="1">
      <c r="A31" s="323">
        <v>3</v>
      </c>
      <c r="B31" s="324">
        <v>0</v>
      </c>
      <c r="C31" s="324">
        <v>0</v>
      </c>
      <c r="D31" s="324">
        <v>0</v>
      </c>
      <c r="E31" s="324">
        <v>0</v>
      </c>
      <c r="F31" s="291" t="s">
        <v>511</v>
      </c>
      <c r="G31" s="292" t="s">
        <v>491</v>
      </c>
      <c r="H31" s="292" t="s">
        <v>512</v>
      </c>
      <c r="I31" s="223">
        <f>SUM(I32:I45)</f>
        <v>41.5</v>
      </c>
      <c r="J31" s="223">
        <f>SUM(J32:J45)</f>
        <v>42.5</v>
      </c>
      <c r="K31" s="243">
        <f t="shared" si="15"/>
        <v>84</v>
      </c>
      <c r="L31" s="223">
        <f>SUM(L32:L45)</f>
        <v>24</v>
      </c>
      <c r="M31" s="223">
        <f>SUM(M32:M45)</f>
        <v>34</v>
      </c>
      <c r="N31" s="243">
        <f t="shared" si="13"/>
        <v>58</v>
      </c>
      <c r="O31" s="243">
        <f t="shared" si="0"/>
        <v>142</v>
      </c>
      <c r="P31" s="293">
        <f>SUM(P24:P30)</f>
        <v>0</v>
      </c>
      <c r="Q31" s="293" t="s">
        <v>513</v>
      </c>
      <c r="R31" s="294" t="s">
        <v>514</v>
      </c>
      <c r="S31" s="295">
        <v>42</v>
      </c>
      <c r="T31" s="296">
        <f t="shared" si="1"/>
        <v>1.0120481927710843</v>
      </c>
      <c r="U31" s="297" t="str">
        <f>IF(T31="No hay ejecución","NA",IF(T31&gt;=90%,"De acuerdo con lo programado",IF(T31&gt;=59%,"Atraso Leve",IF(T31&lt;=50%,"En riesgo cumplimiento"))))</f>
        <v>De acuerdo con lo programado</v>
      </c>
      <c r="V31" s="298"/>
      <c r="W31" s="299">
        <v>79</v>
      </c>
      <c r="X31" s="296">
        <f t="shared" si="2"/>
        <v>1.8588235294117648</v>
      </c>
      <c r="Y31" s="297" t="str">
        <f t="shared" si="5"/>
        <v>De acuerdo con lo programado</v>
      </c>
      <c r="Z31" s="297" t="s">
        <v>515</v>
      </c>
      <c r="AA31" s="299"/>
      <c r="AB31" s="296" t="str">
        <f t="shared" si="6"/>
        <v>No hay ejecución</v>
      </c>
      <c r="AC31" s="297" t="str">
        <f t="shared" si="7"/>
        <v>NA</v>
      </c>
      <c r="AD31" s="297"/>
      <c r="AE31" s="224">
        <v>34</v>
      </c>
      <c r="AF31" s="225">
        <f t="shared" si="8"/>
        <v>1</v>
      </c>
      <c r="AG31" s="226" t="str">
        <f t="shared" si="9"/>
        <v>De acuerdo con lo programado</v>
      </c>
      <c r="AH31" s="226"/>
      <c r="AI31" s="299">
        <f t="shared" si="10"/>
        <v>155</v>
      </c>
      <c r="AJ31" s="296">
        <f t="shared" si="11"/>
        <v>1.091549295774648</v>
      </c>
      <c r="AK31" s="297" t="str">
        <f t="shared" si="12"/>
        <v>Cumplio</v>
      </c>
      <c r="AL31" s="297"/>
      <c r="AM31" s="153"/>
    </row>
    <row r="32" spans="1:39" s="154" customFormat="1" ht="108" customHeight="1">
      <c r="A32" s="241">
        <v>2.1</v>
      </c>
      <c r="B32" s="241">
        <v>0</v>
      </c>
      <c r="C32" s="241">
        <v>0</v>
      </c>
      <c r="D32" s="241">
        <v>0</v>
      </c>
      <c r="E32" s="241">
        <v>0</v>
      </c>
      <c r="F32" s="291" t="s">
        <v>516</v>
      </c>
      <c r="G32" s="291" t="s">
        <v>495</v>
      </c>
      <c r="H32" s="291" t="s">
        <v>517</v>
      </c>
      <c r="I32" s="223">
        <v>4</v>
      </c>
      <c r="J32" s="223">
        <v>0</v>
      </c>
      <c r="K32" s="243">
        <f t="shared" si="15"/>
        <v>4</v>
      </c>
      <c r="L32" s="223">
        <v>0</v>
      </c>
      <c r="M32" s="223">
        <v>2</v>
      </c>
      <c r="N32" s="243">
        <f t="shared" si="13"/>
        <v>2</v>
      </c>
      <c r="O32" s="322">
        <f t="shared" si="0"/>
        <v>6</v>
      </c>
      <c r="P32" s="300">
        <v>0</v>
      </c>
      <c r="Q32" s="300" t="s">
        <v>513</v>
      </c>
      <c r="R32" s="300" t="s">
        <v>514</v>
      </c>
      <c r="S32" s="299">
        <v>4</v>
      </c>
      <c r="T32" s="296">
        <f t="shared" si="1"/>
        <v>1</v>
      </c>
      <c r="U32" s="297" t="str">
        <f t="shared" si="4"/>
        <v>De acuerdo con lo programado</v>
      </c>
      <c r="V32" s="297"/>
      <c r="W32" s="299">
        <v>2</v>
      </c>
      <c r="X32" s="296" t="str">
        <f t="shared" si="2"/>
        <v>No hay Programación</v>
      </c>
      <c r="Y32" s="297" t="str">
        <f t="shared" si="5"/>
        <v>De acuerdo con lo programado</v>
      </c>
      <c r="Z32" s="297"/>
      <c r="AA32" s="299"/>
      <c r="AB32" s="296" t="str">
        <f t="shared" si="6"/>
        <v>No hay ejecución</v>
      </c>
      <c r="AC32" s="297" t="str">
        <f t="shared" si="7"/>
        <v>NA</v>
      </c>
      <c r="AD32" s="297"/>
      <c r="AE32" s="224">
        <v>2</v>
      </c>
      <c r="AF32" s="225">
        <f t="shared" si="8"/>
        <v>1</v>
      </c>
      <c r="AG32" s="226" t="str">
        <f t="shared" si="9"/>
        <v>De acuerdo con lo programado</v>
      </c>
      <c r="AH32" s="226"/>
      <c r="AI32" s="299">
        <f t="shared" si="10"/>
        <v>8</v>
      </c>
      <c r="AJ32" s="296">
        <f t="shared" si="11"/>
        <v>1.3333333333333333</v>
      </c>
      <c r="AK32" s="297" t="str">
        <f t="shared" si="12"/>
        <v>Cumplio</v>
      </c>
      <c r="AL32" s="297"/>
      <c r="AM32" s="153"/>
    </row>
    <row r="33" spans="1:39" s="154" customFormat="1" ht="74.099999999999994" customHeight="1">
      <c r="A33" s="241">
        <v>3.2</v>
      </c>
      <c r="B33" s="241">
        <v>0</v>
      </c>
      <c r="C33" s="241">
        <v>0</v>
      </c>
      <c r="D33" s="241">
        <v>0</v>
      </c>
      <c r="E33" s="241">
        <v>0</v>
      </c>
      <c r="F33" s="291" t="s">
        <v>518</v>
      </c>
      <c r="G33" s="291" t="s">
        <v>495</v>
      </c>
      <c r="H33" s="291" t="s">
        <v>517</v>
      </c>
      <c r="I33" s="223">
        <v>0</v>
      </c>
      <c r="J33" s="223">
        <v>5</v>
      </c>
      <c r="K33" s="243">
        <f t="shared" si="15"/>
        <v>5</v>
      </c>
      <c r="L33" s="223">
        <v>0</v>
      </c>
      <c r="M33" s="223">
        <v>4</v>
      </c>
      <c r="N33" s="243">
        <f t="shared" si="13"/>
        <v>4</v>
      </c>
      <c r="O33" s="322">
        <f t="shared" si="0"/>
        <v>9</v>
      </c>
      <c r="P33" s="300">
        <v>0</v>
      </c>
      <c r="Q33" s="300" t="s">
        <v>513</v>
      </c>
      <c r="R33" s="300" t="s">
        <v>519</v>
      </c>
      <c r="S33" s="299">
        <v>0</v>
      </c>
      <c r="T33" s="296" t="str">
        <f t="shared" si="1"/>
        <v>No hay Programación</v>
      </c>
      <c r="U33" s="297" t="str">
        <f t="shared" si="4"/>
        <v>De acuerdo con lo programado</v>
      </c>
      <c r="V33" s="297"/>
      <c r="W33" s="299">
        <v>6</v>
      </c>
      <c r="X33" s="296">
        <f t="shared" si="2"/>
        <v>1.2</v>
      </c>
      <c r="Y33" s="297" t="str">
        <f t="shared" si="5"/>
        <v>De acuerdo con lo programado</v>
      </c>
      <c r="Z33" s="297" t="s">
        <v>520</v>
      </c>
      <c r="AA33" s="299"/>
      <c r="AB33" s="296" t="str">
        <f t="shared" si="6"/>
        <v>No hay ejecución</v>
      </c>
      <c r="AC33" s="297" t="str">
        <f t="shared" si="7"/>
        <v>NA</v>
      </c>
      <c r="AD33" s="297"/>
      <c r="AE33" s="224">
        <v>4</v>
      </c>
      <c r="AF33" s="225">
        <f t="shared" si="8"/>
        <v>1</v>
      </c>
      <c r="AG33" s="226" t="str">
        <f t="shared" si="9"/>
        <v>De acuerdo con lo programado</v>
      </c>
      <c r="AH33" s="226"/>
      <c r="AI33" s="299">
        <f t="shared" si="10"/>
        <v>10</v>
      </c>
      <c r="AJ33" s="296">
        <f t="shared" si="11"/>
        <v>1.1111111111111112</v>
      </c>
      <c r="AK33" s="297" t="str">
        <f t="shared" si="12"/>
        <v>Cumplio</v>
      </c>
      <c r="AL33" s="297"/>
      <c r="AM33" s="153"/>
    </row>
    <row r="34" spans="1:39" s="154" customFormat="1" ht="74.099999999999994" customHeight="1">
      <c r="A34" s="241">
        <v>3.3</v>
      </c>
      <c r="B34" s="241">
        <v>0</v>
      </c>
      <c r="C34" s="241">
        <v>0</v>
      </c>
      <c r="D34" s="241">
        <v>0</v>
      </c>
      <c r="E34" s="241">
        <v>0</v>
      </c>
      <c r="F34" s="291" t="s">
        <v>521</v>
      </c>
      <c r="G34" s="291" t="s">
        <v>495</v>
      </c>
      <c r="H34" s="291" t="s">
        <v>517</v>
      </c>
      <c r="I34" s="223">
        <v>0</v>
      </c>
      <c r="J34" s="223">
        <v>2</v>
      </c>
      <c r="K34" s="243">
        <f t="shared" si="15"/>
        <v>2</v>
      </c>
      <c r="L34" s="223">
        <v>0</v>
      </c>
      <c r="M34" s="223">
        <v>2</v>
      </c>
      <c r="N34" s="243">
        <f t="shared" si="13"/>
        <v>2</v>
      </c>
      <c r="O34" s="322">
        <f t="shared" si="0"/>
        <v>4</v>
      </c>
      <c r="P34" s="300">
        <v>0</v>
      </c>
      <c r="Q34" s="300" t="s">
        <v>513</v>
      </c>
      <c r="R34" s="300" t="s">
        <v>519</v>
      </c>
      <c r="S34" s="299">
        <v>0</v>
      </c>
      <c r="T34" s="296" t="str">
        <f t="shared" si="1"/>
        <v>No hay Programación</v>
      </c>
      <c r="U34" s="297" t="str">
        <f t="shared" si="4"/>
        <v>De acuerdo con lo programado</v>
      </c>
      <c r="V34" s="297"/>
      <c r="W34" s="299">
        <v>4</v>
      </c>
      <c r="X34" s="296">
        <f t="shared" si="2"/>
        <v>2</v>
      </c>
      <c r="Y34" s="297" t="str">
        <f t="shared" si="5"/>
        <v>De acuerdo con lo programado</v>
      </c>
      <c r="Z34" s="297" t="s">
        <v>522</v>
      </c>
      <c r="AA34" s="299"/>
      <c r="AB34" s="296" t="str">
        <f t="shared" si="6"/>
        <v>No hay ejecución</v>
      </c>
      <c r="AC34" s="297" t="str">
        <f t="shared" si="7"/>
        <v>NA</v>
      </c>
      <c r="AD34" s="297"/>
      <c r="AE34" s="224">
        <v>2</v>
      </c>
      <c r="AF34" s="225">
        <f t="shared" si="8"/>
        <v>1</v>
      </c>
      <c r="AG34" s="226" t="str">
        <f t="shared" si="9"/>
        <v>De acuerdo con lo programado</v>
      </c>
      <c r="AH34" s="226"/>
      <c r="AI34" s="299">
        <f t="shared" si="10"/>
        <v>6</v>
      </c>
      <c r="AJ34" s="296">
        <f t="shared" si="11"/>
        <v>1.5</v>
      </c>
      <c r="AK34" s="297" t="str">
        <f t="shared" si="12"/>
        <v>Cumplio</v>
      </c>
      <c r="AL34" s="297"/>
      <c r="AM34" s="153"/>
    </row>
    <row r="35" spans="1:39" s="154" customFormat="1" ht="74.099999999999994" customHeight="1">
      <c r="A35" s="241">
        <v>3.4</v>
      </c>
      <c r="B35" s="241">
        <v>0</v>
      </c>
      <c r="C35" s="241">
        <v>0</v>
      </c>
      <c r="D35" s="241">
        <v>0</v>
      </c>
      <c r="E35" s="241">
        <v>0</v>
      </c>
      <c r="F35" s="291" t="s">
        <v>523</v>
      </c>
      <c r="G35" s="291" t="s">
        <v>495</v>
      </c>
      <c r="H35" s="291" t="s">
        <v>498</v>
      </c>
      <c r="I35" s="223">
        <v>4.5</v>
      </c>
      <c r="J35" s="223">
        <v>4.5</v>
      </c>
      <c r="K35" s="243">
        <f t="shared" si="15"/>
        <v>9</v>
      </c>
      <c r="L35" s="223">
        <v>1</v>
      </c>
      <c r="M35" s="223">
        <v>2</v>
      </c>
      <c r="N35" s="243">
        <f t="shared" si="13"/>
        <v>3</v>
      </c>
      <c r="O35" s="322">
        <f t="shared" si="0"/>
        <v>12</v>
      </c>
      <c r="P35" s="300">
        <v>0</v>
      </c>
      <c r="Q35" s="300" t="s">
        <v>513</v>
      </c>
      <c r="R35" s="300" t="s">
        <v>524</v>
      </c>
      <c r="S35" s="299">
        <v>5</v>
      </c>
      <c r="T35" s="296">
        <f t="shared" si="1"/>
        <v>1.1111111111111112</v>
      </c>
      <c r="U35" s="297" t="str">
        <f t="shared" si="4"/>
        <v>De acuerdo con lo programado</v>
      </c>
      <c r="V35" s="297"/>
      <c r="W35" s="299">
        <v>14</v>
      </c>
      <c r="X35" s="296">
        <f t="shared" si="2"/>
        <v>3.1111111111111112</v>
      </c>
      <c r="Y35" s="297" t="str">
        <f t="shared" si="5"/>
        <v>De acuerdo con lo programado</v>
      </c>
      <c r="Z35" s="297" t="s">
        <v>525</v>
      </c>
      <c r="AA35" s="299">
        <v>2</v>
      </c>
      <c r="AB35" s="296">
        <f t="shared" si="6"/>
        <v>2</v>
      </c>
      <c r="AC35" s="297" t="str">
        <f t="shared" si="7"/>
        <v>De acuerdo con lo programado</v>
      </c>
      <c r="AD35" s="297"/>
      <c r="AE35" s="224">
        <v>2</v>
      </c>
      <c r="AF35" s="225">
        <f t="shared" si="8"/>
        <v>1</v>
      </c>
      <c r="AG35" s="226" t="str">
        <f t="shared" si="9"/>
        <v>De acuerdo con lo programado</v>
      </c>
      <c r="AH35" s="226"/>
      <c r="AI35" s="299">
        <f t="shared" si="10"/>
        <v>23</v>
      </c>
      <c r="AJ35" s="296">
        <f t="shared" si="11"/>
        <v>1.9166666666666667</v>
      </c>
      <c r="AK35" s="297" t="str">
        <f t="shared" si="12"/>
        <v>Cumplio</v>
      </c>
      <c r="AL35" s="297"/>
      <c r="AM35" s="153"/>
    </row>
    <row r="36" spans="1:39" s="154" customFormat="1" ht="74.099999999999994" customHeight="1">
      <c r="A36" s="241">
        <v>3.5</v>
      </c>
      <c r="B36" s="241">
        <v>0</v>
      </c>
      <c r="C36" s="241">
        <v>0</v>
      </c>
      <c r="D36" s="241">
        <v>0</v>
      </c>
      <c r="E36" s="241">
        <v>0</v>
      </c>
      <c r="F36" s="297" t="s">
        <v>511</v>
      </c>
      <c r="G36" s="291" t="s">
        <v>495</v>
      </c>
      <c r="H36" s="291" t="s">
        <v>498</v>
      </c>
      <c r="I36" s="223">
        <v>10</v>
      </c>
      <c r="J36" s="223">
        <v>10</v>
      </c>
      <c r="K36" s="243">
        <f t="shared" si="15"/>
        <v>20</v>
      </c>
      <c r="L36" s="223">
        <v>5</v>
      </c>
      <c r="M36" s="223">
        <v>5</v>
      </c>
      <c r="N36" s="243">
        <f t="shared" si="13"/>
        <v>10</v>
      </c>
      <c r="O36" s="322">
        <f t="shared" si="0"/>
        <v>30</v>
      </c>
      <c r="P36" s="300">
        <v>0</v>
      </c>
      <c r="Q36" s="300" t="s">
        <v>513</v>
      </c>
      <c r="R36" s="300" t="s">
        <v>526</v>
      </c>
      <c r="S36" s="299">
        <v>10</v>
      </c>
      <c r="T36" s="296">
        <f t="shared" si="1"/>
        <v>1</v>
      </c>
      <c r="U36" s="297" t="str">
        <f t="shared" si="4"/>
        <v>De acuerdo con lo programado</v>
      </c>
      <c r="V36" s="392" t="s">
        <v>527</v>
      </c>
      <c r="W36" s="299"/>
      <c r="X36" s="296" t="str">
        <f t="shared" si="2"/>
        <v>No hay ejecución</v>
      </c>
      <c r="Y36" s="297" t="str">
        <f t="shared" si="5"/>
        <v>NA</v>
      </c>
      <c r="Z36" s="297"/>
      <c r="AA36" s="299">
        <v>28</v>
      </c>
      <c r="AB36" s="296">
        <f t="shared" si="6"/>
        <v>5.6</v>
      </c>
      <c r="AC36" s="297" t="str">
        <f t="shared" si="7"/>
        <v>De acuerdo con lo programado</v>
      </c>
      <c r="AD36" s="297"/>
      <c r="AE36" s="224">
        <v>5</v>
      </c>
      <c r="AF36" s="225">
        <f t="shared" si="8"/>
        <v>1</v>
      </c>
      <c r="AG36" s="226" t="str">
        <f t="shared" si="9"/>
        <v>De acuerdo con lo programado</v>
      </c>
      <c r="AH36" s="226"/>
      <c r="AI36" s="299">
        <f t="shared" si="10"/>
        <v>43</v>
      </c>
      <c r="AJ36" s="296">
        <f t="shared" si="11"/>
        <v>1.4333333333333333</v>
      </c>
      <c r="AK36" s="297" t="str">
        <f t="shared" si="12"/>
        <v>Cumplio</v>
      </c>
      <c r="AL36" s="297"/>
      <c r="AM36" s="153"/>
    </row>
    <row r="37" spans="1:39" s="154" customFormat="1" ht="123" customHeight="1">
      <c r="A37" s="631" t="s">
        <v>528</v>
      </c>
      <c r="B37" s="241">
        <v>0</v>
      </c>
      <c r="C37" s="241">
        <v>0</v>
      </c>
      <c r="D37" s="241">
        <v>0</v>
      </c>
      <c r="E37" s="241">
        <v>0</v>
      </c>
      <c r="F37" s="291" t="s">
        <v>529</v>
      </c>
      <c r="G37" s="291" t="s">
        <v>495</v>
      </c>
      <c r="H37" s="291" t="s">
        <v>517</v>
      </c>
      <c r="I37" s="223">
        <v>10</v>
      </c>
      <c r="J37" s="223">
        <v>10</v>
      </c>
      <c r="K37" s="243">
        <f t="shared" si="15"/>
        <v>20</v>
      </c>
      <c r="L37" s="223">
        <v>5</v>
      </c>
      <c r="M37" s="223">
        <v>5</v>
      </c>
      <c r="N37" s="243">
        <f t="shared" si="13"/>
        <v>10</v>
      </c>
      <c r="O37" s="322">
        <f t="shared" si="0"/>
        <v>30</v>
      </c>
      <c r="P37" s="300">
        <v>0</v>
      </c>
      <c r="Q37" s="300" t="s">
        <v>513</v>
      </c>
      <c r="R37" s="300" t="s">
        <v>526</v>
      </c>
      <c r="S37" s="299">
        <v>10</v>
      </c>
      <c r="T37" s="296">
        <f t="shared" si="1"/>
        <v>1</v>
      </c>
      <c r="U37" s="297" t="str">
        <f t="shared" si="4"/>
        <v>De acuerdo con lo programado</v>
      </c>
      <c r="V37" s="297"/>
      <c r="W37" s="299"/>
      <c r="X37" s="296" t="str">
        <f t="shared" si="2"/>
        <v>No hay ejecución</v>
      </c>
      <c r="Y37" s="297" t="str">
        <f t="shared" si="5"/>
        <v>NA</v>
      </c>
      <c r="Z37" s="297"/>
      <c r="AA37" s="299">
        <v>5</v>
      </c>
      <c r="AB37" s="296">
        <f t="shared" si="6"/>
        <v>1</v>
      </c>
      <c r="AC37" s="297" t="str">
        <f t="shared" si="7"/>
        <v>De acuerdo con lo programado</v>
      </c>
      <c r="AD37" s="297"/>
      <c r="AE37" s="224">
        <v>5</v>
      </c>
      <c r="AF37" s="225">
        <f t="shared" si="8"/>
        <v>1</v>
      </c>
      <c r="AG37" s="226" t="str">
        <f t="shared" si="9"/>
        <v>De acuerdo con lo programado</v>
      </c>
      <c r="AH37" s="226"/>
      <c r="AI37" s="299">
        <f t="shared" si="10"/>
        <v>20</v>
      </c>
      <c r="AJ37" s="296">
        <f t="shared" si="11"/>
        <v>0.66666666666666663</v>
      </c>
      <c r="AK37" s="297" t="str">
        <f t="shared" si="12"/>
        <v>No Cumplio</v>
      </c>
      <c r="AL37" s="297"/>
      <c r="AM37" s="153"/>
    </row>
    <row r="38" spans="1:39" s="154" customFormat="1" ht="74.099999999999994" customHeight="1">
      <c r="A38" s="241">
        <v>3.7</v>
      </c>
      <c r="B38" s="241">
        <v>0</v>
      </c>
      <c r="C38" s="241">
        <v>0</v>
      </c>
      <c r="D38" s="241">
        <v>0</v>
      </c>
      <c r="E38" s="241">
        <v>0</v>
      </c>
      <c r="F38" s="291" t="s">
        <v>530</v>
      </c>
      <c r="G38" s="291" t="s">
        <v>495</v>
      </c>
      <c r="H38" s="291" t="s">
        <v>498</v>
      </c>
      <c r="I38" s="223">
        <v>1</v>
      </c>
      <c r="J38" s="223">
        <v>1</v>
      </c>
      <c r="K38" s="243">
        <f t="shared" si="15"/>
        <v>2</v>
      </c>
      <c r="L38" s="223">
        <v>0</v>
      </c>
      <c r="M38" s="223">
        <v>0</v>
      </c>
      <c r="N38" s="243">
        <f t="shared" si="13"/>
        <v>0</v>
      </c>
      <c r="O38" s="322">
        <f t="shared" si="0"/>
        <v>2</v>
      </c>
      <c r="P38" s="300">
        <v>0</v>
      </c>
      <c r="Q38" s="300" t="s">
        <v>513</v>
      </c>
      <c r="R38" s="300" t="s">
        <v>531</v>
      </c>
      <c r="S38" s="299">
        <v>1</v>
      </c>
      <c r="T38" s="296">
        <f t="shared" si="1"/>
        <v>1</v>
      </c>
      <c r="U38" s="297" t="str">
        <f t="shared" si="4"/>
        <v>De acuerdo con lo programado</v>
      </c>
      <c r="V38" s="392" t="s">
        <v>532</v>
      </c>
      <c r="W38" s="299"/>
      <c r="X38" s="296" t="str">
        <f t="shared" si="2"/>
        <v>No hay ejecución</v>
      </c>
      <c r="Y38" s="297" t="str">
        <f t="shared" si="5"/>
        <v>NA</v>
      </c>
      <c r="Z38" s="297"/>
      <c r="AA38" s="299"/>
      <c r="AB38" s="296" t="str">
        <f t="shared" si="6"/>
        <v>No hay ejecución</v>
      </c>
      <c r="AC38" s="297" t="str">
        <f t="shared" si="7"/>
        <v>NA</v>
      </c>
      <c r="AD38" s="297"/>
      <c r="AE38" s="224">
        <v>0</v>
      </c>
      <c r="AF38" s="225" t="str">
        <f t="shared" si="8"/>
        <v>No hay Programación</v>
      </c>
      <c r="AG38" s="226" t="str">
        <f t="shared" si="9"/>
        <v>De acuerdo con lo programado</v>
      </c>
      <c r="AH38" s="226"/>
      <c r="AI38" s="299">
        <f t="shared" si="10"/>
        <v>1</v>
      </c>
      <c r="AJ38" s="296">
        <f t="shared" si="11"/>
        <v>0.5</v>
      </c>
      <c r="AK38" s="297" t="str">
        <f t="shared" si="12"/>
        <v>No Cumplio</v>
      </c>
      <c r="AL38" s="297"/>
      <c r="AM38" s="153"/>
    </row>
    <row r="39" spans="1:39" s="154" customFormat="1" ht="74.099999999999994" customHeight="1">
      <c r="A39" s="241">
        <v>3.8</v>
      </c>
      <c r="B39" s="241">
        <v>0</v>
      </c>
      <c r="C39" s="241">
        <v>0</v>
      </c>
      <c r="D39" s="241">
        <v>0</v>
      </c>
      <c r="E39" s="241">
        <v>0</v>
      </c>
      <c r="F39" s="291" t="s">
        <v>533</v>
      </c>
      <c r="G39" s="291" t="s">
        <v>495</v>
      </c>
      <c r="H39" s="291" t="s">
        <v>517</v>
      </c>
      <c r="I39" s="223">
        <v>4</v>
      </c>
      <c r="J39" s="223">
        <v>0</v>
      </c>
      <c r="K39" s="243">
        <f t="shared" si="15"/>
        <v>4</v>
      </c>
      <c r="L39" s="223">
        <v>0</v>
      </c>
      <c r="M39" s="223">
        <v>2</v>
      </c>
      <c r="N39" s="243">
        <f t="shared" si="13"/>
        <v>2</v>
      </c>
      <c r="O39" s="322">
        <f t="shared" si="0"/>
        <v>6</v>
      </c>
      <c r="P39" s="300">
        <v>0</v>
      </c>
      <c r="Q39" s="300" t="s">
        <v>513</v>
      </c>
      <c r="R39" s="300" t="s">
        <v>514</v>
      </c>
      <c r="S39" s="299">
        <v>5</v>
      </c>
      <c r="T39" s="296">
        <f t="shared" si="1"/>
        <v>1.25</v>
      </c>
      <c r="U39" s="297" t="str">
        <f t="shared" si="4"/>
        <v>De acuerdo con lo programado</v>
      </c>
      <c r="V39" s="297" t="s">
        <v>534</v>
      </c>
      <c r="W39" s="299">
        <v>18</v>
      </c>
      <c r="X39" s="296" t="str">
        <f t="shared" si="2"/>
        <v>No hay Programación</v>
      </c>
      <c r="Y39" s="297" t="str">
        <f t="shared" si="5"/>
        <v>De acuerdo con lo programado</v>
      </c>
      <c r="Z39" s="297" t="s">
        <v>535</v>
      </c>
      <c r="AA39" s="299"/>
      <c r="AB39" s="296" t="str">
        <f t="shared" si="6"/>
        <v>No hay ejecución</v>
      </c>
      <c r="AC39" s="297" t="str">
        <f t="shared" si="7"/>
        <v>NA</v>
      </c>
      <c r="AD39" s="297"/>
      <c r="AE39" s="224">
        <v>2</v>
      </c>
      <c r="AF39" s="225">
        <f t="shared" si="8"/>
        <v>1</v>
      </c>
      <c r="AG39" s="226" t="str">
        <f t="shared" si="9"/>
        <v>De acuerdo con lo programado</v>
      </c>
      <c r="AH39" s="226"/>
      <c r="AI39" s="299">
        <f t="shared" si="10"/>
        <v>25</v>
      </c>
      <c r="AJ39" s="296">
        <f t="shared" si="11"/>
        <v>4.166666666666667</v>
      </c>
      <c r="AK39" s="297" t="str">
        <f t="shared" si="12"/>
        <v>Cumplio</v>
      </c>
      <c r="AL39" s="297"/>
      <c r="AM39" s="153"/>
    </row>
    <row r="40" spans="1:39" s="154" customFormat="1" ht="74.099999999999994" customHeight="1">
      <c r="A40" s="241">
        <v>3.9</v>
      </c>
      <c r="B40" s="241">
        <v>0</v>
      </c>
      <c r="C40" s="241">
        <v>0</v>
      </c>
      <c r="D40" s="241">
        <v>0</v>
      </c>
      <c r="E40" s="241">
        <v>0</v>
      </c>
      <c r="F40" s="291" t="s">
        <v>536</v>
      </c>
      <c r="G40" s="291" t="s">
        <v>495</v>
      </c>
      <c r="H40" s="291" t="s">
        <v>498</v>
      </c>
      <c r="I40" s="223">
        <v>3</v>
      </c>
      <c r="J40" s="223">
        <v>3</v>
      </c>
      <c r="K40" s="243">
        <f t="shared" si="15"/>
        <v>6</v>
      </c>
      <c r="L40" s="223">
        <v>5</v>
      </c>
      <c r="M40" s="223">
        <v>5</v>
      </c>
      <c r="N40" s="243">
        <f t="shared" si="13"/>
        <v>10</v>
      </c>
      <c r="O40" s="322">
        <f t="shared" si="0"/>
        <v>16</v>
      </c>
      <c r="P40" s="300">
        <v>0</v>
      </c>
      <c r="Q40" s="300" t="s">
        <v>513</v>
      </c>
      <c r="R40" s="393" t="s">
        <v>537</v>
      </c>
      <c r="S40" s="299">
        <v>3</v>
      </c>
      <c r="T40" s="296">
        <f t="shared" si="1"/>
        <v>1</v>
      </c>
      <c r="U40" s="297" t="str">
        <f t="shared" si="4"/>
        <v>De acuerdo con lo programado</v>
      </c>
      <c r="V40" s="297"/>
      <c r="W40" s="299">
        <v>9</v>
      </c>
      <c r="X40" s="296">
        <f t="shared" si="2"/>
        <v>3</v>
      </c>
      <c r="Y40" s="297" t="str">
        <f t="shared" si="5"/>
        <v>De acuerdo con lo programado</v>
      </c>
      <c r="Z40" s="297" t="s">
        <v>538</v>
      </c>
      <c r="AA40" s="299">
        <v>2</v>
      </c>
      <c r="AB40" s="296">
        <f t="shared" si="6"/>
        <v>0.4</v>
      </c>
      <c r="AC40" s="297" t="str">
        <f t="shared" si="7"/>
        <v>En riesgo en cumplimiento</v>
      </c>
      <c r="AD40" s="297"/>
      <c r="AE40" s="224">
        <v>5</v>
      </c>
      <c r="AF40" s="225">
        <f t="shared" si="8"/>
        <v>1</v>
      </c>
      <c r="AG40" s="226" t="str">
        <f t="shared" si="9"/>
        <v>De acuerdo con lo programado</v>
      </c>
      <c r="AH40" s="226"/>
      <c r="AI40" s="299">
        <f t="shared" si="10"/>
        <v>19</v>
      </c>
      <c r="AJ40" s="296">
        <f t="shared" si="11"/>
        <v>1.1875</v>
      </c>
      <c r="AK40" s="297" t="str">
        <f t="shared" si="12"/>
        <v>Cumplio</v>
      </c>
      <c r="AL40" s="297"/>
      <c r="AM40" s="153"/>
    </row>
    <row r="41" spans="1:39" s="154" customFormat="1" ht="74.099999999999994" customHeight="1">
      <c r="A41" s="631" t="s">
        <v>539</v>
      </c>
      <c r="B41" s="241">
        <v>0</v>
      </c>
      <c r="C41" s="241">
        <v>0</v>
      </c>
      <c r="D41" s="241">
        <v>0</v>
      </c>
      <c r="E41" s="241">
        <v>0</v>
      </c>
      <c r="F41" s="291" t="s">
        <v>540</v>
      </c>
      <c r="G41" s="291" t="s">
        <v>495</v>
      </c>
      <c r="H41" s="291" t="s">
        <v>498</v>
      </c>
      <c r="I41" s="223">
        <v>0</v>
      </c>
      <c r="J41" s="223">
        <v>2</v>
      </c>
      <c r="K41" s="243">
        <f t="shared" si="15"/>
        <v>2</v>
      </c>
      <c r="L41" s="223">
        <v>2</v>
      </c>
      <c r="M41" s="223">
        <v>0</v>
      </c>
      <c r="N41" s="243">
        <f t="shared" si="13"/>
        <v>2</v>
      </c>
      <c r="O41" s="322">
        <f t="shared" si="0"/>
        <v>4</v>
      </c>
      <c r="P41" s="300">
        <v>0</v>
      </c>
      <c r="Q41" s="300" t="s">
        <v>513</v>
      </c>
      <c r="R41" s="300" t="s">
        <v>541</v>
      </c>
      <c r="S41" s="299">
        <v>0</v>
      </c>
      <c r="T41" s="296" t="str">
        <f t="shared" si="1"/>
        <v>No hay Programación</v>
      </c>
      <c r="U41" s="297" t="str">
        <f t="shared" si="4"/>
        <v>De acuerdo con lo programado</v>
      </c>
      <c r="V41" s="297"/>
      <c r="W41" s="299">
        <v>2</v>
      </c>
      <c r="X41" s="296">
        <f t="shared" si="2"/>
        <v>1</v>
      </c>
      <c r="Y41" s="297" t="str">
        <f t="shared" si="5"/>
        <v>De acuerdo con lo programado</v>
      </c>
      <c r="Z41" s="297"/>
      <c r="AA41" s="299">
        <v>2</v>
      </c>
      <c r="AB41" s="296">
        <f t="shared" si="6"/>
        <v>1</v>
      </c>
      <c r="AC41" s="297" t="str">
        <f t="shared" si="7"/>
        <v>De acuerdo con lo programado</v>
      </c>
      <c r="AD41" s="297"/>
      <c r="AE41" s="224">
        <v>0</v>
      </c>
      <c r="AF41" s="225" t="str">
        <f t="shared" si="8"/>
        <v>No hay Programación</v>
      </c>
      <c r="AG41" s="226" t="str">
        <f t="shared" si="9"/>
        <v>De acuerdo con lo programado</v>
      </c>
      <c r="AH41" s="226"/>
      <c r="AI41" s="299">
        <f t="shared" si="10"/>
        <v>4</v>
      </c>
      <c r="AJ41" s="296">
        <f t="shared" si="11"/>
        <v>1</v>
      </c>
      <c r="AK41" s="297" t="str">
        <f t="shared" si="12"/>
        <v>Cumplio</v>
      </c>
      <c r="AL41" s="297"/>
      <c r="AM41" s="153"/>
    </row>
    <row r="42" spans="1:39" s="154" customFormat="1" ht="74.099999999999994" customHeight="1">
      <c r="A42" s="241">
        <v>3.11</v>
      </c>
      <c r="B42" s="241">
        <v>0</v>
      </c>
      <c r="C42" s="241">
        <v>0</v>
      </c>
      <c r="D42" s="241">
        <v>0</v>
      </c>
      <c r="E42" s="241">
        <v>0</v>
      </c>
      <c r="F42" s="291" t="s">
        <v>542</v>
      </c>
      <c r="G42" s="291" t="s">
        <v>495</v>
      </c>
      <c r="H42" s="291" t="s">
        <v>517</v>
      </c>
      <c r="I42" s="223">
        <v>0</v>
      </c>
      <c r="J42" s="223">
        <v>0</v>
      </c>
      <c r="K42" s="243">
        <f t="shared" si="15"/>
        <v>0</v>
      </c>
      <c r="L42" s="223">
        <v>1</v>
      </c>
      <c r="M42" s="223">
        <v>0</v>
      </c>
      <c r="N42" s="243">
        <f t="shared" si="13"/>
        <v>1</v>
      </c>
      <c r="O42" s="322">
        <f t="shared" si="0"/>
        <v>1</v>
      </c>
      <c r="P42" s="300">
        <v>0</v>
      </c>
      <c r="Q42" s="300" t="s">
        <v>513</v>
      </c>
      <c r="R42" s="393">
        <v>0</v>
      </c>
      <c r="S42" s="299">
        <v>0</v>
      </c>
      <c r="T42" s="296" t="str">
        <f t="shared" si="1"/>
        <v>No hay Programación</v>
      </c>
      <c r="U42" s="297" t="str">
        <f t="shared" si="4"/>
        <v>De acuerdo con lo programado</v>
      </c>
      <c r="V42" s="297"/>
      <c r="W42" s="299">
        <v>1</v>
      </c>
      <c r="X42" s="296" t="str">
        <f t="shared" si="2"/>
        <v>No hay Programación</v>
      </c>
      <c r="Y42" s="297" t="str">
        <f t="shared" si="5"/>
        <v>De acuerdo con lo programado</v>
      </c>
      <c r="Z42" s="297"/>
      <c r="AA42" s="299">
        <v>0</v>
      </c>
      <c r="AB42" s="296">
        <f t="shared" si="6"/>
        <v>0</v>
      </c>
      <c r="AC42" s="297" t="str">
        <f t="shared" si="7"/>
        <v>En riesgo en cumplimiento</v>
      </c>
      <c r="AD42" s="297" t="s">
        <v>543</v>
      </c>
      <c r="AE42" s="224">
        <v>0</v>
      </c>
      <c r="AF42" s="225" t="str">
        <f t="shared" si="8"/>
        <v>No hay Programación</v>
      </c>
      <c r="AG42" s="226" t="str">
        <f t="shared" si="9"/>
        <v>De acuerdo con lo programado</v>
      </c>
      <c r="AH42" s="226"/>
      <c r="AI42" s="299">
        <f t="shared" si="10"/>
        <v>1</v>
      </c>
      <c r="AJ42" s="296">
        <f t="shared" si="11"/>
        <v>1</v>
      </c>
      <c r="AK42" s="297" t="str">
        <f t="shared" si="12"/>
        <v>Cumplio</v>
      </c>
      <c r="AL42" s="297"/>
      <c r="AM42" s="153"/>
    </row>
    <row r="43" spans="1:39" s="154" customFormat="1" ht="74.099999999999994" customHeight="1">
      <c r="A43" s="241">
        <v>3.12</v>
      </c>
      <c r="B43" s="241">
        <v>0</v>
      </c>
      <c r="C43" s="241">
        <v>0</v>
      </c>
      <c r="D43" s="241">
        <v>0</v>
      </c>
      <c r="E43" s="241">
        <v>0</v>
      </c>
      <c r="F43" s="291" t="s">
        <v>544</v>
      </c>
      <c r="G43" s="291" t="s">
        <v>495</v>
      </c>
      <c r="H43" s="291" t="s">
        <v>517</v>
      </c>
      <c r="I43" s="223">
        <v>0</v>
      </c>
      <c r="J43" s="223">
        <v>0</v>
      </c>
      <c r="K43" s="243">
        <f t="shared" si="15"/>
        <v>0</v>
      </c>
      <c r="L43" s="223">
        <v>0</v>
      </c>
      <c r="M43" s="223">
        <v>1</v>
      </c>
      <c r="N43" s="243">
        <f t="shared" si="13"/>
        <v>1</v>
      </c>
      <c r="O43" s="322">
        <f t="shared" si="0"/>
        <v>1</v>
      </c>
      <c r="P43" s="300">
        <v>0</v>
      </c>
      <c r="Q43" s="300" t="s">
        <v>513</v>
      </c>
      <c r="R43" s="393">
        <v>0</v>
      </c>
      <c r="S43" s="299">
        <v>0</v>
      </c>
      <c r="T43" s="296" t="str">
        <f t="shared" si="1"/>
        <v>No hay Programación</v>
      </c>
      <c r="U43" s="297" t="str">
        <f t="shared" si="4"/>
        <v>De acuerdo con lo programado</v>
      </c>
      <c r="V43" s="297"/>
      <c r="W43" s="299">
        <v>0</v>
      </c>
      <c r="X43" s="296" t="str">
        <f t="shared" si="2"/>
        <v>No hay Programación</v>
      </c>
      <c r="Y43" s="297" t="str">
        <f t="shared" si="5"/>
        <v>De acuerdo con lo programado</v>
      </c>
      <c r="Z43" s="297" t="s">
        <v>545</v>
      </c>
      <c r="AA43" s="299"/>
      <c r="AB43" s="296" t="str">
        <f t="shared" si="6"/>
        <v>No hay ejecución</v>
      </c>
      <c r="AC43" s="297" t="str">
        <f t="shared" si="7"/>
        <v>NA</v>
      </c>
      <c r="AD43" s="297"/>
      <c r="AE43" s="224">
        <v>1</v>
      </c>
      <c r="AF43" s="225">
        <f t="shared" si="8"/>
        <v>1</v>
      </c>
      <c r="AG43" s="226" t="str">
        <f t="shared" si="9"/>
        <v>De acuerdo con lo programado</v>
      </c>
      <c r="AH43" s="226" t="s">
        <v>2328</v>
      </c>
      <c r="AI43" s="299">
        <f t="shared" si="10"/>
        <v>1</v>
      </c>
      <c r="AJ43" s="296">
        <f t="shared" si="11"/>
        <v>1</v>
      </c>
      <c r="AK43" s="297" t="str">
        <f t="shared" si="12"/>
        <v>Cumplio</v>
      </c>
      <c r="AL43" s="297"/>
      <c r="AM43" s="153"/>
    </row>
    <row r="44" spans="1:39" s="154" customFormat="1" ht="74.099999999999994" customHeight="1">
      <c r="A44" s="241">
        <v>3.13</v>
      </c>
      <c r="B44" s="241">
        <v>0</v>
      </c>
      <c r="C44" s="241">
        <v>0</v>
      </c>
      <c r="D44" s="241">
        <v>0</v>
      </c>
      <c r="E44" s="241">
        <v>0</v>
      </c>
      <c r="F44" s="291" t="s">
        <v>546</v>
      </c>
      <c r="G44" s="291" t="s">
        <v>495</v>
      </c>
      <c r="H44" s="291" t="s">
        <v>481</v>
      </c>
      <c r="I44" s="223">
        <v>5</v>
      </c>
      <c r="J44" s="223">
        <v>5</v>
      </c>
      <c r="K44" s="243">
        <f t="shared" si="15"/>
        <v>10</v>
      </c>
      <c r="L44" s="223">
        <v>5</v>
      </c>
      <c r="M44" s="223">
        <v>5</v>
      </c>
      <c r="N44" s="243">
        <f t="shared" si="13"/>
        <v>10</v>
      </c>
      <c r="O44" s="322">
        <f t="shared" si="0"/>
        <v>20</v>
      </c>
      <c r="P44" s="300">
        <v>0</v>
      </c>
      <c r="Q44" s="300" t="s">
        <v>513</v>
      </c>
      <c r="R44" s="300" t="s">
        <v>547</v>
      </c>
      <c r="S44" s="299">
        <v>9</v>
      </c>
      <c r="T44" s="296">
        <f t="shared" si="1"/>
        <v>1.8</v>
      </c>
      <c r="U44" s="297" t="str">
        <f t="shared" si="4"/>
        <v>De acuerdo con lo programado</v>
      </c>
      <c r="V44" s="297" t="s">
        <v>548</v>
      </c>
      <c r="W44" s="299">
        <v>8</v>
      </c>
      <c r="X44" s="296">
        <f t="shared" si="2"/>
        <v>1.6</v>
      </c>
      <c r="Y44" s="297" t="str">
        <f t="shared" si="5"/>
        <v>De acuerdo con lo programado</v>
      </c>
      <c r="Z44" s="297"/>
      <c r="AA44" s="299">
        <v>5</v>
      </c>
      <c r="AB44" s="296">
        <f t="shared" si="6"/>
        <v>1</v>
      </c>
      <c r="AC44" s="297" t="str">
        <f t="shared" si="7"/>
        <v>De acuerdo con lo programado</v>
      </c>
      <c r="AD44" s="297"/>
      <c r="AE44" s="224">
        <v>5</v>
      </c>
      <c r="AF44" s="225">
        <f t="shared" si="8"/>
        <v>1</v>
      </c>
      <c r="AG44" s="226" t="str">
        <f t="shared" si="9"/>
        <v>De acuerdo con lo programado</v>
      </c>
      <c r="AH44" s="226"/>
      <c r="AI44" s="299">
        <f t="shared" si="10"/>
        <v>27</v>
      </c>
      <c r="AJ44" s="296">
        <f t="shared" si="11"/>
        <v>1.35</v>
      </c>
      <c r="AK44" s="297" t="str">
        <f t="shared" si="12"/>
        <v>Cumplio</v>
      </c>
      <c r="AL44" s="297"/>
      <c r="AM44" s="153"/>
    </row>
    <row r="45" spans="1:39" s="154" customFormat="1" ht="74.099999999999994" customHeight="1">
      <c r="A45" s="241">
        <v>3.14</v>
      </c>
      <c r="B45" s="241">
        <v>0</v>
      </c>
      <c r="C45" s="241">
        <v>0</v>
      </c>
      <c r="D45" s="241">
        <v>0</v>
      </c>
      <c r="E45" s="241">
        <v>0</v>
      </c>
      <c r="F45" s="291" t="s">
        <v>549</v>
      </c>
      <c r="G45" s="291" t="s">
        <v>495</v>
      </c>
      <c r="H45" s="291" t="s">
        <v>498</v>
      </c>
      <c r="I45" s="223">
        <v>0</v>
      </c>
      <c r="J45" s="223">
        <v>0</v>
      </c>
      <c r="K45" s="243">
        <f t="shared" si="15"/>
        <v>0</v>
      </c>
      <c r="L45" s="223">
        <v>0</v>
      </c>
      <c r="M45" s="223">
        <v>1</v>
      </c>
      <c r="N45" s="243">
        <f t="shared" si="13"/>
        <v>1</v>
      </c>
      <c r="O45" s="322">
        <f t="shared" si="0"/>
        <v>1</v>
      </c>
      <c r="P45" s="300">
        <v>0</v>
      </c>
      <c r="Q45" s="300" t="s">
        <v>513</v>
      </c>
      <c r="R45" s="393">
        <v>0</v>
      </c>
      <c r="S45" s="299">
        <v>0</v>
      </c>
      <c r="T45" s="296" t="str">
        <f t="shared" si="1"/>
        <v>No hay Programación</v>
      </c>
      <c r="U45" s="297" t="str">
        <f t="shared" si="4"/>
        <v>De acuerdo con lo programado</v>
      </c>
      <c r="V45" s="297"/>
      <c r="W45" s="299">
        <v>1</v>
      </c>
      <c r="X45" s="296" t="str">
        <f t="shared" si="2"/>
        <v>No hay Programación</v>
      </c>
      <c r="Y45" s="297" t="str">
        <f t="shared" si="5"/>
        <v>De acuerdo con lo programado</v>
      </c>
      <c r="Z45" s="297"/>
      <c r="AA45" s="299"/>
      <c r="AB45" s="296" t="str">
        <f t="shared" si="6"/>
        <v>No hay ejecución</v>
      </c>
      <c r="AC45" s="297" t="str">
        <f t="shared" si="7"/>
        <v>NA</v>
      </c>
      <c r="AD45" s="297"/>
      <c r="AE45" s="224">
        <v>1</v>
      </c>
      <c r="AF45" s="225">
        <f t="shared" si="8"/>
        <v>1</v>
      </c>
      <c r="AG45" s="226" t="str">
        <f t="shared" si="9"/>
        <v>De acuerdo con lo programado</v>
      </c>
      <c r="AH45" s="226" t="s">
        <v>2329</v>
      </c>
      <c r="AI45" s="299">
        <f t="shared" si="10"/>
        <v>2</v>
      </c>
      <c r="AJ45" s="296">
        <f t="shared" si="11"/>
        <v>2</v>
      </c>
      <c r="AK45" s="297" t="str">
        <f t="shared" si="12"/>
        <v>Cumplio</v>
      </c>
      <c r="AL45" s="297"/>
      <c r="AM45" s="153"/>
    </row>
    <row r="46" spans="1:39" s="154" customFormat="1" ht="28.5" customHeight="1">
      <c r="A46" s="632" t="s">
        <v>550</v>
      </c>
      <c r="B46" s="632"/>
      <c r="C46" s="632"/>
      <c r="D46" s="632"/>
      <c r="E46" s="632"/>
      <c r="F46" s="632"/>
      <c r="G46" s="632"/>
      <c r="H46" s="632"/>
      <c r="I46" s="632"/>
      <c r="J46" s="632"/>
      <c r="K46" s="632"/>
      <c r="L46" s="632"/>
      <c r="M46" s="632"/>
      <c r="N46" s="632"/>
      <c r="O46" s="632"/>
      <c r="P46" s="632"/>
      <c r="Q46" s="632"/>
      <c r="R46" s="632"/>
      <c r="S46" s="633"/>
      <c r="T46" s="633"/>
      <c r="U46" s="633"/>
      <c r="V46" s="633"/>
      <c r="W46" s="633"/>
      <c r="X46" s="633"/>
      <c r="Y46" s="633"/>
      <c r="Z46" s="633"/>
      <c r="AA46" s="633"/>
      <c r="AB46" s="633"/>
      <c r="AC46" s="633"/>
      <c r="AD46" s="633"/>
      <c r="AE46" s="634"/>
      <c r="AF46" s="634"/>
      <c r="AG46" s="634"/>
      <c r="AH46" s="634"/>
      <c r="AI46" s="633"/>
      <c r="AJ46" s="633"/>
      <c r="AK46" s="633"/>
      <c r="AL46" s="633"/>
      <c r="AM46" s="153"/>
    </row>
    <row r="47" spans="1:39" s="154" customFormat="1" ht="10.199999999999999" thickBot="1">
      <c r="A47" s="2"/>
      <c r="B47" s="2"/>
      <c r="C47" s="2"/>
      <c r="D47" s="2"/>
      <c r="E47" s="2"/>
      <c r="F47" s="136"/>
      <c r="G47" s="139"/>
      <c r="H47" s="139"/>
      <c r="I47" s="137"/>
      <c r="J47" s="137"/>
      <c r="K47" s="137"/>
      <c r="L47" s="137"/>
      <c r="M47" s="137"/>
      <c r="N47" s="137"/>
      <c r="O47" s="137"/>
      <c r="P47" s="138"/>
      <c r="Q47" s="137"/>
      <c r="R47" s="137"/>
      <c r="S47" s="285"/>
      <c r="T47" s="285"/>
      <c r="U47" s="285"/>
      <c r="V47" s="285"/>
      <c r="W47" s="285"/>
      <c r="X47" s="285"/>
      <c r="Y47" s="285"/>
      <c r="Z47" s="285"/>
      <c r="AA47" s="157"/>
      <c r="AB47" s="157"/>
      <c r="AC47" s="157"/>
      <c r="AD47" s="157"/>
      <c r="AE47" s="153"/>
      <c r="AF47" s="153"/>
      <c r="AG47" s="153"/>
      <c r="AH47" s="153"/>
      <c r="AI47" s="157"/>
      <c r="AJ47" s="157"/>
      <c r="AK47" s="157"/>
      <c r="AL47" s="402"/>
      <c r="AM47" s="153"/>
    </row>
    <row r="48" spans="1:39" s="154" customFormat="1" ht="10.8" thickTop="1" thickBot="1">
      <c r="A48" s="2"/>
      <c r="B48" s="2"/>
      <c r="C48" s="2"/>
      <c r="D48" s="2"/>
      <c r="E48" s="2"/>
      <c r="F48" s="136"/>
      <c r="G48" s="139"/>
      <c r="H48" s="139"/>
      <c r="I48" s="137"/>
      <c r="J48" s="137"/>
      <c r="K48" s="137"/>
      <c r="L48" s="137"/>
      <c r="M48" s="137"/>
      <c r="N48" s="137"/>
      <c r="O48" s="137"/>
      <c r="P48" s="138"/>
      <c r="Q48" s="137"/>
      <c r="R48" s="137"/>
      <c r="S48" s="285"/>
      <c r="T48" s="285"/>
      <c r="U48" s="285"/>
      <c r="V48" s="285"/>
      <c r="W48" s="285"/>
      <c r="X48" s="285"/>
      <c r="Y48" s="285"/>
      <c r="Z48" s="285"/>
      <c r="AA48" s="157"/>
      <c r="AB48" s="157"/>
      <c r="AC48" s="157"/>
      <c r="AD48" s="157"/>
      <c r="AE48" s="153"/>
      <c r="AF48" s="153"/>
      <c r="AG48" s="153"/>
      <c r="AH48" s="153"/>
      <c r="AI48" s="157"/>
      <c r="AJ48" s="157"/>
      <c r="AK48" s="157"/>
      <c r="AL48" s="402"/>
      <c r="AM48" s="153"/>
    </row>
    <row r="49" spans="1:39" ht="10.5" customHeight="1" thickTop="1" thickBot="1">
      <c r="A49" s="820" t="s">
        <v>551</v>
      </c>
      <c r="B49" s="821"/>
      <c r="C49" s="821"/>
      <c r="D49" s="821"/>
      <c r="E49" s="821"/>
      <c r="F49" s="144" t="s">
        <v>552</v>
      </c>
      <c r="G49" s="139"/>
      <c r="H49" s="139"/>
      <c r="I49" s="137"/>
      <c r="J49" s="137"/>
      <c r="K49" s="137"/>
      <c r="L49" s="137"/>
      <c r="M49" s="137"/>
      <c r="N49" s="137"/>
      <c r="O49" s="137"/>
      <c r="P49" s="138"/>
      <c r="Q49" s="137"/>
      <c r="R49" s="137"/>
    </row>
    <row r="50" spans="1:39" ht="10.8" thickTop="1" thickBot="1">
      <c r="A50" s="157"/>
      <c r="B50" s="157"/>
      <c r="C50" s="157"/>
      <c r="D50" s="157"/>
      <c r="E50" s="157"/>
      <c r="F50" s="145"/>
      <c r="G50" s="139"/>
      <c r="H50" s="139"/>
      <c r="I50" s="137"/>
      <c r="J50" s="137"/>
      <c r="K50" s="137"/>
      <c r="L50" s="137"/>
      <c r="M50" s="137"/>
      <c r="N50" s="137"/>
      <c r="O50" s="137"/>
      <c r="P50" s="138"/>
      <c r="Q50" s="137"/>
      <c r="R50" s="137"/>
    </row>
    <row r="51" spans="1:39" ht="12" customHeight="1" thickTop="1" thickBot="1">
      <c r="A51" s="822" t="s">
        <v>553</v>
      </c>
      <c r="B51" s="823"/>
      <c r="C51" s="823"/>
      <c r="D51" s="823"/>
      <c r="E51" s="823"/>
      <c r="F51" s="144"/>
      <c r="G51" s="139"/>
      <c r="H51" s="139"/>
      <c r="I51" s="137"/>
      <c r="J51" s="137"/>
      <c r="K51" s="137"/>
      <c r="L51" s="137"/>
      <c r="M51" s="137"/>
      <c r="N51" s="137"/>
      <c r="O51" s="137"/>
      <c r="P51" s="138"/>
      <c r="Q51" s="137"/>
      <c r="R51" s="137"/>
    </row>
    <row r="52" spans="1:39" ht="10.8" thickTop="1" thickBot="1">
      <c r="A52" s="158"/>
      <c r="B52" s="158"/>
      <c r="C52" s="158"/>
      <c r="D52" s="158"/>
      <c r="E52" s="158"/>
      <c r="F52" s="139"/>
      <c r="G52" s="139"/>
      <c r="H52" s="139"/>
      <c r="I52" s="137"/>
      <c r="J52" s="137"/>
      <c r="K52" s="137"/>
      <c r="L52" s="137"/>
      <c r="M52" s="137"/>
      <c r="N52" s="137"/>
      <c r="O52" s="137"/>
      <c r="P52" s="138"/>
      <c r="Q52" s="137"/>
      <c r="R52" s="137"/>
    </row>
    <row r="53" spans="1:39" ht="10.8" thickTop="1" thickBot="1">
      <c r="A53" s="159" t="s">
        <v>554</v>
      </c>
      <c r="B53" s="2"/>
      <c r="C53" s="2"/>
      <c r="D53" s="2"/>
      <c r="E53" s="2"/>
      <c r="F53" s="136"/>
      <c r="G53" s="139"/>
      <c r="H53" s="139"/>
      <c r="I53" s="137"/>
      <c r="J53" s="137"/>
      <c r="K53" s="137"/>
      <c r="L53" s="137"/>
      <c r="M53" s="137"/>
      <c r="N53" s="137"/>
      <c r="O53" s="137"/>
      <c r="P53" s="138"/>
      <c r="Q53" s="137"/>
      <c r="R53" s="137"/>
    </row>
    <row r="54" spans="1:39" ht="13.2" customHeight="1" thickTop="1" thickBot="1">
      <c r="A54" s="160">
        <v>1</v>
      </c>
      <c r="B54" s="2" t="s">
        <v>555</v>
      </c>
      <c r="C54" s="2"/>
      <c r="D54" s="2"/>
      <c r="E54" s="2"/>
      <c r="F54" s="136"/>
      <c r="G54" s="139"/>
      <c r="H54" s="139"/>
      <c r="I54" s="137"/>
      <c r="J54" s="137"/>
      <c r="K54" s="137"/>
      <c r="L54" s="137"/>
      <c r="M54" s="137"/>
      <c r="N54" s="137"/>
      <c r="O54" s="137"/>
      <c r="P54" s="138"/>
      <c r="Q54" s="137"/>
      <c r="R54" s="137"/>
    </row>
    <row r="55" spans="1:39" ht="13.2" customHeight="1" thickTop="1" thickBot="1">
      <c r="A55" s="160">
        <v>2</v>
      </c>
      <c r="B55" s="2" t="s">
        <v>556</v>
      </c>
      <c r="C55" s="2"/>
      <c r="D55" s="2"/>
      <c r="E55" s="2"/>
      <c r="F55" s="136"/>
      <c r="G55" s="139"/>
      <c r="H55" s="139"/>
      <c r="I55" s="137"/>
      <c r="J55" s="137"/>
      <c r="K55" s="137"/>
      <c r="L55" s="137"/>
      <c r="M55" s="137"/>
      <c r="N55" s="137"/>
      <c r="O55" s="137"/>
      <c r="P55" s="138"/>
      <c r="Q55" s="137"/>
      <c r="R55" s="137"/>
    </row>
    <row r="56" spans="1:39" ht="13.2" customHeight="1" thickTop="1" thickBot="1">
      <c r="A56" s="160">
        <v>3</v>
      </c>
      <c r="B56" s="2" t="s">
        <v>557</v>
      </c>
      <c r="D56" s="2"/>
      <c r="E56" s="2"/>
      <c r="F56" s="136"/>
      <c r="G56" s="3"/>
      <c r="H56" s="3"/>
      <c r="I56" s="137"/>
      <c r="J56" s="137"/>
      <c r="K56" s="137"/>
      <c r="L56" s="137"/>
      <c r="M56" s="137"/>
      <c r="N56" s="137"/>
      <c r="O56" s="137"/>
      <c r="P56" s="138"/>
      <c r="Q56" s="137"/>
      <c r="R56" s="137"/>
    </row>
    <row r="57" spans="1:39" ht="13.2" customHeight="1" thickTop="1" thickBot="1">
      <c r="A57" s="160">
        <v>4</v>
      </c>
      <c r="B57" s="2" t="s">
        <v>558</v>
      </c>
      <c r="D57" s="2"/>
      <c r="E57" s="2"/>
      <c r="F57" s="136"/>
      <c r="G57" s="137"/>
      <c r="H57" s="137"/>
      <c r="I57" s="137"/>
      <c r="J57" s="137"/>
      <c r="K57" s="137"/>
      <c r="L57" s="137"/>
      <c r="M57" s="137"/>
      <c r="N57" s="137"/>
      <c r="O57" s="137"/>
      <c r="P57" s="138"/>
      <c r="Q57" s="137"/>
      <c r="R57" s="137"/>
    </row>
    <row r="58" spans="1:39" ht="13.2" customHeight="1" thickTop="1" thickBot="1">
      <c r="A58" s="160">
        <v>5</v>
      </c>
      <c r="B58" s="2" t="s">
        <v>559</v>
      </c>
      <c r="D58" s="2"/>
      <c r="E58" s="2"/>
      <c r="F58" s="136"/>
      <c r="G58" s="137"/>
      <c r="H58" s="137"/>
      <c r="I58" s="137"/>
      <c r="J58" s="137"/>
      <c r="K58" s="137"/>
      <c r="L58" s="137"/>
      <c r="M58" s="137"/>
      <c r="N58" s="137"/>
      <c r="O58" s="137"/>
      <c r="P58" s="138"/>
      <c r="Q58" s="137"/>
      <c r="R58" s="137"/>
    </row>
    <row r="59" spans="1:39" ht="13.2" customHeight="1" thickTop="1">
      <c r="A59" s="160">
        <v>6</v>
      </c>
      <c r="B59" s="3" t="s">
        <v>560</v>
      </c>
      <c r="D59" s="2"/>
      <c r="E59" s="2"/>
      <c r="F59" s="136"/>
      <c r="G59" s="139"/>
      <c r="H59" s="139"/>
      <c r="I59" s="139"/>
      <c r="J59" s="139"/>
      <c r="K59" s="139"/>
      <c r="L59" s="139"/>
      <c r="M59" s="139"/>
      <c r="N59" s="139"/>
      <c r="O59" s="139"/>
      <c r="P59" s="146"/>
      <c r="Q59" s="139"/>
      <c r="R59" s="139"/>
    </row>
    <row r="60" spans="1:39" ht="13.2" customHeight="1">
      <c r="A60" s="160">
        <v>7</v>
      </c>
      <c r="B60" s="2" t="s">
        <v>561</v>
      </c>
      <c r="D60" s="2"/>
      <c r="E60" s="2"/>
      <c r="F60" s="136"/>
      <c r="G60" s="139"/>
      <c r="H60" s="139"/>
      <c r="I60" s="139"/>
      <c r="J60" s="139"/>
      <c r="K60" s="139"/>
      <c r="L60" s="139"/>
      <c r="M60" s="139"/>
      <c r="N60" s="139"/>
      <c r="O60" s="139"/>
      <c r="P60" s="146"/>
      <c r="Q60" s="139"/>
      <c r="R60" s="139"/>
    </row>
    <row r="61" spans="1:39" s="154" customFormat="1" ht="13.2" customHeight="1">
      <c r="A61" s="160">
        <v>8</v>
      </c>
      <c r="B61" s="2" t="s">
        <v>562</v>
      </c>
      <c r="C61" s="2"/>
      <c r="D61" s="3"/>
      <c r="E61" s="3"/>
      <c r="F61" s="136"/>
      <c r="G61" s="139"/>
      <c r="H61" s="139"/>
      <c r="I61" s="139"/>
      <c r="J61" s="139"/>
      <c r="K61" s="139"/>
      <c r="L61" s="139"/>
      <c r="M61" s="139"/>
      <c r="N61" s="139"/>
      <c r="O61" s="139"/>
      <c r="P61" s="146"/>
      <c r="Q61" s="139"/>
      <c r="R61" s="139"/>
      <c r="S61" s="157"/>
      <c r="T61" s="157"/>
      <c r="U61" s="157"/>
      <c r="V61" s="157"/>
      <c r="W61" s="157"/>
      <c r="X61" s="157"/>
      <c r="Y61" s="157"/>
      <c r="Z61" s="157"/>
      <c r="AA61" s="157"/>
      <c r="AB61" s="157"/>
      <c r="AC61" s="157"/>
      <c r="AD61" s="157"/>
      <c r="AE61" s="153"/>
      <c r="AF61" s="153"/>
      <c r="AG61" s="153"/>
      <c r="AH61" s="153"/>
      <c r="AI61" s="157"/>
      <c r="AJ61" s="157"/>
      <c r="AK61" s="157"/>
      <c r="AL61" s="157"/>
      <c r="AM61" s="153"/>
    </row>
    <row r="62" spans="1:39" ht="13.2" customHeight="1">
      <c r="A62" s="160">
        <v>9</v>
      </c>
      <c r="B62" s="2" t="s">
        <v>563</v>
      </c>
      <c r="C62" s="2"/>
      <c r="D62" s="2"/>
      <c r="E62" s="2"/>
      <c r="F62" s="136"/>
      <c r="G62" s="139"/>
      <c r="H62" s="139"/>
      <c r="I62" s="139"/>
      <c r="J62" s="139"/>
      <c r="K62" s="139"/>
      <c r="L62" s="139"/>
      <c r="M62" s="139"/>
      <c r="N62" s="139"/>
      <c r="O62" s="139"/>
      <c r="P62" s="146"/>
      <c r="Q62" s="139"/>
      <c r="R62" s="139"/>
    </row>
    <row r="63" spans="1:39" ht="13.2" customHeight="1">
      <c r="A63" s="160">
        <v>10</v>
      </c>
      <c r="B63" s="2" t="s">
        <v>564</v>
      </c>
      <c r="C63" s="2"/>
      <c r="D63" s="2"/>
      <c r="E63" s="2"/>
      <c r="F63" s="136"/>
      <c r="G63" s="139"/>
      <c r="H63" s="139"/>
      <c r="I63" s="139"/>
      <c r="J63" s="139"/>
      <c r="K63" s="139"/>
      <c r="L63" s="139"/>
      <c r="M63" s="139"/>
      <c r="N63" s="139"/>
      <c r="O63" s="139"/>
      <c r="P63" s="146"/>
      <c r="Q63" s="139"/>
      <c r="R63" s="139"/>
    </row>
    <row r="64" spans="1:39" ht="13.2" customHeight="1">
      <c r="A64" s="160">
        <v>11</v>
      </c>
      <c r="B64" s="2" t="s">
        <v>565</v>
      </c>
      <c r="C64" s="2"/>
      <c r="D64" s="2"/>
      <c r="E64" s="2"/>
      <c r="F64" s="136"/>
      <c r="G64" s="139"/>
      <c r="H64" s="139"/>
      <c r="I64" s="139"/>
      <c r="J64" s="139"/>
      <c r="K64" s="139"/>
      <c r="L64" s="139"/>
      <c r="M64" s="139"/>
      <c r="N64" s="139"/>
      <c r="O64" s="139"/>
      <c r="P64" s="146"/>
      <c r="Q64" s="139"/>
      <c r="R64" s="139"/>
    </row>
    <row r="65" spans="1:39" ht="13.2" customHeight="1">
      <c r="A65" s="160">
        <v>12</v>
      </c>
      <c r="B65" s="2" t="s">
        <v>566</v>
      </c>
      <c r="C65" s="2"/>
      <c r="D65" s="2"/>
      <c r="E65" s="2"/>
      <c r="F65" s="136"/>
      <c r="G65" s="139"/>
      <c r="H65" s="139"/>
      <c r="I65" s="139"/>
      <c r="J65" s="139"/>
      <c r="K65" s="139"/>
      <c r="L65" s="139"/>
      <c r="M65" s="139"/>
      <c r="N65" s="139"/>
      <c r="O65" s="139"/>
      <c r="P65" s="146"/>
      <c r="Q65" s="139"/>
      <c r="R65" s="139"/>
    </row>
    <row r="66" spans="1:39" ht="13.2" customHeight="1">
      <c r="A66" s="160">
        <v>13</v>
      </c>
      <c r="B66" s="2" t="s">
        <v>567</v>
      </c>
      <c r="C66" s="2"/>
      <c r="D66" s="2"/>
      <c r="E66" s="2"/>
      <c r="F66" s="136"/>
      <c r="G66" s="139"/>
      <c r="H66" s="139"/>
      <c r="I66" s="139"/>
      <c r="J66" s="139"/>
      <c r="K66" s="139"/>
      <c r="L66" s="139"/>
      <c r="M66" s="139"/>
      <c r="N66" s="139"/>
      <c r="O66" s="139"/>
      <c r="P66" s="146"/>
      <c r="Q66" s="139"/>
      <c r="R66" s="139"/>
    </row>
    <row r="67" spans="1:39" ht="10.199999999999999" thickBot="1">
      <c r="A67" s="3"/>
      <c r="C67" s="3"/>
      <c r="D67" s="3"/>
      <c r="E67" s="3"/>
      <c r="F67" s="147"/>
      <c r="G67" s="148"/>
      <c r="H67" s="148"/>
      <c r="I67" s="148"/>
      <c r="J67" s="148"/>
      <c r="K67" s="148"/>
      <c r="L67" s="148"/>
      <c r="M67" s="148"/>
      <c r="N67" s="148"/>
      <c r="O67" s="148"/>
      <c r="P67" s="149"/>
      <c r="Q67" s="148"/>
      <c r="R67" s="148"/>
    </row>
    <row r="68" spans="1:39" ht="10.199999999999999" thickTop="1"/>
    <row r="69" spans="1:39">
      <c r="A69" s="3"/>
      <c r="C69" s="3"/>
      <c r="D69" s="3"/>
      <c r="E69" s="3"/>
      <c r="F69" s="147"/>
      <c r="G69" s="3"/>
      <c r="H69" s="3"/>
      <c r="I69" s="3"/>
      <c r="J69" s="3"/>
      <c r="K69" s="3"/>
      <c r="L69" s="3"/>
      <c r="M69" s="3"/>
      <c r="N69" s="3"/>
      <c r="O69" s="3"/>
      <c r="P69" s="150"/>
      <c r="Q69" s="3"/>
      <c r="R69" s="3"/>
    </row>
    <row r="70" spans="1:39" s="154" customFormat="1">
      <c r="A70" s="3"/>
      <c r="B70" s="3"/>
      <c r="C70" s="3"/>
      <c r="D70" s="3"/>
      <c r="E70" s="3"/>
      <c r="F70" s="147"/>
      <c r="G70" s="3"/>
      <c r="H70" s="3"/>
      <c r="I70" s="3"/>
      <c r="J70" s="3"/>
      <c r="K70" s="3"/>
      <c r="L70" s="3"/>
      <c r="M70" s="3"/>
      <c r="N70" s="3"/>
      <c r="O70" s="3"/>
      <c r="P70" s="150"/>
      <c r="Q70" s="3"/>
      <c r="R70" s="3"/>
      <c r="S70" s="157"/>
      <c r="T70" s="157"/>
      <c r="U70" s="157"/>
      <c r="V70" s="157"/>
      <c r="W70" s="157"/>
      <c r="X70" s="157"/>
      <c r="Y70" s="157"/>
      <c r="Z70" s="157"/>
      <c r="AA70" s="157"/>
      <c r="AB70" s="157"/>
      <c r="AC70" s="157"/>
      <c r="AD70" s="157"/>
      <c r="AE70" s="153"/>
      <c r="AF70" s="153"/>
      <c r="AG70" s="153"/>
      <c r="AH70" s="153"/>
      <c r="AI70" s="157"/>
      <c r="AJ70" s="157"/>
      <c r="AK70" s="157"/>
      <c r="AL70" s="157"/>
      <c r="AM70" s="153"/>
    </row>
    <row r="71" spans="1:39" s="154" customFormat="1" ht="9.75" customHeight="1">
      <c r="A71" s="3"/>
      <c r="B71" s="3"/>
      <c r="C71" s="3"/>
      <c r="D71" s="3"/>
      <c r="E71" s="3"/>
      <c r="F71" s="147"/>
      <c r="G71" s="3"/>
      <c r="H71" s="3"/>
      <c r="I71" s="3"/>
      <c r="J71" s="3"/>
      <c r="K71" s="3"/>
      <c r="L71" s="3"/>
      <c r="M71" s="3"/>
      <c r="N71" s="3"/>
      <c r="O71" s="3"/>
      <c r="P71" s="150"/>
      <c r="Q71" s="3"/>
      <c r="R71" s="3"/>
      <c r="S71" s="157"/>
      <c r="T71" s="157"/>
      <c r="U71" s="157"/>
      <c r="V71" s="157"/>
      <c r="W71" s="157"/>
      <c r="X71" s="157"/>
      <c r="Y71" s="157"/>
      <c r="Z71" s="157"/>
      <c r="AA71" s="157"/>
      <c r="AB71" s="157"/>
      <c r="AC71" s="157"/>
      <c r="AD71" s="157"/>
      <c r="AE71" s="153"/>
      <c r="AF71" s="153"/>
      <c r="AG71" s="153"/>
      <c r="AH71" s="153"/>
      <c r="AI71" s="157"/>
      <c r="AJ71" s="157"/>
      <c r="AK71" s="157"/>
      <c r="AL71" s="157"/>
      <c r="AM71" s="153"/>
    </row>
    <row r="72" spans="1:39" s="154" customFormat="1">
      <c r="A72" s="3"/>
      <c r="B72" s="3"/>
      <c r="C72" s="3"/>
      <c r="D72" s="3"/>
      <c r="E72" s="3"/>
      <c r="F72" s="147"/>
      <c r="G72" s="3"/>
      <c r="H72" s="3"/>
      <c r="I72" s="3"/>
      <c r="J72" s="3"/>
      <c r="K72" s="3"/>
      <c r="L72" s="3"/>
      <c r="M72" s="3"/>
      <c r="N72" s="3"/>
      <c r="O72" s="3"/>
      <c r="P72" s="150"/>
      <c r="Q72" s="3"/>
      <c r="R72" s="3"/>
      <c r="S72" s="157"/>
      <c r="T72" s="157"/>
      <c r="U72" s="157"/>
      <c r="V72" s="157"/>
      <c r="W72" s="157"/>
      <c r="X72" s="157"/>
      <c r="Y72" s="157"/>
      <c r="Z72" s="157"/>
      <c r="AA72" s="157"/>
      <c r="AB72" s="157"/>
      <c r="AC72" s="157"/>
      <c r="AD72" s="157"/>
      <c r="AE72" s="153"/>
      <c r="AF72" s="153"/>
      <c r="AG72" s="153"/>
      <c r="AH72" s="153"/>
      <c r="AI72" s="157"/>
      <c r="AJ72" s="157"/>
      <c r="AK72" s="157"/>
      <c r="AL72" s="157"/>
      <c r="AM72" s="153"/>
    </row>
    <row r="73" spans="1:39" s="154" customFormat="1" ht="9" customHeight="1">
      <c r="A73" s="1"/>
      <c r="B73" s="1"/>
      <c r="C73" s="1"/>
      <c r="D73" s="1"/>
      <c r="E73" s="1"/>
      <c r="F73" s="140"/>
      <c r="G73" s="1"/>
      <c r="H73" s="1"/>
      <c r="I73" s="1"/>
      <c r="J73" s="1"/>
      <c r="K73" s="1"/>
      <c r="L73" s="1"/>
      <c r="M73" s="1"/>
      <c r="N73" s="1"/>
      <c r="O73" s="1"/>
      <c r="P73" s="142"/>
      <c r="Q73" s="1"/>
      <c r="R73" s="1"/>
      <c r="S73" s="157"/>
      <c r="T73" s="157"/>
      <c r="U73" s="157"/>
      <c r="V73" s="157"/>
      <c r="W73" s="157"/>
      <c r="X73" s="157"/>
      <c r="Y73" s="157"/>
      <c r="Z73" s="157"/>
      <c r="AA73" s="157"/>
      <c r="AB73" s="157"/>
      <c r="AC73" s="157"/>
      <c r="AD73" s="157"/>
      <c r="AE73" s="153"/>
      <c r="AF73" s="153"/>
      <c r="AG73" s="153"/>
      <c r="AH73" s="153"/>
      <c r="AI73" s="157"/>
      <c r="AJ73" s="157"/>
      <c r="AK73" s="157"/>
      <c r="AL73" s="157"/>
      <c r="AM73" s="153"/>
    </row>
    <row r="74" spans="1:39" s="154" customFormat="1">
      <c r="A74" s="1"/>
      <c r="B74" s="1"/>
      <c r="C74" s="1"/>
      <c r="D74" s="1"/>
      <c r="E74" s="1"/>
      <c r="F74" s="140"/>
      <c r="G74" s="1"/>
      <c r="H74" s="1"/>
      <c r="I74" s="1"/>
      <c r="J74" s="1"/>
      <c r="K74" s="1"/>
      <c r="L74" s="1"/>
      <c r="M74" s="1"/>
      <c r="N74" s="1"/>
      <c r="O74" s="1"/>
      <c r="P74" s="142"/>
      <c r="Q74" s="1"/>
      <c r="R74" s="1"/>
      <c r="S74" s="157"/>
      <c r="T74" s="157"/>
      <c r="U74" s="157"/>
      <c r="V74" s="157"/>
      <c r="W74" s="157"/>
      <c r="X74" s="157"/>
      <c r="Y74" s="157"/>
      <c r="Z74" s="157"/>
      <c r="AA74" s="157"/>
      <c r="AB74" s="157"/>
      <c r="AC74" s="157"/>
      <c r="AD74" s="157"/>
      <c r="AE74" s="153"/>
      <c r="AF74" s="153"/>
      <c r="AG74" s="153"/>
      <c r="AH74" s="153"/>
      <c r="AI74" s="157"/>
      <c r="AJ74" s="157"/>
      <c r="AK74" s="157"/>
      <c r="AL74" s="157"/>
      <c r="AM74" s="153"/>
    </row>
    <row r="75" spans="1:39" s="154" customFormat="1">
      <c r="A75" s="1"/>
      <c r="B75" s="1"/>
      <c r="C75" s="1"/>
      <c r="D75" s="1"/>
      <c r="E75" s="1"/>
      <c r="F75" s="140"/>
      <c r="G75" s="1"/>
      <c r="H75" s="1"/>
      <c r="I75" s="1"/>
      <c r="J75" s="1"/>
      <c r="K75" s="1"/>
      <c r="L75" s="1"/>
      <c r="M75" s="1"/>
      <c r="N75" s="1"/>
      <c r="O75" s="1"/>
      <c r="P75" s="142"/>
      <c r="Q75" s="1"/>
      <c r="R75" s="1"/>
      <c r="S75" s="157"/>
      <c r="T75" s="157"/>
      <c r="U75" s="157"/>
      <c r="V75" s="157"/>
      <c r="W75" s="157"/>
      <c r="X75" s="157"/>
      <c r="Y75" s="157"/>
      <c r="Z75" s="157"/>
      <c r="AA75" s="157"/>
      <c r="AB75" s="157"/>
      <c r="AC75" s="157"/>
      <c r="AD75" s="157"/>
      <c r="AE75" s="153"/>
      <c r="AF75" s="153"/>
      <c r="AG75" s="153"/>
      <c r="AH75" s="153"/>
      <c r="AI75" s="157"/>
      <c r="AJ75" s="157"/>
      <c r="AK75" s="157"/>
      <c r="AL75" s="157"/>
      <c r="AM75" s="153"/>
    </row>
    <row r="76" spans="1:39" s="154" customFormat="1">
      <c r="A76" s="1"/>
      <c r="B76" s="1"/>
      <c r="C76" s="1"/>
      <c r="D76" s="1"/>
      <c r="E76" s="1"/>
      <c r="F76" s="140"/>
      <c r="G76" s="1"/>
      <c r="H76" s="1"/>
      <c r="I76" s="1"/>
      <c r="J76" s="1"/>
      <c r="K76" s="1"/>
      <c r="L76" s="1"/>
      <c r="M76" s="1"/>
      <c r="N76" s="1"/>
      <c r="O76" s="1"/>
      <c r="P76" s="142"/>
      <c r="Q76" s="1"/>
      <c r="R76" s="1"/>
      <c r="S76" s="157"/>
      <c r="T76" s="157"/>
      <c r="U76" s="157"/>
      <c r="V76" s="157"/>
      <c r="W76" s="157"/>
      <c r="X76" s="157"/>
      <c r="Y76" s="157"/>
      <c r="Z76" s="157"/>
      <c r="AA76" s="157"/>
      <c r="AB76" s="157"/>
      <c r="AC76" s="157"/>
      <c r="AD76" s="157"/>
      <c r="AE76" s="153"/>
      <c r="AF76" s="153"/>
      <c r="AG76" s="153"/>
      <c r="AH76" s="153"/>
      <c r="AI76" s="157"/>
      <c r="AJ76" s="157"/>
      <c r="AK76" s="157"/>
      <c r="AL76" s="157"/>
      <c r="AM76" s="153"/>
    </row>
    <row r="77" spans="1:39" s="154" customFormat="1">
      <c r="A77" s="1"/>
      <c r="B77" s="1"/>
      <c r="C77" s="1"/>
      <c r="D77" s="1"/>
      <c r="E77" s="1"/>
      <c r="F77" s="140"/>
      <c r="G77" s="1"/>
      <c r="H77" s="1"/>
      <c r="I77" s="1"/>
      <c r="J77" s="1"/>
      <c r="K77" s="1"/>
      <c r="L77" s="1"/>
      <c r="M77" s="1"/>
      <c r="N77" s="1"/>
      <c r="O77" s="1"/>
      <c r="P77" s="142"/>
      <c r="Q77" s="1"/>
      <c r="R77" s="1"/>
      <c r="S77" s="157"/>
      <c r="T77" s="157"/>
      <c r="U77" s="157"/>
      <c r="V77" s="157"/>
      <c r="W77" s="157"/>
      <c r="X77" s="157"/>
      <c r="Y77" s="157"/>
      <c r="Z77" s="157"/>
      <c r="AA77" s="157"/>
      <c r="AB77" s="157"/>
      <c r="AC77" s="157"/>
      <c r="AD77" s="157"/>
      <c r="AE77" s="153"/>
      <c r="AF77" s="153"/>
      <c r="AG77" s="153"/>
      <c r="AH77" s="153"/>
      <c r="AI77" s="157"/>
      <c r="AJ77" s="157"/>
      <c r="AK77" s="157"/>
      <c r="AL77" s="157"/>
      <c r="AM77" s="153"/>
    </row>
    <row r="78" spans="1:39" s="154" customFormat="1">
      <c r="A78" s="1"/>
      <c r="B78" s="1"/>
      <c r="C78" s="1"/>
      <c r="D78" s="1"/>
      <c r="E78" s="1"/>
      <c r="F78" s="140"/>
      <c r="G78" s="1"/>
      <c r="H78" s="1"/>
      <c r="I78" s="1"/>
      <c r="J78" s="1"/>
      <c r="K78" s="1"/>
      <c r="L78" s="1"/>
      <c r="M78" s="1"/>
      <c r="N78" s="1"/>
      <c r="O78" s="1"/>
      <c r="P78" s="142"/>
      <c r="Q78" s="1"/>
      <c r="R78" s="1"/>
      <c r="S78" s="157"/>
      <c r="T78" s="157"/>
      <c r="U78" s="157"/>
      <c r="V78" s="157"/>
      <c r="W78" s="157"/>
      <c r="X78" s="157"/>
      <c r="Y78" s="157"/>
      <c r="Z78" s="157"/>
      <c r="AA78" s="157"/>
      <c r="AB78" s="157"/>
      <c r="AC78" s="157"/>
      <c r="AD78" s="157"/>
      <c r="AE78" s="153"/>
      <c r="AF78" s="153"/>
      <c r="AG78" s="153"/>
      <c r="AH78" s="153"/>
      <c r="AI78" s="157"/>
      <c r="AJ78" s="157"/>
      <c r="AK78" s="157"/>
      <c r="AL78" s="157"/>
      <c r="AM78" s="153"/>
    </row>
    <row r="79" spans="1:39" s="154" customFormat="1">
      <c r="A79" s="1"/>
      <c r="B79" s="1"/>
      <c r="C79" s="1"/>
      <c r="D79" s="1"/>
      <c r="E79" s="1"/>
      <c r="F79" s="140"/>
      <c r="G79" s="1"/>
      <c r="H79" s="1"/>
      <c r="I79" s="1"/>
      <c r="J79" s="1"/>
      <c r="K79" s="1"/>
      <c r="L79" s="1"/>
      <c r="M79" s="1"/>
      <c r="N79" s="1"/>
      <c r="O79" s="1"/>
      <c r="P79" s="142"/>
      <c r="Q79" s="1"/>
      <c r="R79" s="1"/>
      <c r="S79" s="157"/>
      <c r="T79" s="157"/>
      <c r="U79" s="157"/>
      <c r="V79" s="157"/>
      <c r="W79" s="157"/>
      <c r="X79" s="157"/>
      <c r="Y79" s="157"/>
      <c r="Z79" s="157"/>
      <c r="AA79" s="157"/>
      <c r="AB79" s="157"/>
      <c r="AC79" s="157"/>
      <c r="AD79" s="157"/>
      <c r="AE79" s="153"/>
      <c r="AF79" s="153"/>
      <c r="AG79" s="153"/>
      <c r="AH79" s="153"/>
      <c r="AI79" s="157"/>
      <c r="AJ79" s="157"/>
      <c r="AK79" s="157"/>
      <c r="AL79" s="157"/>
      <c r="AM79" s="153"/>
    </row>
    <row r="80" spans="1:39" s="154" customFormat="1">
      <c r="A80" s="1"/>
      <c r="B80" s="1"/>
      <c r="C80" s="1"/>
      <c r="D80" s="1"/>
      <c r="E80" s="1"/>
      <c r="F80" s="140"/>
      <c r="G80" s="1"/>
      <c r="H80" s="1"/>
      <c r="I80" s="1"/>
      <c r="J80" s="1"/>
      <c r="K80" s="1"/>
      <c r="L80" s="1"/>
      <c r="M80" s="1"/>
      <c r="N80" s="1"/>
      <c r="O80" s="1"/>
      <c r="P80" s="142"/>
      <c r="Q80" s="1"/>
      <c r="R80" s="1"/>
      <c r="S80" s="157"/>
      <c r="T80" s="157"/>
      <c r="U80" s="157"/>
      <c r="V80" s="157"/>
      <c r="W80" s="157"/>
      <c r="X80" s="157"/>
      <c r="Y80" s="157"/>
      <c r="Z80" s="157"/>
      <c r="AA80" s="157"/>
      <c r="AB80" s="157"/>
      <c r="AC80" s="157"/>
      <c r="AD80" s="157"/>
      <c r="AE80" s="153"/>
      <c r="AF80" s="153"/>
      <c r="AG80" s="153"/>
      <c r="AH80" s="153"/>
      <c r="AI80" s="157"/>
      <c r="AJ80" s="157"/>
      <c r="AK80" s="157"/>
      <c r="AL80" s="157"/>
      <c r="AM80" s="153"/>
    </row>
    <row r="81" spans="1:39" s="154" customFormat="1">
      <c r="A81" s="1"/>
      <c r="B81" s="1"/>
      <c r="C81" s="1"/>
      <c r="D81" s="1"/>
      <c r="E81" s="1"/>
      <c r="F81" s="140"/>
      <c r="G81" s="1"/>
      <c r="H81" s="1"/>
      <c r="I81" s="1"/>
      <c r="J81" s="1"/>
      <c r="K81" s="1"/>
      <c r="L81" s="1"/>
      <c r="M81" s="1"/>
      <c r="N81" s="1"/>
      <c r="O81" s="1"/>
      <c r="P81" s="142"/>
      <c r="Q81" s="1"/>
      <c r="R81" s="1"/>
      <c r="S81" s="157"/>
      <c r="T81" s="157"/>
      <c r="U81" s="157"/>
      <c r="V81" s="157"/>
      <c r="W81" s="157"/>
      <c r="X81" s="157"/>
      <c r="Y81" s="157"/>
      <c r="Z81" s="157"/>
      <c r="AA81" s="157"/>
      <c r="AB81" s="157"/>
      <c r="AC81" s="157"/>
      <c r="AD81" s="157"/>
      <c r="AE81" s="153"/>
      <c r="AF81" s="153"/>
      <c r="AG81" s="153"/>
      <c r="AH81" s="153"/>
      <c r="AI81" s="157"/>
      <c r="AJ81" s="157"/>
      <c r="AK81" s="157"/>
      <c r="AL81" s="157"/>
      <c r="AM81" s="153"/>
    </row>
    <row r="82" spans="1:39" s="154" customFormat="1">
      <c r="A82" s="1"/>
      <c r="B82" s="1"/>
      <c r="C82" s="1"/>
      <c r="D82" s="1"/>
      <c r="E82" s="1"/>
      <c r="F82" s="140"/>
      <c r="G82" s="1"/>
      <c r="H82" s="1"/>
      <c r="I82" s="1"/>
      <c r="J82" s="1"/>
      <c r="K82" s="1"/>
      <c r="L82" s="1"/>
      <c r="M82" s="1"/>
      <c r="N82" s="1"/>
      <c r="O82" s="1"/>
      <c r="P82" s="142"/>
      <c r="Q82" s="1"/>
      <c r="R82" s="1"/>
      <c r="S82" s="157"/>
      <c r="T82" s="157"/>
      <c r="U82" s="157"/>
      <c r="V82" s="157"/>
      <c r="W82" s="157"/>
      <c r="X82" s="157"/>
      <c r="Y82" s="157"/>
      <c r="Z82" s="157"/>
      <c r="AA82" s="157"/>
      <c r="AB82" s="157"/>
      <c r="AC82" s="157"/>
      <c r="AD82" s="157"/>
      <c r="AE82" s="153"/>
      <c r="AF82" s="153"/>
      <c r="AG82" s="153"/>
      <c r="AH82" s="153"/>
      <c r="AI82" s="157"/>
      <c r="AJ82" s="157"/>
      <c r="AK82" s="157"/>
      <c r="AL82" s="157"/>
      <c r="AM82" s="153"/>
    </row>
  </sheetData>
  <autoFilter ref="A14:AN46" xr:uid="{B8DB0764-9065-439E-943A-6B4D1B9E8B71}"/>
  <mergeCells count="47">
    <mergeCell ref="A1:E1"/>
    <mergeCell ref="I13:N13"/>
    <mergeCell ref="A2:E2"/>
    <mergeCell ref="A6:E6"/>
    <mergeCell ref="A7:E7"/>
    <mergeCell ref="B12:B14"/>
    <mergeCell ref="C12:C14"/>
    <mergeCell ref="D12:D14"/>
    <mergeCell ref="E12:E14"/>
    <mergeCell ref="A9:E9"/>
    <mergeCell ref="A11:A14"/>
    <mergeCell ref="B11:E11"/>
    <mergeCell ref="A8:E8"/>
    <mergeCell ref="G1:Q3"/>
    <mergeCell ref="G13:G14"/>
    <mergeCell ref="H13:H14"/>
    <mergeCell ref="A49:E49"/>
    <mergeCell ref="A51:E51"/>
    <mergeCell ref="AJ13:AJ14"/>
    <mergeCell ref="AA12:AD12"/>
    <mergeCell ref="AE12:AH12"/>
    <mergeCell ref="AG13:AG14"/>
    <mergeCell ref="AH13:AH14"/>
    <mergeCell ref="U13:U14"/>
    <mergeCell ref="AE13:AE14"/>
    <mergeCell ref="AF13:AF14"/>
    <mergeCell ref="Y13:Y14"/>
    <mergeCell ref="S13:S14"/>
    <mergeCell ref="T13:T14"/>
    <mergeCell ref="Q12:Q14"/>
    <mergeCell ref="R12:R14"/>
    <mergeCell ref="S12:V12"/>
    <mergeCell ref="AK13:AK14"/>
    <mergeCell ref="AL13:AL14"/>
    <mergeCell ref="F12:F14"/>
    <mergeCell ref="AI11:AL12"/>
    <mergeCell ref="V13:V14"/>
    <mergeCell ref="W13:W14"/>
    <mergeCell ref="X13:X14"/>
    <mergeCell ref="P12:P14"/>
    <mergeCell ref="W12:Z12"/>
    <mergeCell ref="AA13:AA14"/>
    <mergeCell ref="AB13:AB14"/>
    <mergeCell ref="AC13:AC14"/>
    <mergeCell ref="AD13:AD14"/>
    <mergeCell ref="Z13:Z14"/>
    <mergeCell ref="AI13:AI1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A2AC4-0516-4A3A-86AD-62500CEA126F}">
  <dimension ref="A1:AL67"/>
  <sheetViews>
    <sheetView showGridLines="0" topLeftCell="G9" zoomScale="85" zoomScaleNormal="85" workbookViewId="0">
      <selection activeCell="S16" sqref="S16"/>
    </sheetView>
  </sheetViews>
  <sheetFormatPr baseColWidth="10" defaultColWidth="11.44140625" defaultRowHeight="9.6" outlineLevelRow="2"/>
  <cols>
    <col min="1" max="1" width="6.21875" style="1" customWidth="1"/>
    <col min="2" max="5" width="6.77734375" style="1" customWidth="1"/>
    <col min="6" max="6" width="34.44140625" style="140" customWidth="1"/>
    <col min="7" max="7" width="21.77734375" style="1" customWidth="1"/>
    <col min="8" max="8" width="16" style="1" customWidth="1"/>
    <col min="9" max="9" width="4.21875" style="1" customWidth="1"/>
    <col min="10" max="10" width="4.44140625" style="1" customWidth="1"/>
    <col min="11" max="11" width="6.5546875" style="1" bestFit="1" customWidth="1"/>
    <col min="12" max="13" width="4.21875" style="1" customWidth="1"/>
    <col min="14" max="14" width="6" style="1" bestFit="1" customWidth="1"/>
    <col min="15" max="15" width="7" style="1" bestFit="1" customWidth="1"/>
    <col min="16" max="16" width="13" style="142" customWidth="1"/>
    <col min="17" max="17" width="18.21875" style="1" customWidth="1"/>
    <col min="18" max="18" width="26.21875" style="1" customWidth="1"/>
    <col min="19" max="20" width="11.44140625" style="151" customWidth="1"/>
    <col min="21" max="21" width="13.21875" style="151" customWidth="1"/>
    <col min="22" max="22" width="26.77734375" style="151" customWidth="1"/>
    <col min="23" max="26" width="11.44140625" style="151" customWidth="1"/>
    <col min="27" max="27" width="23.44140625" style="151" customWidth="1"/>
    <col min="28" max="30" width="11.44140625" style="151" customWidth="1"/>
    <col min="31" max="16384" width="11.44140625" style="151"/>
  </cols>
  <sheetData>
    <row r="1" spans="1:38" ht="15.6">
      <c r="A1" s="831" t="s">
        <v>441</v>
      </c>
      <c r="B1" s="831"/>
      <c r="C1" s="831"/>
      <c r="D1" s="831"/>
      <c r="E1" s="831"/>
      <c r="F1" s="164"/>
      <c r="G1" s="832"/>
      <c r="H1" s="832"/>
      <c r="I1" s="832"/>
      <c r="J1" s="832"/>
      <c r="K1" s="832"/>
      <c r="L1" s="832"/>
      <c r="M1" s="832"/>
      <c r="N1" s="832"/>
      <c r="O1" s="832"/>
      <c r="P1" s="832"/>
      <c r="Q1" s="832"/>
    </row>
    <row r="2" spans="1:38" ht="12" customHeight="1">
      <c r="A2" s="833" t="s">
        <v>442</v>
      </c>
      <c r="B2" s="833"/>
      <c r="C2" s="833"/>
      <c r="D2" s="833"/>
      <c r="E2" s="833"/>
      <c r="F2" s="165"/>
      <c r="G2" s="832"/>
      <c r="H2" s="832"/>
      <c r="I2" s="832"/>
      <c r="J2" s="832"/>
      <c r="K2" s="832"/>
      <c r="L2" s="832"/>
      <c r="M2" s="832"/>
      <c r="N2" s="832"/>
      <c r="O2" s="832"/>
      <c r="P2" s="832"/>
      <c r="Q2" s="832"/>
    </row>
    <row r="3" spans="1:38" ht="10.199999999999999" customHeight="1">
      <c r="G3" s="832"/>
      <c r="H3" s="832"/>
      <c r="I3" s="832"/>
      <c r="J3" s="832"/>
      <c r="K3" s="832"/>
      <c r="L3" s="832"/>
      <c r="M3" s="832"/>
      <c r="N3" s="832"/>
      <c r="O3" s="832"/>
      <c r="P3" s="832"/>
      <c r="Q3" s="832"/>
    </row>
    <row r="6" spans="1:38" ht="10.199999999999999">
      <c r="A6" s="834" t="s">
        <v>443</v>
      </c>
      <c r="B6" s="834"/>
      <c r="C6" s="834"/>
      <c r="D6" s="834"/>
      <c r="E6" s="834"/>
      <c r="F6" s="141">
        <v>2024</v>
      </c>
    </row>
    <row r="7" spans="1:38" ht="10.199999999999999">
      <c r="A7" s="834" t="s">
        <v>444</v>
      </c>
      <c r="B7" s="834"/>
      <c r="C7" s="834"/>
      <c r="D7" s="834"/>
      <c r="E7" s="834"/>
      <c r="F7" s="143">
        <v>172</v>
      </c>
    </row>
    <row r="8" spans="1:38" ht="10.199999999999999">
      <c r="A8" s="834" t="s">
        <v>445</v>
      </c>
      <c r="B8" s="834"/>
      <c r="C8" s="834"/>
      <c r="D8" s="834"/>
      <c r="E8" s="834"/>
      <c r="F8" s="143" t="s">
        <v>568</v>
      </c>
    </row>
    <row r="9" spans="1:38" ht="10.199999999999999">
      <c r="A9" s="834" t="s">
        <v>447</v>
      </c>
      <c r="B9" s="834"/>
      <c r="C9" s="834"/>
      <c r="D9" s="834"/>
      <c r="E9" s="834"/>
      <c r="F9" s="143" t="s">
        <v>569</v>
      </c>
    </row>
    <row r="10" spans="1:38" ht="19.5" customHeight="1"/>
    <row r="11" spans="1:38" ht="27" customHeight="1">
      <c r="A11" s="816" t="s">
        <v>44</v>
      </c>
      <c r="B11" s="816" t="s">
        <v>570</v>
      </c>
      <c r="C11" s="816"/>
      <c r="D11" s="816"/>
      <c r="E11" s="816"/>
      <c r="F11" s="816" t="s">
        <v>449</v>
      </c>
      <c r="G11" s="816"/>
      <c r="H11" s="816"/>
      <c r="I11" s="816"/>
      <c r="J11" s="816"/>
      <c r="K11" s="816"/>
      <c r="L11" s="816"/>
      <c r="M11" s="816"/>
      <c r="N11" s="816"/>
      <c r="O11" s="816"/>
      <c r="P11" s="816"/>
      <c r="Q11" s="816"/>
      <c r="R11" s="816"/>
      <c r="S11" s="167" t="s">
        <v>450</v>
      </c>
      <c r="T11" s="167"/>
      <c r="U11" s="167"/>
      <c r="V11" s="167"/>
      <c r="W11" s="167"/>
      <c r="X11" s="167"/>
      <c r="Y11" s="167"/>
      <c r="Z11" s="167"/>
      <c r="AA11" s="167"/>
      <c r="AB11" s="167"/>
      <c r="AC11" s="167"/>
      <c r="AD11" s="167"/>
      <c r="AE11" s="167"/>
      <c r="AF11" s="167"/>
      <c r="AG11" s="167"/>
      <c r="AH11" s="167"/>
      <c r="AI11" s="824" t="s">
        <v>451</v>
      </c>
      <c r="AJ11" s="824"/>
      <c r="AK11" s="824"/>
      <c r="AL11" s="824"/>
    </row>
    <row r="12" spans="1:38" ht="19.5" customHeight="1">
      <c r="A12" s="816"/>
      <c r="B12" s="828" t="s">
        <v>571</v>
      </c>
      <c r="C12" s="828" t="s">
        <v>572</v>
      </c>
      <c r="D12" s="828" t="s">
        <v>573</v>
      </c>
      <c r="E12" s="828" t="s">
        <v>574</v>
      </c>
      <c r="F12" s="816" t="s">
        <v>456</v>
      </c>
      <c r="G12" s="830" t="s">
        <v>457</v>
      </c>
      <c r="H12" s="830"/>
      <c r="I12" s="830"/>
      <c r="J12" s="830"/>
      <c r="K12" s="830"/>
      <c r="L12" s="830"/>
      <c r="M12" s="830"/>
      <c r="N12" s="830"/>
      <c r="O12" s="830"/>
      <c r="P12" s="817" t="s">
        <v>575</v>
      </c>
      <c r="Q12" s="816" t="s">
        <v>576</v>
      </c>
      <c r="R12" s="816" t="s">
        <v>577</v>
      </c>
      <c r="S12" s="824" t="s">
        <v>461</v>
      </c>
      <c r="T12" s="824"/>
      <c r="U12" s="824"/>
      <c r="V12" s="824"/>
      <c r="W12" s="824" t="s">
        <v>462</v>
      </c>
      <c r="X12" s="824"/>
      <c r="Y12" s="824"/>
      <c r="Z12" s="824"/>
      <c r="AA12" s="824" t="s">
        <v>463</v>
      </c>
      <c r="AB12" s="824"/>
      <c r="AC12" s="824"/>
      <c r="AD12" s="824"/>
      <c r="AE12" s="824" t="s">
        <v>464</v>
      </c>
      <c r="AF12" s="824"/>
      <c r="AG12" s="824"/>
      <c r="AH12" s="824"/>
      <c r="AI12" s="824"/>
      <c r="AJ12" s="824"/>
      <c r="AK12" s="824"/>
      <c r="AL12" s="824"/>
    </row>
    <row r="13" spans="1:38" ht="19.5" customHeight="1">
      <c r="A13" s="816"/>
      <c r="B13" s="828"/>
      <c r="C13" s="828"/>
      <c r="D13" s="828"/>
      <c r="E13" s="828"/>
      <c r="F13" s="816"/>
      <c r="G13" s="816" t="s">
        <v>578</v>
      </c>
      <c r="H13" s="816" t="s">
        <v>579</v>
      </c>
      <c r="I13" s="166" t="s">
        <v>580</v>
      </c>
      <c r="J13" s="166"/>
      <c r="K13" s="166"/>
      <c r="L13" s="166"/>
      <c r="M13" s="166"/>
      <c r="N13" s="166"/>
      <c r="O13" s="168" t="s">
        <v>468</v>
      </c>
      <c r="P13" s="817"/>
      <c r="Q13" s="816"/>
      <c r="R13" s="816"/>
      <c r="S13" s="824" t="s">
        <v>469</v>
      </c>
      <c r="T13" s="824" t="s">
        <v>470</v>
      </c>
      <c r="U13" s="824" t="s">
        <v>471</v>
      </c>
      <c r="V13" s="824" t="s">
        <v>472</v>
      </c>
      <c r="W13" s="824" t="s">
        <v>469</v>
      </c>
      <c r="X13" s="824" t="s">
        <v>470</v>
      </c>
      <c r="Y13" s="824" t="s">
        <v>471</v>
      </c>
      <c r="Z13" s="824" t="s">
        <v>472</v>
      </c>
      <c r="AA13" s="824" t="s">
        <v>469</v>
      </c>
      <c r="AB13" s="824" t="s">
        <v>470</v>
      </c>
      <c r="AC13" s="824" t="s">
        <v>471</v>
      </c>
      <c r="AD13" s="824" t="s">
        <v>472</v>
      </c>
      <c r="AE13" s="824" t="s">
        <v>469</v>
      </c>
      <c r="AF13" s="824" t="s">
        <v>470</v>
      </c>
      <c r="AG13" s="824" t="s">
        <v>471</v>
      </c>
      <c r="AH13" s="824" t="s">
        <v>472</v>
      </c>
      <c r="AI13" s="824" t="s">
        <v>473</v>
      </c>
      <c r="AJ13" s="824" t="s">
        <v>474</v>
      </c>
      <c r="AK13" s="824" t="s">
        <v>475</v>
      </c>
      <c r="AL13" s="824" t="s">
        <v>472</v>
      </c>
    </row>
    <row r="14" spans="1:38" ht="19.5" customHeight="1">
      <c r="A14" s="816"/>
      <c r="B14" s="828"/>
      <c r="C14" s="828"/>
      <c r="D14" s="828"/>
      <c r="E14" s="828"/>
      <c r="F14" s="816"/>
      <c r="G14" s="816"/>
      <c r="H14" s="816"/>
      <c r="I14" s="168">
        <v>1</v>
      </c>
      <c r="J14" s="168">
        <v>2</v>
      </c>
      <c r="K14" s="168" t="s">
        <v>476</v>
      </c>
      <c r="L14" s="168">
        <v>3</v>
      </c>
      <c r="M14" s="168">
        <v>4</v>
      </c>
      <c r="N14" s="168" t="s">
        <v>477</v>
      </c>
      <c r="O14" s="168" t="s">
        <v>478</v>
      </c>
      <c r="P14" s="817"/>
      <c r="Q14" s="816"/>
      <c r="R14" s="816"/>
      <c r="S14" s="825"/>
      <c r="T14" s="825"/>
      <c r="U14" s="825"/>
      <c r="V14" s="825"/>
      <c r="W14" s="825"/>
      <c r="X14" s="825"/>
      <c r="Y14" s="825"/>
      <c r="Z14" s="825"/>
      <c r="AA14" s="825"/>
      <c r="AB14" s="825"/>
      <c r="AC14" s="825"/>
      <c r="AD14" s="825"/>
      <c r="AE14" s="825"/>
      <c r="AF14" s="825"/>
      <c r="AG14" s="825"/>
      <c r="AH14" s="825"/>
      <c r="AI14" s="825"/>
      <c r="AJ14" s="825"/>
      <c r="AK14" s="825"/>
      <c r="AL14" s="825"/>
    </row>
    <row r="15" spans="1:38" s="152" customFormat="1" ht="31.05" customHeight="1">
      <c r="A15" s="180">
        <v>1</v>
      </c>
      <c r="B15" s="181">
        <v>0</v>
      </c>
      <c r="C15" s="181">
        <v>0</v>
      </c>
      <c r="D15" s="181">
        <v>0</v>
      </c>
      <c r="E15" s="181">
        <v>0</v>
      </c>
      <c r="F15" s="171" t="s">
        <v>581</v>
      </c>
      <c r="G15" s="182" t="s">
        <v>491</v>
      </c>
      <c r="H15" s="171" t="s">
        <v>517</v>
      </c>
      <c r="I15" s="173">
        <f>[1]RECURSOS!I15</f>
        <v>46</v>
      </c>
      <c r="J15" s="173">
        <f>[1]RECURSOS!J15</f>
        <v>45</v>
      </c>
      <c r="K15" s="174">
        <f>SUM(I15:J15)</f>
        <v>91</v>
      </c>
      <c r="L15" s="173">
        <f>[1]RECURSOS!L15</f>
        <v>45</v>
      </c>
      <c r="M15" s="173">
        <f>[1]RECURSOS!M15</f>
        <v>45</v>
      </c>
      <c r="N15" s="175">
        <f>SUM(L15:M15)</f>
        <v>90</v>
      </c>
      <c r="O15" s="175">
        <f>SUM(N15,K15)</f>
        <v>181</v>
      </c>
      <c r="P15" s="176">
        <f>[1]RECURSOS!P15</f>
        <v>10999900</v>
      </c>
      <c r="Q15" s="190" t="s">
        <v>582</v>
      </c>
      <c r="R15" s="191"/>
      <c r="S15" s="185"/>
      <c r="T15" s="186" t="str">
        <f t="shared" ref="T15" si="0">IF(S15="","No hay ejecución",IF(AND(I15=0),"No hay Programación", S15/I15))</f>
        <v>No hay ejecución</v>
      </c>
      <c r="U15" s="187" t="str">
        <f>IF(T15="No hay ejecución","NA",IF(T15&gt;=90%,"De acuerdo con lo programado",IF(T15&gt;=51%,"Atraso Leve",IF(T15&lt;50%,"En riesgo cumplimiento"))))</f>
        <v>NA</v>
      </c>
      <c r="V15" s="187"/>
      <c r="W15" s="185"/>
      <c r="X15" s="186" t="str">
        <f>IF(W15="","No hay ejecución",IF(AND(J15=0),"No hay Programación", W15/J15))</f>
        <v>No hay ejecución</v>
      </c>
      <c r="Y15" s="187" t="str">
        <f>IF(X15="No hay ejecución","NA",IF(X15&gt;=90%,"De acuerdo con lo programado",IF(X15&gt;=51%,"Atraso Leve",IF(X15&lt;50%,"En riesgo en cumplimiento"))))</f>
        <v>NA</v>
      </c>
      <c r="Z15" s="187"/>
      <c r="AA15" s="185"/>
      <c r="AB15" s="186" t="str">
        <f>IF(AA15="","No hay ejecución",IF(AND(L15=0),"No hay Programación", AA15/L15))</f>
        <v>No hay ejecución</v>
      </c>
      <c r="AC15" s="187" t="s">
        <v>583</v>
      </c>
      <c r="AD15" s="187"/>
      <c r="AE15" s="185"/>
      <c r="AF15" s="186" t="str">
        <f>IF(AE15="","No hay ejecución",IF(AND(M15=0),"No hay Programación", AE15/M15))</f>
        <v>No hay ejecución</v>
      </c>
      <c r="AG15" s="187" t="s">
        <v>583</v>
      </c>
      <c r="AH15" s="187"/>
      <c r="AI15" s="185"/>
      <c r="AJ15" s="188" t="str">
        <f>IF(AI15="","No hay ejecución",IF(AND(O15=0),"No hay Programación", AI15/O15))</f>
        <v>No hay ejecución</v>
      </c>
      <c r="AK15" s="187" t="s">
        <v>583</v>
      </c>
      <c r="AL15" s="187"/>
    </row>
    <row r="16" spans="1:38" s="152" customFormat="1" ht="27" customHeight="1">
      <c r="A16" s="180">
        <v>2</v>
      </c>
      <c r="B16" s="181">
        <v>0</v>
      </c>
      <c r="C16" s="181">
        <v>0</v>
      </c>
      <c r="D16" s="181">
        <v>0</v>
      </c>
      <c r="E16" s="181">
        <v>0</v>
      </c>
      <c r="F16" s="171" t="s">
        <v>584</v>
      </c>
      <c r="G16" s="182" t="s">
        <v>491</v>
      </c>
      <c r="H16" s="171" t="s">
        <v>517</v>
      </c>
      <c r="I16" s="173">
        <f>[1]PROVEEDURIA!I15</f>
        <v>124</v>
      </c>
      <c r="J16" s="173">
        <f>[1]PROVEEDURIA!J15</f>
        <v>149</v>
      </c>
      <c r="K16" s="174">
        <f>SUM(I16:J16)</f>
        <v>273</v>
      </c>
      <c r="L16" s="173">
        <f>[1]PROVEEDURIA!L15</f>
        <v>120</v>
      </c>
      <c r="M16" s="173">
        <f>[1]PROVEEDURIA!M15</f>
        <v>150</v>
      </c>
      <c r="N16" s="175">
        <f>SUM(L16:M16)</f>
        <v>270</v>
      </c>
      <c r="O16" s="175">
        <f>SUM(N16,K16)</f>
        <v>543</v>
      </c>
      <c r="P16" s="176">
        <f>[1]PROVEEDURIA!P15</f>
        <v>27084297</v>
      </c>
      <c r="Q16" s="190" t="s">
        <v>585</v>
      </c>
      <c r="R16" s="191"/>
      <c r="S16" s="185"/>
      <c r="T16" s="186" t="str">
        <f t="shared" ref="T16:T29" si="1">IF(S16="","No hay ejecución",IF(AND(I16=0),"No hay Programación", S16/I16))</f>
        <v>No hay ejecución</v>
      </c>
      <c r="U16" s="187" t="str">
        <f t="shared" ref="U16:U29" si="2">IF(T16="No hay ejecución","NA",IF(T16&gt;=90%,"De acuerdo con lo programado",IF(T16&gt;=51%,"Atraso Leve",IF(T16&lt;50%,"En riesgo cumplimiento"))))</f>
        <v>NA</v>
      </c>
      <c r="V16" s="187"/>
      <c r="W16" s="185"/>
      <c r="X16" s="186" t="str">
        <f t="shared" ref="X16:X29" si="3">IF(W16="","No hay ejecución",IF(AND(J16=0),"No hay Programación", W16/J16))</f>
        <v>No hay ejecución</v>
      </c>
      <c r="Y16" s="187" t="str">
        <f t="shared" ref="Y16:Y29" si="4">IF(X16="No hay ejecución","NA",IF(X16&gt;=90%,"De acuerdo con lo programado",IF(X16&gt;=51%,"Atraso Leve",IF(X16&lt;50%,"En riesgo en cumplimiento"))))</f>
        <v>NA</v>
      </c>
      <c r="Z16" s="187"/>
      <c r="AA16" s="185"/>
      <c r="AB16" s="186" t="str">
        <f t="shared" ref="AB16:AB29" si="5">IF(AA16="","No hay ejecución",IF(AND(L16=0),"No hay Programación", AA16/L16))</f>
        <v>No hay ejecución</v>
      </c>
      <c r="AC16" s="187" t="s">
        <v>583</v>
      </c>
      <c r="AD16" s="187"/>
      <c r="AE16" s="185"/>
      <c r="AF16" s="186" t="str">
        <f t="shared" ref="AF16:AF29" si="6">IF(AE16="","No hay ejecución",IF(AND(M16=0),"No hay Programación", AE16/M16))</f>
        <v>No hay ejecución</v>
      </c>
      <c r="AG16" s="187" t="s">
        <v>583</v>
      </c>
      <c r="AH16" s="187"/>
      <c r="AI16" s="185"/>
      <c r="AJ16" s="188" t="str">
        <f t="shared" ref="AJ16:AJ29" si="7">IF(AI16="","No hay ejecución",IF(AND(O16=0),"No hay Programación", AI16/O16))</f>
        <v>No hay ejecución</v>
      </c>
      <c r="AK16" s="187" t="s">
        <v>583</v>
      </c>
      <c r="AL16" s="187"/>
    </row>
    <row r="17" spans="1:38" s="152" customFormat="1" ht="40.5" customHeight="1">
      <c r="A17" s="180">
        <v>3</v>
      </c>
      <c r="B17" s="181">
        <v>0</v>
      </c>
      <c r="C17" s="181">
        <v>0</v>
      </c>
      <c r="D17" s="181">
        <v>0</v>
      </c>
      <c r="E17" s="181">
        <v>0</v>
      </c>
      <c r="F17" s="171" t="s">
        <v>586</v>
      </c>
      <c r="G17" s="182" t="s">
        <v>491</v>
      </c>
      <c r="H17" s="171" t="s">
        <v>517</v>
      </c>
      <c r="I17" s="173">
        <f>[1]SERV.GENERALES!I15</f>
        <v>2598</v>
      </c>
      <c r="J17" s="173">
        <f>[1]SERV.GENERALES!J15</f>
        <v>2598</v>
      </c>
      <c r="K17" s="174">
        <f>SUM(I17:J17)</f>
        <v>5196</v>
      </c>
      <c r="L17" s="173">
        <f>[1]SERV.GENERALES!L15</f>
        <v>2598</v>
      </c>
      <c r="M17" s="173">
        <f>[1]SERV.GENERALES!M15</f>
        <v>2599</v>
      </c>
      <c r="N17" s="175">
        <f>SUM(L17:M17)</f>
        <v>5197</v>
      </c>
      <c r="O17" s="175">
        <f>SUM(N17,K17)</f>
        <v>10393</v>
      </c>
      <c r="P17" s="176">
        <f>[1]SERV.GENERALES!P15</f>
        <v>110955668</v>
      </c>
      <c r="Q17" s="190" t="s">
        <v>587</v>
      </c>
      <c r="R17" s="191"/>
      <c r="S17" s="185"/>
      <c r="T17" s="186" t="str">
        <f t="shared" si="1"/>
        <v>No hay ejecución</v>
      </c>
      <c r="U17" s="187" t="str">
        <f t="shared" si="2"/>
        <v>NA</v>
      </c>
      <c r="V17" s="187"/>
      <c r="W17" s="185"/>
      <c r="X17" s="186" t="str">
        <f t="shared" si="3"/>
        <v>No hay ejecución</v>
      </c>
      <c r="Y17" s="187" t="str">
        <f t="shared" si="4"/>
        <v>NA</v>
      </c>
      <c r="Z17" s="187"/>
      <c r="AA17" s="185"/>
      <c r="AB17" s="186" t="str">
        <f t="shared" si="5"/>
        <v>No hay ejecución</v>
      </c>
      <c r="AC17" s="187" t="s">
        <v>583</v>
      </c>
      <c r="AD17" s="187"/>
      <c r="AE17" s="185"/>
      <c r="AF17" s="186" t="str">
        <f t="shared" si="6"/>
        <v>No hay ejecución</v>
      </c>
      <c r="AG17" s="187" t="s">
        <v>583</v>
      </c>
      <c r="AH17" s="187"/>
      <c r="AI17" s="185"/>
      <c r="AJ17" s="188" t="str">
        <f t="shared" si="7"/>
        <v>No hay ejecución</v>
      </c>
      <c r="AK17" s="187" t="s">
        <v>583</v>
      </c>
      <c r="AL17" s="187"/>
    </row>
    <row r="18" spans="1:38" s="152" customFormat="1" ht="31.05" customHeight="1">
      <c r="A18" s="180">
        <v>4</v>
      </c>
      <c r="B18" s="181">
        <v>0</v>
      </c>
      <c r="C18" s="181">
        <v>0</v>
      </c>
      <c r="D18" s="181">
        <v>0</v>
      </c>
      <c r="E18" s="181">
        <v>0</v>
      </c>
      <c r="F18" s="171" t="s">
        <v>588</v>
      </c>
      <c r="G18" s="182" t="s">
        <v>491</v>
      </c>
      <c r="H18" s="171" t="s">
        <v>517</v>
      </c>
      <c r="I18" s="173">
        <f>SUM(I20:I30)</f>
        <v>0</v>
      </c>
      <c r="J18" s="173">
        <f>SUM(J20:J30)</f>
        <v>518</v>
      </c>
      <c r="K18" s="174">
        <f>SUM(I18:J18)</f>
        <v>518</v>
      </c>
      <c r="L18" s="173">
        <f>SUM(L20:L30)</f>
        <v>0</v>
      </c>
      <c r="M18" s="173">
        <f>SUM(M20:M30)</f>
        <v>0</v>
      </c>
      <c r="N18" s="175">
        <f>SUM(L18:M18)</f>
        <v>0</v>
      </c>
      <c r="O18" s="175">
        <f>SUM(N18,K18)</f>
        <v>518</v>
      </c>
      <c r="P18" s="176">
        <f>SUM(P20:P30)</f>
        <v>0</v>
      </c>
      <c r="Q18" s="190" t="str">
        <f>Q20</f>
        <v xml:space="preserve">Ivette Lucrecia Monge Mora </v>
      </c>
      <c r="R18" s="191"/>
      <c r="S18" s="185"/>
      <c r="T18" s="186" t="str">
        <f t="shared" si="1"/>
        <v>No hay ejecución</v>
      </c>
      <c r="U18" s="187" t="str">
        <f t="shared" si="2"/>
        <v>NA</v>
      </c>
      <c r="V18" s="187"/>
      <c r="W18" s="185"/>
      <c r="X18" s="186" t="str">
        <f t="shared" si="3"/>
        <v>No hay ejecución</v>
      </c>
      <c r="Y18" s="187" t="str">
        <f t="shared" si="4"/>
        <v>NA</v>
      </c>
      <c r="Z18" s="187"/>
      <c r="AA18" s="185"/>
      <c r="AB18" s="186" t="str">
        <f t="shared" si="5"/>
        <v>No hay ejecución</v>
      </c>
      <c r="AC18" s="187" t="s">
        <v>583</v>
      </c>
      <c r="AD18" s="187"/>
      <c r="AE18" s="185"/>
      <c r="AF18" s="186" t="str">
        <f t="shared" si="6"/>
        <v>No hay ejecución</v>
      </c>
      <c r="AG18" s="187" t="s">
        <v>583</v>
      </c>
      <c r="AH18" s="187"/>
      <c r="AI18" s="185"/>
      <c r="AJ18" s="188" t="str">
        <f t="shared" si="7"/>
        <v>No hay ejecución</v>
      </c>
      <c r="AK18" s="187" t="s">
        <v>583</v>
      </c>
      <c r="AL18" s="187"/>
    </row>
    <row r="19" spans="1:38" ht="83.55" customHeight="1" outlineLevel="2">
      <c r="A19" s="177">
        <v>4.0999999999999996</v>
      </c>
      <c r="B19" s="170">
        <v>0</v>
      </c>
      <c r="C19" s="170">
        <v>0</v>
      </c>
      <c r="D19" s="170">
        <v>0</v>
      </c>
      <c r="E19" s="170">
        <v>0</v>
      </c>
      <c r="F19" s="172" t="s">
        <v>589</v>
      </c>
      <c r="G19" s="172" t="s">
        <v>590</v>
      </c>
      <c r="H19" s="172" t="s">
        <v>517</v>
      </c>
      <c r="I19" s="178"/>
      <c r="J19" s="178">
        <v>150</v>
      </c>
      <c r="K19" s="174">
        <f>SUM(I19:J19)</f>
        <v>150</v>
      </c>
      <c r="L19" s="178"/>
      <c r="M19" s="178"/>
      <c r="N19" s="174">
        <f t="shared" ref="N19:N29" si="8">SUM(L19:M19)</f>
        <v>0</v>
      </c>
      <c r="O19" s="175">
        <f t="shared" ref="O19:O29" si="9">SUM(K19,N19)</f>
        <v>150</v>
      </c>
      <c r="P19" s="179"/>
      <c r="Q19" s="172" t="s">
        <v>591</v>
      </c>
      <c r="R19" s="183"/>
      <c r="S19" s="185"/>
      <c r="T19" s="186" t="str">
        <f t="shared" si="1"/>
        <v>No hay ejecución</v>
      </c>
      <c r="U19" s="187" t="str">
        <f t="shared" si="2"/>
        <v>NA</v>
      </c>
      <c r="V19" s="187"/>
      <c r="W19" s="185"/>
      <c r="X19" s="186" t="str">
        <f t="shared" si="3"/>
        <v>No hay ejecución</v>
      </c>
      <c r="Y19" s="187" t="str">
        <f t="shared" si="4"/>
        <v>NA</v>
      </c>
      <c r="Z19" s="187"/>
      <c r="AA19" s="185"/>
      <c r="AB19" s="186" t="str">
        <f t="shared" si="5"/>
        <v>No hay ejecución</v>
      </c>
      <c r="AC19" s="187" t="s">
        <v>583</v>
      </c>
      <c r="AD19" s="187"/>
      <c r="AE19" s="185"/>
      <c r="AF19" s="186" t="str">
        <f t="shared" si="6"/>
        <v>No hay ejecución</v>
      </c>
      <c r="AG19" s="187" t="s">
        <v>583</v>
      </c>
      <c r="AH19" s="187"/>
      <c r="AI19" s="185"/>
      <c r="AJ19" s="188" t="str">
        <f t="shared" si="7"/>
        <v>No hay ejecución</v>
      </c>
      <c r="AK19" s="187" t="s">
        <v>583</v>
      </c>
      <c r="AL19" s="187"/>
    </row>
    <row r="20" spans="1:38" ht="67.5" customHeight="1" outlineLevel="2">
      <c r="A20" s="177">
        <v>4.2</v>
      </c>
      <c r="B20" s="170">
        <v>0</v>
      </c>
      <c r="C20" s="170">
        <v>0</v>
      </c>
      <c r="D20" s="170">
        <v>0</v>
      </c>
      <c r="E20" s="170">
        <v>0</v>
      </c>
      <c r="F20" s="172" t="s">
        <v>592</v>
      </c>
      <c r="G20" s="172" t="s">
        <v>590</v>
      </c>
      <c r="H20" s="172" t="s">
        <v>517</v>
      </c>
      <c r="I20" s="178"/>
      <c r="J20" s="178">
        <v>30</v>
      </c>
      <c r="K20" s="174">
        <f t="shared" ref="K20:K29" si="10">SUM(I20:J20)</f>
        <v>30</v>
      </c>
      <c r="L20" s="178"/>
      <c r="M20" s="178"/>
      <c r="N20" s="174">
        <f t="shared" si="8"/>
        <v>0</v>
      </c>
      <c r="O20" s="175">
        <f t="shared" si="9"/>
        <v>30</v>
      </c>
      <c r="P20" s="179"/>
      <c r="Q20" s="172" t="s">
        <v>591</v>
      </c>
      <c r="R20" s="183"/>
      <c r="S20" s="185"/>
      <c r="T20" s="186" t="str">
        <f t="shared" si="1"/>
        <v>No hay ejecución</v>
      </c>
      <c r="U20" s="187" t="str">
        <f t="shared" si="2"/>
        <v>NA</v>
      </c>
      <c r="V20" s="187"/>
      <c r="W20" s="185"/>
      <c r="X20" s="186" t="str">
        <f t="shared" si="3"/>
        <v>No hay ejecución</v>
      </c>
      <c r="Y20" s="187" t="str">
        <f t="shared" si="4"/>
        <v>NA</v>
      </c>
      <c r="Z20" s="187"/>
      <c r="AA20" s="185"/>
      <c r="AB20" s="186" t="str">
        <f t="shared" si="5"/>
        <v>No hay ejecución</v>
      </c>
      <c r="AC20" s="187" t="s">
        <v>583</v>
      </c>
      <c r="AD20" s="187"/>
      <c r="AE20" s="185"/>
      <c r="AF20" s="186" t="str">
        <f t="shared" si="6"/>
        <v>No hay ejecución</v>
      </c>
      <c r="AG20" s="187" t="s">
        <v>583</v>
      </c>
      <c r="AH20" s="187"/>
      <c r="AI20" s="185"/>
      <c r="AJ20" s="188" t="str">
        <f t="shared" si="7"/>
        <v>No hay ejecución</v>
      </c>
      <c r="AK20" s="187" t="s">
        <v>583</v>
      </c>
      <c r="AL20" s="187"/>
    </row>
    <row r="21" spans="1:38" ht="39" customHeight="1" outlineLevel="2">
      <c r="A21" s="177">
        <v>4.3</v>
      </c>
      <c r="B21" s="170">
        <v>0</v>
      </c>
      <c r="C21" s="170">
        <v>0</v>
      </c>
      <c r="D21" s="170">
        <v>0</v>
      </c>
      <c r="E21" s="170">
        <v>0</v>
      </c>
      <c r="F21" s="172" t="s">
        <v>593</v>
      </c>
      <c r="G21" s="172" t="s">
        <v>590</v>
      </c>
      <c r="H21" s="172" t="s">
        <v>517</v>
      </c>
      <c r="I21" s="178"/>
      <c r="J21" s="178">
        <v>220</v>
      </c>
      <c r="K21" s="174">
        <f t="shared" si="10"/>
        <v>220</v>
      </c>
      <c r="L21" s="178"/>
      <c r="M21" s="178"/>
      <c r="N21" s="174">
        <f t="shared" si="8"/>
        <v>0</v>
      </c>
      <c r="O21" s="175">
        <f t="shared" si="9"/>
        <v>220</v>
      </c>
      <c r="P21" s="179"/>
      <c r="Q21" s="172" t="s">
        <v>591</v>
      </c>
      <c r="R21" s="183"/>
      <c r="S21" s="185"/>
      <c r="T21" s="186" t="str">
        <f t="shared" si="1"/>
        <v>No hay ejecución</v>
      </c>
      <c r="U21" s="187" t="str">
        <f t="shared" si="2"/>
        <v>NA</v>
      </c>
      <c r="V21" s="187"/>
      <c r="W21" s="185"/>
      <c r="X21" s="186" t="str">
        <f t="shared" si="3"/>
        <v>No hay ejecución</v>
      </c>
      <c r="Y21" s="187" t="str">
        <f t="shared" si="4"/>
        <v>NA</v>
      </c>
      <c r="Z21" s="187"/>
      <c r="AA21" s="185"/>
      <c r="AB21" s="186" t="str">
        <f t="shared" si="5"/>
        <v>No hay ejecución</v>
      </c>
      <c r="AC21" s="187" t="s">
        <v>583</v>
      </c>
      <c r="AD21" s="187"/>
      <c r="AE21" s="185"/>
      <c r="AF21" s="186" t="str">
        <f t="shared" si="6"/>
        <v>No hay ejecución</v>
      </c>
      <c r="AG21" s="187" t="s">
        <v>583</v>
      </c>
      <c r="AH21" s="187"/>
      <c r="AI21" s="185"/>
      <c r="AJ21" s="188" t="str">
        <f t="shared" si="7"/>
        <v>No hay ejecución</v>
      </c>
      <c r="AK21" s="187" t="s">
        <v>583</v>
      </c>
      <c r="AL21" s="187"/>
    </row>
    <row r="22" spans="1:38" ht="29.55" customHeight="1" outlineLevel="2">
      <c r="A22" s="177">
        <v>4.4000000000000004</v>
      </c>
      <c r="B22" s="170">
        <v>0</v>
      </c>
      <c r="C22" s="170">
        <v>0</v>
      </c>
      <c r="D22" s="170">
        <v>0</v>
      </c>
      <c r="E22" s="170">
        <v>0</v>
      </c>
      <c r="F22" s="172" t="s">
        <v>594</v>
      </c>
      <c r="G22" s="172" t="s">
        <v>590</v>
      </c>
      <c r="H22" s="172" t="s">
        <v>517</v>
      </c>
      <c r="I22" s="178"/>
      <c r="J22" s="178">
        <v>30</v>
      </c>
      <c r="K22" s="174">
        <f t="shared" si="10"/>
        <v>30</v>
      </c>
      <c r="L22" s="178"/>
      <c r="M22" s="178"/>
      <c r="N22" s="174">
        <f t="shared" si="8"/>
        <v>0</v>
      </c>
      <c r="O22" s="175">
        <f t="shared" si="9"/>
        <v>30</v>
      </c>
      <c r="P22" s="179"/>
      <c r="Q22" s="172" t="s">
        <v>591</v>
      </c>
      <c r="R22" s="183"/>
      <c r="S22" s="185"/>
      <c r="T22" s="186" t="str">
        <f t="shared" si="1"/>
        <v>No hay ejecución</v>
      </c>
      <c r="U22" s="187" t="str">
        <f t="shared" si="2"/>
        <v>NA</v>
      </c>
      <c r="V22" s="187"/>
      <c r="W22" s="185"/>
      <c r="X22" s="186" t="str">
        <f t="shared" si="3"/>
        <v>No hay ejecución</v>
      </c>
      <c r="Y22" s="187" t="str">
        <f t="shared" si="4"/>
        <v>NA</v>
      </c>
      <c r="Z22" s="187"/>
      <c r="AA22" s="185"/>
      <c r="AB22" s="186" t="str">
        <f t="shared" si="5"/>
        <v>No hay ejecución</v>
      </c>
      <c r="AC22" s="187" t="s">
        <v>583</v>
      </c>
      <c r="AD22" s="187"/>
      <c r="AE22" s="185"/>
      <c r="AF22" s="186" t="str">
        <f t="shared" si="6"/>
        <v>No hay ejecución</v>
      </c>
      <c r="AG22" s="187" t="s">
        <v>583</v>
      </c>
      <c r="AH22" s="187"/>
      <c r="AI22" s="185"/>
      <c r="AJ22" s="188" t="str">
        <f t="shared" si="7"/>
        <v>No hay ejecución</v>
      </c>
      <c r="AK22" s="187" t="s">
        <v>583</v>
      </c>
      <c r="AL22" s="187"/>
    </row>
    <row r="23" spans="1:38" ht="29.55" customHeight="1" outlineLevel="2">
      <c r="A23" s="177">
        <v>4.5</v>
      </c>
      <c r="B23" s="170">
        <v>0</v>
      </c>
      <c r="C23" s="170">
        <v>0</v>
      </c>
      <c r="D23" s="170">
        <v>0</v>
      </c>
      <c r="E23" s="170">
        <v>0</v>
      </c>
      <c r="F23" s="172" t="s">
        <v>595</v>
      </c>
      <c r="G23" s="172" t="s">
        <v>590</v>
      </c>
      <c r="H23" s="172" t="s">
        <v>517</v>
      </c>
      <c r="I23" s="178"/>
      <c r="J23" s="178">
        <v>15</v>
      </c>
      <c r="K23" s="174">
        <f t="shared" si="10"/>
        <v>15</v>
      </c>
      <c r="L23" s="178"/>
      <c r="M23" s="178"/>
      <c r="N23" s="174">
        <f t="shared" si="8"/>
        <v>0</v>
      </c>
      <c r="O23" s="175">
        <f t="shared" si="9"/>
        <v>15</v>
      </c>
      <c r="P23" s="179"/>
      <c r="Q23" s="172" t="s">
        <v>591</v>
      </c>
      <c r="R23" s="183"/>
      <c r="S23" s="185"/>
      <c r="T23" s="186" t="str">
        <f t="shared" si="1"/>
        <v>No hay ejecución</v>
      </c>
      <c r="U23" s="187" t="str">
        <f t="shared" si="2"/>
        <v>NA</v>
      </c>
      <c r="V23" s="187"/>
      <c r="W23" s="185"/>
      <c r="X23" s="186" t="str">
        <f t="shared" si="3"/>
        <v>No hay ejecución</v>
      </c>
      <c r="Y23" s="187" t="str">
        <f t="shared" si="4"/>
        <v>NA</v>
      </c>
      <c r="Z23" s="187"/>
      <c r="AA23" s="185"/>
      <c r="AB23" s="186" t="str">
        <f t="shared" si="5"/>
        <v>No hay ejecución</v>
      </c>
      <c r="AC23" s="187" t="s">
        <v>583</v>
      </c>
      <c r="AD23" s="187"/>
      <c r="AE23" s="185"/>
      <c r="AF23" s="186" t="str">
        <f t="shared" si="6"/>
        <v>No hay ejecución</v>
      </c>
      <c r="AG23" s="187" t="s">
        <v>583</v>
      </c>
      <c r="AH23" s="187"/>
      <c r="AI23" s="185"/>
      <c r="AJ23" s="188" t="str">
        <f t="shared" si="7"/>
        <v>No hay ejecución</v>
      </c>
      <c r="AK23" s="187" t="s">
        <v>583</v>
      </c>
      <c r="AL23" s="187"/>
    </row>
    <row r="24" spans="1:38" ht="48.6" customHeight="1" outlineLevel="2">
      <c r="A24" s="177">
        <v>4.5999999999999996</v>
      </c>
      <c r="B24" s="170">
        <v>0</v>
      </c>
      <c r="C24" s="170">
        <v>0</v>
      </c>
      <c r="D24" s="170">
        <v>0</v>
      </c>
      <c r="E24" s="170">
        <v>0</v>
      </c>
      <c r="F24" s="172" t="s">
        <v>596</v>
      </c>
      <c r="G24" s="172" t="s">
        <v>590</v>
      </c>
      <c r="H24" s="172" t="s">
        <v>517</v>
      </c>
      <c r="I24" s="178"/>
      <c r="J24" s="178">
        <v>15</v>
      </c>
      <c r="K24" s="174">
        <f t="shared" si="10"/>
        <v>15</v>
      </c>
      <c r="L24" s="178"/>
      <c r="M24" s="178"/>
      <c r="N24" s="174">
        <f t="shared" si="8"/>
        <v>0</v>
      </c>
      <c r="O24" s="175">
        <f t="shared" si="9"/>
        <v>15</v>
      </c>
      <c r="P24" s="179"/>
      <c r="Q24" s="172" t="s">
        <v>591</v>
      </c>
      <c r="R24" s="183"/>
      <c r="S24" s="185"/>
      <c r="T24" s="186" t="str">
        <f t="shared" si="1"/>
        <v>No hay ejecución</v>
      </c>
      <c r="U24" s="187" t="str">
        <f t="shared" si="2"/>
        <v>NA</v>
      </c>
      <c r="V24" s="187"/>
      <c r="W24" s="185"/>
      <c r="X24" s="186" t="str">
        <f t="shared" si="3"/>
        <v>No hay ejecución</v>
      </c>
      <c r="Y24" s="187" t="str">
        <f t="shared" si="4"/>
        <v>NA</v>
      </c>
      <c r="Z24" s="187"/>
      <c r="AA24" s="185"/>
      <c r="AB24" s="186" t="str">
        <f t="shared" si="5"/>
        <v>No hay ejecución</v>
      </c>
      <c r="AC24" s="187" t="s">
        <v>583</v>
      </c>
      <c r="AD24" s="187"/>
      <c r="AE24" s="185"/>
      <c r="AF24" s="186" t="str">
        <f t="shared" si="6"/>
        <v>No hay ejecución</v>
      </c>
      <c r="AG24" s="187" t="s">
        <v>583</v>
      </c>
      <c r="AH24" s="187"/>
      <c r="AI24" s="185"/>
      <c r="AJ24" s="188" t="str">
        <f t="shared" si="7"/>
        <v>No hay ejecución</v>
      </c>
      <c r="AK24" s="187" t="s">
        <v>583</v>
      </c>
      <c r="AL24" s="187"/>
    </row>
    <row r="25" spans="1:38" ht="39" customHeight="1" outlineLevel="2">
      <c r="A25" s="177">
        <v>4.7</v>
      </c>
      <c r="B25" s="170">
        <v>0</v>
      </c>
      <c r="C25" s="170">
        <v>0</v>
      </c>
      <c r="D25" s="170">
        <v>0</v>
      </c>
      <c r="E25" s="170">
        <v>0</v>
      </c>
      <c r="F25" s="172" t="s">
        <v>597</v>
      </c>
      <c r="G25" s="172" t="s">
        <v>590</v>
      </c>
      <c r="H25" s="172" t="s">
        <v>517</v>
      </c>
      <c r="I25" s="178"/>
      <c r="J25" s="178">
        <v>20</v>
      </c>
      <c r="K25" s="174">
        <f t="shared" si="10"/>
        <v>20</v>
      </c>
      <c r="L25" s="178"/>
      <c r="M25" s="178"/>
      <c r="N25" s="174">
        <f t="shared" si="8"/>
        <v>0</v>
      </c>
      <c r="O25" s="175">
        <f t="shared" si="9"/>
        <v>20</v>
      </c>
      <c r="P25" s="179"/>
      <c r="Q25" s="172" t="s">
        <v>591</v>
      </c>
      <c r="R25" s="183"/>
      <c r="S25" s="185"/>
      <c r="T25" s="186" t="str">
        <f t="shared" si="1"/>
        <v>No hay ejecución</v>
      </c>
      <c r="U25" s="187" t="str">
        <f t="shared" si="2"/>
        <v>NA</v>
      </c>
      <c r="V25" s="187"/>
      <c r="W25" s="185"/>
      <c r="X25" s="186" t="str">
        <f t="shared" si="3"/>
        <v>No hay ejecución</v>
      </c>
      <c r="Y25" s="187" t="str">
        <f t="shared" si="4"/>
        <v>NA</v>
      </c>
      <c r="Z25" s="187"/>
      <c r="AA25" s="185"/>
      <c r="AB25" s="186" t="str">
        <f t="shared" si="5"/>
        <v>No hay ejecución</v>
      </c>
      <c r="AC25" s="187" t="s">
        <v>583</v>
      </c>
      <c r="AD25" s="187"/>
      <c r="AE25" s="185"/>
      <c r="AF25" s="186" t="str">
        <f t="shared" si="6"/>
        <v>No hay ejecución</v>
      </c>
      <c r="AG25" s="187" t="s">
        <v>583</v>
      </c>
      <c r="AH25" s="187"/>
      <c r="AI25" s="185"/>
      <c r="AJ25" s="188" t="str">
        <f t="shared" si="7"/>
        <v>No hay ejecución</v>
      </c>
      <c r="AK25" s="187" t="s">
        <v>583</v>
      </c>
      <c r="AL25" s="187"/>
    </row>
    <row r="26" spans="1:38" ht="20.100000000000001" customHeight="1" outlineLevel="2">
      <c r="A26" s="177">
        <v>4.8</v>
      </c>
      <c r="B26" s="170">
        <v>0</v>
      </c>
      <c r="C26" s="170">
        <v>0</v>
      </c>
      <c r="D26" s="170">
        <v>0</v>
      </c>
      <c r="E26" s="170">
        <v>0</v>
      </c>
      <c r="F26" s="172" t="s">
        <v>598</v>
      </c>
      <c r="G26" s="172" t="s">
        <v>590</v>
      </c>
      <c r="H26" s="172" t="s">
        <v>517</v>
      </c>
      <c r="I26" s="178"/>
      <c r="J26" s="178">
        <v>100</v>
      </c>
      <c r="K26" s="174">
        <f t="shared" si="10"/>
        <v>100</v>
      </c>
      <c r="L26" s="178"/>
      <c r="M26" s="178"/>
      <c r="N26" s="174">
        <f t="shared" si="8"/>
        <v>0</v>
      </c>
      <c r="O26" s="175">
        <f t="shared" si="9"/>
        <v>100</v>
      </c>
      <c r="P26" s="179"/>
      <c r="Q26" s="172" t="s">
        <v>591</v>
      </c>
      <c r="R26" s="183"/>
      <c r="S26" s="185"/>
      <c r="T26" s="186" t="str">
        <f t="shared" si="1"/>
        <v>No hay ejecución</v>
      </c>
      <c r="U26" s="187" t="str">
        <f t="shared" si="2"/>
        <v>NA</v>
      </c>
      <c r="V26" s="187"/>
      <c r="W26" s="185"/>
      <c r="X26" s="186" t="str">
        <f t="shared" si="3"/>
        <v>No hay ejecución</v>
      </c>
      <c r="Y26" s="187" t="str">
        <f t="shared" si="4"/>
        <v>NA</v>
      </c>
      <c r="Z26" s="187"/>
      <c r="AA26" s="185"/>
      <c r="AB26" s="186" t="str">
        <f t="shared" si="5"/>
        <v>No hay ejecución</v>
      </c>
      <c r="AC26" s="187" t="s">
        <v>583</v>
      </c>
      <c r="AD26" s="187"/>
      <c r="AE26" s="185"/>
      <c r="AF26" s="186" t="str">
        <f t="shared" si="6"/>
        <v>No hay ejecución</v>
      </c>
      <c r="AG26" s="187" t="s">
        <v>583</v>
      </c>
      <c r="AH26" s="187"/>
      <c r="AI26" s="185"/>
      <c r="AJ26" s="188" t="str">
        <f t="shared" si="7"/>
        <v>No hay ejecución</v>
      </c>
      <c r="AK26" s="187" t="s">
        <v>583</v>
      </c>
      <c r="AL26" s="187"/>
    </row>
    <row r="27" spans="1:38" ht="20.100000000000001" customHeight="1" outlineLevel="2">
      <c r="A27" s="177">
        <v>4.9000000000000004</v>
      </c>
      <c r="B27" s="170">
        <v>0</v>
      </c>
      <c r="C27" s="170">
        <v>0</v>
      </c>
      <c r="D27" s="170">
        <v>0</v>
      </c>
      <c r="E27" s="170">
        <v>0</v>
      </c>
      <c r="F27" s="172" t="s">
        <v>599</v>
      </c>
      <c r="G27" s="172" t="s">
        <v>590</v>
      </c>
      <c r="H27" s="172" t="s">
        <v>517</v>
      </c>
      <c r="I27" s="178"/>
      <c r="J27" s="178">
        <v>3</v>
      </c>
      <c r="K27" s="174">
        <f t="shared" si="10"/>
        <v>3</v>
      </c>
      <c r="L27" s="178"/>
      <c r="M27" s="178"/>
      <c r="N27" s="174">
        <f t="shared" si="8"/>
        <v>0</v>
      </c>
      <c r="O27" s="175">
        <f t="shared" si="9"/>
        <v>3</v>
      </c>
      <c r="P27" s="179"/>
      <c r="Q27" s="172" t="s">
        <v>591</v>
      </c>
      <c r="R27" s="183"/>
      <c r="S27" s="185"/>
      <c r="T27" s="186" t="str">
        <f t="shared" si="1"/>
        <v>No hay ejecución</v>
      </c>
      <c r="U27" s="187" t="str">
        <f t="shared" si="2"/>
        <v>NA</v>
      </c>
      <c r="V27" s="187"/>
      <c r="W27" s="185"/>
      <c r="X27" s="186" t="str">
        <f t="shared" si="3"/>
        <v>No hay ejecución</v>
      </c>
      <c r="Y27" s="187" t="str">
        <f t="shared" si="4"/>
        <v>NA</v>
      </c>
      <c r="Z27" s="187"/>
      <c r="AA27" s="185"/>
      <c r="AB27" s="186" t="str">
        <f t="shared" si="5"/>
        <v>No hay ejecución</v>
      </c>
      <c r="AC27" s="187" t="s">
        <v>583</v>
      </c>
      <c r="AD27" s="187"/>
      <c r="AE27" s="185"/>
      <c r="AF27" s="186" t="str">
        <f t="shared" si="6"/>
        <v>No hay ejecución</v>
      </c>
      <c r="AG27" s="187" t="s">
        <v>583</v>
      </c>
      <c r="AH27" s="187"/>
      <c r="AI27" s="185"/>
      <c r="AJ27" s="188" t="str">
        <f t="shared" si="7"/>
        <v>No hay ejecución</v>
      </c>
      <c r="AK27" s="187" t="s">
        <v>583</v>
      </c>
      <c r="AL27" s="187"/>
    </row>
    <row r="28" spans="1:38" ht="20.100000000000001" customHeight="1" outlineLevel="2">
      <c r="A28" s="184" t="s">
        <v>600</v>
      </c>
      <c r="B28" s="170">
        <v>0</v>
      </c>
      <c r="C28" s="170">
        <v>0</v>
      </c>
      <c r="D28" s="170">
        <v>0</v>
      </c>
      <c r="E28" s="170">
        <v>0</v>
      </c>
      <c r="F28" s="172" t="s">
        <v>601</v>
      </c>
      <c r="G28" s="172" t="s">
        <v>590</v>
      </c>
      <c r="H28" s="172" t="s">
        <v>517</v>
      </c>
      <c r="I28" s="178"/>
      <c r="J28" s="178">
        <v>60</v>
      </c>
      <c r="K28" s="174">
        <f t="shared" si="10"/>
        <v>60</v>
      </c>
      <c r="L28" s="178"/>
      <c r="M28" s="178"/>
      <c r="N28" s="174">
        <f t="shared" si="8"/>
        <v>0</v>
      </c>
      <c r="O28" s="175">
        <f t="shared" si="9"/>
        <v>60</v>
      </c>
      <c r="P28" s="179"/>
      <c r="Q28" s="172" t="s">
        <v>591</v>
      </c>
      <c r="R28" s="183"/>
      <c r="S28" s="185"/>
      <c r="T28" s="186" t="str">
        <f t="shared" si="1"/>
        <v>No hay ejecución</v>
      </c>
      <c r="U28" s="187" t="str">
        <f t="shared" si="2"/>
        <v>NA</v>
      </c>
      <c r="V28" s="187"/>
      <c r="W28" s="185"/>
      <c r="X28" s="186" t="str">
        <f t="shared" si="3"/>
        <v>No hay ejecución</v>
      </c>
      <c r="Y28" s="187" t="str">
        <f t="shared" si="4"/>
        <v>NA</v>
      </c>
      <c r="Z28" s="187"/>
      <c r="AA28" s="185"/>
      <c r="AB28" s="186" t="str">
        <f t="shared" si="5"/>
        <v>No hay ejecución</v>
      </c>
      <c r="AC28" s="187" t="s">
        <v>583</v>
      </c>
      <c r="AD28" s="187"/>
      <c r="AE28" s="185"/>
      <c r="AF28" s="186" t="str">
        <f t="shared" si="6"/>
        <v>No hay ejecución</v>
      </c>
      <c r="AG28" s="187" t="s">
        <v>583</v>
      </c>
      <c r="AH28" s="187"/>
      <c r="AI28" s="185"/>
      <c r="AJ28" s="188" t="str">
        <f t="shared" si="7"/>
        <v>No hay ejecución</v>
      </c>
      <c r="AK28" s="187" t="s">
        <v>583</v>
      </c>
      <c r="AL28" s="187"/>
    </row>
    <row r="29" spans="1:38" ht="29.55" customHeight="1" outlineLevel="2">
      <c r="A29" s="177">
        <v>4.1100000000000003</v>
      </c>
      <c r="B29" s="170">
        <v>0</v>
      </c>
      <c r="C29" s="170">
        <v>0</v>
      </c>
      <c r="D29" s="170">
        <v>0</v>
      </c>
      <c r="E29" s="170">
        <v>0</v>
      </c>
      <c r="F29" s="172" t="s">
        <v>602</v>
      </c>
      <c r="G29" s="172" t="s">
        <v>590</v>
      </c>
      <c r="H29" s="172" t="s">
        <v>517</v>
      </c>
      <c r="I29" s="178"/>
      <c r="J29" s="178">
        <v>25</v>
      </c>
      <c r="K29" s="174">
        <f t="shared" si="10"/>
        <v>25</v>
      </c>
      <c r="L29" s="178"/>
      <c r="M29" s="178"/>
      <c r="N29" s="174">
        <f t="shared" si="8"/>
        <v>0</v>
      </c>
      <c r="O29" s="175">
        <f t="shared" si="9"/>
        <v>25</v>
      </c>
      <c r="P29" s="179"/>
      <c r="Q29" s="172" t="s">
        <v>591</v>
      </c>
      <c r="R29" s="183"/>
      <c r="S29" s="185"/>
      <c r="T29" s="186" t="str">
        <f t="shared" si="1"/>
        <v>No hay ejecución</v>
      </c>
      <c r="U29" s="187" t="str">
        <f t="shared" si="2"/>
        <v>NA</v>
      </c>
      <c r="V29" s="187"/>
      <c r="W29" s="185"/>
      <c r="X29" s="186" t="str">
        <f t="shared" si="3"/>
        <v>No hay ejecución</v>
      </c>
      <c r="Y29" s="187" t="str">
        <f t="shared" si="4"/>
        <v>NA</v>
      </c>
      <c r="Z29" s="187"/>
      <c r="AA29" s="185"/>
      <c r="AB29" s="186" t="str">
        <f t="shared" si="5"/>
        <v>No hay ejecución</v>
      </c>
      <c r="AC29" s="187" t="s">
        <v>583</v>
      </c>
      <c r="AD29" s="187"/>
      <c r="AE29" s="185"/>
      <c r="AF29" s="186" t="str">
        <f t="shared" si="6"/>
        <v>No hay ejecución</v>
      </c>
      <c r="AG29" s="187" t="s">
        <v>583</v>
      </c>
      <c r="AH29" s="187"/>
      <c r="AI29" s="185"/>
      <c r="AJ29" s="188" t="str">
        <f t="shared" si="7"/>
        <v>No hay ejecución</v>
      </c>
      <c r="AK29" s="187" t="s">
        <v>583</v>
      </c>
      <c r="AL29" s="187"/>
    </row>
    <row r="30" spans="1:38" ht="12">
      <c r="A30" s="194" t="s">
        <v>603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row>
    <row r="31" spans="1:38" ht="10.199999999999999" thickBot="1">
      <c r="A31" s="2"/>
      <c r="B31" s="2"/>
      <c r="C31" s="2"/>
      <c r="D31" s="2"/>
      <c r="E31" s="2"/>
      <c r="F31" s="136"/>
      <c r="G31" s="137"/>
      <c r="H31" s="137"/>
      <c r="I31" s="137"/>
      <c r="J31" s="137"/>
      <c r="K31" s="137"/>
      <c r="L31" s="137"/>
      <c r="M31" s="137"/>
      <c r="N31" s="137"/>
      <c r="O31" s="137"/>
      <c r="P31" s="138"/>
      <c r="Q31" s="137"/>
      <c r="R31" s="137"/>
      <c r="AD31" s="134"/>
    </row>
    <row r="32" spans="1:38" ht="10.8" thickTop="1" thickBot="1">
      <c r="A32" s="2"/>
      <c r="B32" s="2"/>
      <c r="C32" s="2"/>
      <c r="D32" s="2"/>
      <c r="E32" s="2"/>
      <c r="F32" s="136"/>
      <c r="G32" s="139"/>
      <c r="H32" s="139"/>
      <c r="I32" s="137"/>
      <c r="J32" s="137"/>
      <c r="K32" s="137"/>
      <c r="L32" s="137"/>
      <c r="M32" s="137"/>
      <c r="N32" s="137"/>
      <c r="O32" s="137"/>
      <c r="P32" s="138"/>
      <c r="Q32" s="137"/>
      <c r="R32" s="137"/>
      <c r="AD32" s="135"/>
    </row>
    <row r="33" spans="1:30" ht="10.8" thickTop="1" thickBot="1">
      <c r="A33" s="2"/>
      <c r="B33" s="2"/>
      <c r="C33" s="2"/>
      <c r="D33" s="2"/>
      <c r="E33" s="2"/>
      <c r="F33" s="136"/>
      <c r="G33" s="139"/>
      <c r="H33" s="139"/>
      <c r="I33" s="137"/>
      <c r="J33" s="137"/>
      <c r="K33" s="137"/>
      <c r="L33" s="137"/>
      <c r="M33" s="137"/>
      <c r="N33" s="137"/>
      <c r="O33" s="137"/>
      <c r="P33" s="138"/>
      <c r="Q33" s="137"/>
      <c r="R33" s="137"/>
      <c r="AD33" s="135"/>
    </row>
    <row r="34" spans="1:30" ht="10.5" customHeight="1" thickTop="1" thickBot="1">
      <c r="A34" s="820" t="s">
        <v>551</v>
      </c>
      <c r="B34" s="821"/>
      <c r="C34" s="821"/>
      <c r="D34" s="821"/>
      <c r="E34" s="821"/>
      <c r="F34" s="144" t="s">
        <v>604</v>
      </c>
      <c r="G34" s="139"/>
      <c r="H34" s="139"/>
      <c r="I34" s="137"/>
      <c r="J34" s="137"/>
      <c r="K34" s="137"/>
      <c r="L34" s="137"/>
      <c r="M34" s="137"/>
      <c r="N34" s="137"/>
      <c r="O34" s="137"/>
      <c r="P34" s="138"/>
      <c r="Q34" s="137"/>
      <c r="R34" s="137"/>
    </row>
    <row r="35" spans="1:30" ht="10.8" thickTop="1" thickBot="1">
      <c r="A35" s="157"/>
      <c r="B35" s="157"/>
      <c r="C35" s="157"/>
      <c r="D35" s="157"/>
      <c r="E35" s="157"/>
      <c r="F35" s="145"/>
      <c r="G35" s="139"/>
      <c r="H35" s="139"/>
      <c r="I35" s="137"/>
      <c r="J35" s="137"/>
      <c r="K35" s="137"/>
      <c r="L35" s="137"/>
      <c r="M35" s="137"/>
      <c r="N35" s="137"/>
      <c r="O35" s="137"/>
      <c r="P35" s="138"/>
      <c r="Q35" s="137"/>
      <c r="R35" s="137"/>
    </row>
    <row r="36" spans="1:30" ht="12" customHeight="1" thickTop="1" thickBot="1">
      <c r="A36" s="822" t="s">
        <v>553</v>
      </c>
      <c r="B36" s="823"/>
      <c r="C36" s="823"/>
      <c r="D36" s="823"/>
      <c r="E36" s="823"/>
      <c r="F36" s="144" t="s">
        <v>605</v>
      </c>
      <c r="G36" s="139"/>
      <c r="H36" s="139"/>
      <c r="I36" s="137"/>
      <c r="J36" s="137"/>
      <c r="K36" s="137"/>
      <c r="L36" s="137"/>
      <c r="M36" s="137"/>
      <c r="N36" s="137"/>
      <c r="O36" s="137"/>
      <c r="P36" s="138"/>
      <c r="Q36" s="137"/>
      <c r="R36" s="137"/>
    </row>
    <row r="37" spans="1:30" ht="10.8" thickTop="1" thickBot="1">
      <c r="A37" s="158"/>
      <c r="B37" s="158"/>
      <c r="C37" s="158"/>
      <c r="D37" s="158"/>
      <c r="E37" s="158"/>
      <c r="F37" s="139"/>
      <c r="G37" s="139"/>
      <c r="H37" s="139"/>
      <c r="I37" s="137"/>
      <c r="J37" s="137"/>
      <c r="K37" s="137"/>
      <c r="L37" s="137"/>
      <c r="M37" s="137"/>
      <c r="N37" s="137"/>
      <c r="O37" s="137"/>
      <c r="P37" s="138"/>
      <c r="Q37" s="137"/>
      <c r="R37" s="137"/>
    </row>
    <row r="38" spans="1:30" ht="10.8" thickTop="1" thickBot="1">
      <c r="A38" s="159" t="s">
        <v>554</v>
      </c>
      <c r="B38" s="2"/>
      <c r="C38" s="161"/>
      <c r="D38" s="2"/>
      <c r="E38" s="2"/>
      <c r="F38" s="136"/>
      <c r="G38" s="139"/>
      <c r="H38" s="139"/>
      <c r="I38" s="137"/>
      <c r="J38" s="137"/>
      <c r="K38" s="137"/>
      <c r="L38" s="137"/>
      <c r="M38" s="137"/>
      <c r="N38" s="137"/>
      <c r="O38" s="137"/>
      <c r="P38" s="138"/>
      <c r="Q38" s="137"/>
      <c r="R38" s="137"/>
    </row>
    <row r="39" spans="1:30" ht="13.2" customHeight="1" thickTop="1" thickBot="1">
      <c r="A39" s="160">
        <v>1</v>
      </c>
      <c r="B39" s="2" t="s">
        <v>555</v>
      </c>
      <c r="C39" s="161"/>
      <c r="D39" s="2"/>
      <c r="E39" s="2"/>
      <c r="F39" s="136"/>
      <c r="G39" s="139"/>
      <c r="H39" s="139"/>
      <c r="I39" s="137"/>
      <c r="J39" s="137"/>
      <c r="K39" s="137"/>
      <c r="L39" s="137"/>
      <c r="M39" s="137"/>
      <c r="N39" s="137"/>
      <c r="O39" s="137"/>
      <c r="P39" s="138"/>
      <c r="Q39" s="137"/>
      <c r="R39" s="137"/>
    </row>
    <row r="40" spans="1:30" ht="13.2" customHeight="1" thickTop="1" thickBot="1">
      <c r="A40" s="160">
        <v>2</v>
      </c>
      <c r="B40" s="2" t="s">
        <v>606</v>
      </c>
      <c r="C40" s="161"/>
      <c r="D40" s="2"/>
      <c r="E40" s="2"/>
      <c r="F40" s="136"/>
      <c r="G40" s="139"/>
      <c r="H40" s="139"/>
      <c r="I40" s="137"/>
      <c r="J40" s="137"/>
      <c r="K40" s="137"/>
      <c r="L40" s="137"/>
      <c r="M40" s="137"/>
      <c r="N40" s="137"/>
      <c r="O40" s="137"/>
      <c r="P40" s="138"/>
      <c r="Q40" s="137"/>
      <c r="R40" s="137"/>
    </row>
    <row r="41" spans="1:30" ht="13.2" customHeight="1" thickTop="1" thickBot="1">
      <c r="A41" s="160">
        <v>3</v>
      </c>
      <c r="B41" s="2" t="s">
        <v>557</v>
      </c>
      <c r="C41" s="162"/>
      <c r="D41" s="2"/>
      <c r="E41" s="2"/>
      <c r="F41" s="136"/>
      <c r="G41" s="3"/>
      <c r="H41" s="3"/>
      <c r="I41" s="137"/>
      <c r="J41" s="137"/>
      <c r="K41" s="137"/>
      <c r="L41" s="137"/>
      <c r="M41" s="137"/>
      <c r="N41" s="137"/>
      <c r="O41" s="137"/>
      <c r="P41" s="138"/>
      <c r="Q41" s="137"/>
      <c r="R41" s="137"/>
    </row>
    <row r="42" spans="1:30" ht="13.2" customHeight="1" thickTop="1" thickBot="1">
      <c r="A42" s="160">
        <v>4</v>
      </c>
      <c r="B42" s="2" t="s">
        <v>558</v>
      </c>
      <c r="C42" s="162"/>
      <c r="D42" s="2"/>
      <c r="E42" s="2"/>
      <c r="F42" s="136"/>
      <c r="G42" s="137"/>
      <c r="H42" s="137"/>
      <c r="I42" s="137"/>
      <c r="J42" s="137"/>
      <c r="K42" s="137"/>
      <c r="L42" s="137"/>
      <c r="M42" s="137"/>
      <c r="N42" s="137"/>
      <c r="O42" s="137"/>
      <c r="P42" s="138"/>
      <c r="Q42" s="137"/>
      <c r="R42" s="137"/>
    </row>
    <row r="43" spans="1:30" ht="13.2" customHeight="1" thickTop="1" thickBot="1">
      <c r="A43" s="160">
        <v>5</v>
      </c>
      <c r="B43" s="2" t="s">
        <v>607</v>
      </c>
      <c r="C43" s="162"/>
      <c r="D43" s="2"/>
      <c r="E43" s="2"/>
      <c r="F43" s="136"/>
      <c r="G43" s="137"/>
      <c r="H43" s="137"/>
      <c r="I43" s="137"/>
      <c r="J43" s="137"/>
      <c r="K43" s="137"/>
      <c r="L43" s="137"/>
      <c r="M43" s="137"/>
      <c r="N43" s="137"/>
      <c r="O43" s="137"/>
      <c r="P43" s="138"/>
      <c r="Q43" s="137"/>
      <c r="R43" s="137"/>
    </row>
    <row r="44" spans="1:30" ht="13.2" customHeight="1" thickTop="1">
      <c r="A44" s="160">
        <v>6</v>
      </c>
      <c r="B44" s="3" t="s">
        <v>560</v>
      </c>
      <c r="C44" s="162"/>
      <c r="D44" s="2"/>
      <c r="E44" s="2"/>
      <c r="F44" s="136"/>
      <c r="G44" s="139"/>
      <c r="H44" s="139"/>
      <c r="I44" s="139"/>
      <c r="J44" s="139"/>
      <c r="K44" s="139"/>
      <c r="L44" s="139"/>
      <c r="M44" s="139"/>
      <c r="N44" s="139"/>
      <c r="O44" s="139"/>
      <c r="P44" s="146"/>
      <c r="Q44" s="139"/>
      <c r="R44" s="139"/>
    </row>
    <row r="45" spans="1:30" ht="13.2" customHeight="1">
      <c r="A45" s="160">
        <v>7</v>
      </c>
      <c r="B45" s="2" t="s">
        <v>561</v>
      </c>
      <c r="D45" s="2"/>
      <c r="E45" s="2"/>
      <c r="F45" s="136"/>
      <c r="G45" s="139"/>
      <c r="H45" s="139"/>
      <c r="I45" s="139"/>
      <c r="J45" s="139"/>
      <c r="K45" s="139"/>
      <c r="L45" s="139"/>
      <c r="M45" s="139"/>
      <c r="N45" s="139"/>
      <c r="O45" s="139"/>
      <c r="P45" s="146"/>
      <c r="Q45" s="139"/>
      <c r="R45" s="139"/>
    </row>
    <row r="46" spans="1:30" s="154" customFormat="1" ht="13.2" customHeight="1">
      <c r="A46" s="160">
        <v>8</v>
      </c>
      <c r="B46" s="2" t="s">
        <v>562</v>
      </c>
      <c r="C46" s="2"/>
      <c r="D46" s="3"/>
      <c r="E46" s="3"/>
      <c r="F46" s="136"/>
      <c r="G46" s="139"/>
      <c r="H46" s="139"/>
      <c r="I46" s="139"/>
      <c r="J46" s="139"/>
      <c r="K46" s="139"/>
      <c r="L46" s="139"/>
      <c r="M46" s="139"/>
      <c r="N46" s="139"/>
      <c r="O46" s="139"/>
      <c r="P46" s="146"/>
      <c r="Q46" s="139"/>
      <c r="R46" s="139"/>
    </row>
    <row r="47" spans="1:30" ht="13.2" customHeight="1">
      <c r="A47" s="160">
        <v>9</v>
      </c>
      <c r="B47" s="2" t="s">
        <v>563</v>
      </c>
      <c r="C47" s="2"/>
      <c r="D47" s="2"/>
      <c r="E47" s="2"/>
      <c r="F47" s="136"/>
      <c r="G47" s="139"/>
      <c r="H47" s="139"/>
      <c r="I47" s="139"/>
      <c r="J47" s="139"/>
      <c r="K47" s="139"/>
      <c r="L47" s="139"/>
      <c r="M47" s="139"/>
      <c r="N47" s="139"/>
      <c r="O47" s="139"/>
      <c r="P47" s="146"/>
      <c r="Q47" s="139"/>
      <c r="R47" s="139"/>
    </row>
    <row r="48" spans="1:30" ht="13.2" customHeight="1">
      <c r="A48" s="160">
        <v>10</v>
      </c>
      <c r="B48" s="2" t="s">
        <v>564</v>
      </c>
      <c r="C48" s="2"/>
      <c r="D48" s="2"/>
      <c r="E48" s="2"/>
      <c r="F48" s="136"/>
      <c r="G48" s="139"/>
      <c r="H48" s="139"/>
      <c r="I48" s="139"/>
      <c r="J48" s="139"/>
      <c r="K48" s="139"/>
      <c r="L48" s="139"/>
      <c r="M48" s="139"/>
      <c r="N48" s="139"/>
      <c r="O48" s="139"/>
      <c r="P48" s="146"/>
      <c r="Q48" s="139"/>
      <c r="R48" s="139"/>
    </row>
    <row r="49" spans="1:18" ht="13.2" customHeight="1">
      <c r="A49" s="160">
        <v>11</v>
      </c>
      <c r="B49" s="2" t="s">
        <v>565</v>
      </c>
      <c r="C49" s="2"/>
      <c r="D49" s="2"/>
      <c r="E49" s="2"/>
      <c r="F49" s="136"/>
      <c r="G49" s="139"/>
      <c r="H49" s="139"/>
      <c r="I49" s="139"/>
      <c r="J49" s="139"/>
      <c r="K49" s="139"/>
      <c r="L49" s="139"/>
      <c r="M49" s="139"/>
      <c r="N49" s="139"/>
      <c r="O49" s="139"/>
      <c r="P49" s="146"/>
      <c r="Q49" s="139"/>
      <c r="R49" s="139"/>
    </row>
    <row r="50" spans="1:18" ht="13.2" customHeight="1">
      <c r="A50" s="160">
        <v>12</v>
      </c>
      <c r="B50" s="2" t="s">
        <v>566</v>
      </c>
      <c r="C50" s="2"/>
      <c r="D50" s="2"/>
      <c r="E50" s="2"/>
      <c r="F50" s="136"/>
      <c r="G50" s="139"/>
      <c r="H50" s="139"/>
      <c r="I50" s="139"/>
      <c r="J50" s="139"/>
      <c r="K50" s="139"/>
      <c r="L50" s="139"/>
      <c r="M50" s="139"/>
      <c r="N50" s="139"/>
      <c r="O50" s="139"/>
      <c r="P50" s="146"/>
      <c r="Q50" s="139"/>
      <c r="R50" s="139"/>
    </row>
    <row r="51" spans="1:18" ht="13.2" customHeight="1">
      <c r="A51" s="160">
        <v>13</v>
      </c>
      <c r="B51" s="2" t="s">
        <v>567</v>
      </c>
      <c r="C51" s="2"/>
      <c r="D51" s="2"/>
      <c r="E51" s="2"/>
      <c r="F51" s="136"/>
      <c r="G51" s="139"/>
      <c r="H51" s="139"/>
      <c r="I51" s="139"/>
      <c r="J51" s="139"/>
      <c r="K51" s="139"/>
      <c r="L51" s="139"/>
      <c r="M51" s="139"/>
      <c r="N51" s="139"/>
      <c r="O51" s="139"/>
      <c r="P51" s="146"/>
      <c r="Q51" s="139"/>
      <c r="R51" s="139"/>
    </row>
    <row r="52" spans="1:18" ht="10.199999999999999" thickBot="1">
      <c r="A52" s="3"/>
      <c r="C52" s="3"/>
      <c r="D52" s="3"/>
      <c r="E52" s="3"/>
      <c r="F52" s="147"/>
      <c r="G52" s="148"/>
      <c r="H52" s="148"/>
      <c r="I52" s="148"/>
      <c r="J52" s="148"/>
      <c r="K52" s="148"/>
      <c r="L52" s="148"/>
      <c r="M52" s="148"/>
      <c r="N52" s="148"/>
      <c r="O52" s="148"/>
      <c r="P52" s="149"/>
      <c r="Q52" s="148"/>
      <c r="R52" s="148"/>
    </row>
    <row r="53" spans="1:18" ht="10.199999999999999" thickTop="1"/>
    <row r="54" spans="1:18">
      <c r="A54" s="3"/>
      <c r="C54" s="3"/>
      <c r="D54" s="3"/>
      <c r="E54" s="3"/>
      <c r="F54" s="147"/>
      <c r="G54" s="3"/>
      <c r="H54" s="3"/>
      <c r="I54" s="3"/>
      <c r="J54" s="3"/>
      <c r="K54" s="3"/>
      <c r="L54" s="3"/>
      <c r="M54" s="3"/>
      <c r="N54" s="3"/>
      <c r="O54" s="3"/>
      <c r="P54" s="150"/>
      <c r="Q54" s="3"/>
      <c r="R54" s="3"/>
    </row>
    <row r="55" spans="1:18" s="154" customFormat="1">
      <c r="A55" s="3"/>
      <c r="B55" s="3"/>
      <c r="C55" s="3"/>
      <c r="D55" s="3"/>
      <c r="E55" s="3"/>
      <c r="F55" s="147"/>
      <c r="G55" s="3"/>
      <c r="H55" s="3"/>
      <c r="I55" s="3"/>
      <c r="J55" s="3"/>
      <c r="K55" s="3"/>
      <c r="L55" s="3"/>
      <c r="M55" s="3"/>
      <c r="N55" s="3"/>
      <c r="O55" s="3"/>
      <c r="P55" s="150"/>
      <c r="Q55" s="3"/>
      <c r="R55" s="3"/>
    </row>
    <row r="56" spans="1:18" s="154" customFormat="1" ht="9.75" customHeight="1">
      <c r="A56" s="3"/>
      <c r="B56" s="3"/>
      <c r="C56" s="3"/>
      <c r="D56" s="3"/>
      <c r="E56" s="3"/>
      <c r="F56" s="147"/>
      <c r="G56" s="3"/>
      <c r="H56" s="3"/>
      <c r="I56" s="3"/>
      <c r="J56" s="3"/>
      <c r="K56" s="3"/>
      <c r="L56" s="3"/>
      <c r="M56" s="3"/>
      <c r="N56" s="3"/>
      <c r="O56" s="3"/>
      <c r="P56" s="150"/>
      <c r="Q56" s="3"/>
      <c r="R56" s="3"/>
    </row>
    <row r="57" spans="1:18" s="154" customFormat="1">
      <c r="A57" s="3"/>
      <c r="B57" s="3"/>
      <c r="C57" s="3"/>
      <c r="D57" s="3"/>
      <c r="E57" s="3"/>
      <c r="F57" s="147"/>
      <c r="G57" s="3"/>
      <c r="H57" s="3"/>
      <c r="I57" s="3"/>
      <c r="J57" s="3"/>
      <c r="K57" s="3"/>
      <c r="L57" s="3"/>
      <c r="M57" s="3"/>
      <c r="N57" s="3"/>
      <c r="O57" s="3"/>
      <c r="P57" s="150"/>
      <c r="Q57" s="3"/>
      <c r="R57" s="3"/>
    </row>
    <row r="58" spans="1:18" s="154" customFormat="1" ht="9" customHeight="1">
      <c r="A58" s="1"/>
      <c r="B58" s="1"/>
      <c r="C58" s="1"/>
      <c r="D58" s="1"/>
      <c r="E58" s="1"/>
      <c r="F58" s="140"/>
      <c r="G58" s="1"/>
      <c r="H58" s="1"/>
      <c r="I58" s="1"/>
      <c r="J58" s="1"/>
      <c r="K58" s="1"/>
      <c r="L58" s="1"/>
      <c r="M58" s="1"/>
      <c r="N58" s="1"/>
      <c r="O58" s="1"/>
      <c r="P58" s="142"/>
      <c r="Q58" s="1"/>
      <c r="R58" s="1"/>
    </row>
    <row r="59" spans="1:18" s="154" customFormat="1">
      <c r="A59" s="1"/>
      <c r="B59" s="1"/>
      <c r="C59" s="1"/>
      <c r="D59" s="1"/>
      <c r="E59" s="1"/>
      <c r="F59" s="140"/>
      <c r="G59" s="1"/>
      <c r="H59" s="1"/>
      <c r="I59" s="1"/>
      <c r="J59" s="1"/>
      <c r="K59" s="1"/>
      <c r="L59" s="1"/>
      <c r="M59" s="1"/>
      <c r="N59" s="1"/>
      <c r="O59" s="1"/>
      <c r="P59" s="142"/>
      <c r="Q59" s="1"/>
      <c r="R59" s="1"/>
    </row>
    <row r="60" spans="1:18" s="154" customFormat="1">
      <c r="A60" s="1"/>
      <c r="B60" s="1"/>
      <c r="C60" s="1"/>
      <c r="D60" s="1"/>
      <c r="E60" s="1"/>
      <c r="F60" s="140"/>
      <c r="G60" s="1"/>
      <c r="H60" s="1"/>
      <c r="I60" s="1"/>
      <c r="J60" s="1"/>
      <c r="K60" s="1"/>
      <c r="L60" s="1"/>
      <c r="M60" s="1"/>
      <c r="N60" s="1"/>
      <c r="O60" s="1"/>
      <c r="P60" s="142"/>
      <c r="Q60" s="1"/>
      <c r="R60" s="1"/>
    </row>
    <row r="61" spans="1:18" s="154" customFormat="1">
      <c r="A61" s="1"/>
      <c r="B61" s="1"/>
      <c r="C61" s="1"/>
      <c r="D61" s="1"/>
      <c r="E61" s="1"/>
      <c r="F61" s="140"/>
      <c r="G61" s="1"/>
      <c r="H61" s="1"/>
      <c r="I61" s="1"/>
      <c r="J61" s="1"/>
      <c r="K61" s="1"/>
      <c r="L61" s="1"/>
      <c r="M61" s="1"/>
      <c r="N61" s="1"/>
      <c r="O61" s="1"/>
      <c r="P61" s="142"/>
      <c r="Q61" s="1"/>
      <c r="R61" s="1"/>
    </row>
    <row r="62" spans="1:18" s="154" customFormat="1">
      <c r="A62" s="1"/>
      <c r="B62" s="1"/>
      <c r="C62" s="1"/>
      <c r="D62" s="1"/>
      <c r="E62" s="1"/>
      <c r="F62" s="140"/>
      <c r="G62" s="1"/>
      <c r="H62" s="1"/>
      <c r="I62" s="1"/>
      <c r="J62" s="1"/>
      <c r="K62" s="1"/>
      <c r="L62" s="1"/>
      <c r="M62" s="1"/>
      <c r="N62" s="1"/>
      <c r="O62" s="1"/>
      <c r="P62" s="142"/>
      <c r="Q62" s="1"/>
      <c r="R62" s="1"/>
    </row>
    <row r="63" spans="1:18" s="154" customFormat="1">
      <c r="A63" s="1"/>
      <c r="B63" s="1"/>
      <c r="C63" s="1"/>
      <c r="D63" s="1"/>
      <c r="E63" s="1"/>
      <c r="F63" s="140"/>
      <c r="G63" s="1"/>
      <c r="H63" s="1"/>
      <c r="I63" s="1"/>
      <c r="J63" s="1"/>
      <c r="K63" s="1"/>
      <c r="L63" s="1"/>
      <c r="M63" s="1"/>
      <c r="N63" s="1"/>
      <c r="O63" s="1"/>
      <c r="P63" s="142"/>
      <c r="Q63" s="1"/>
      <c r="R63" s="1"/>
    </row>
    <row r="64" spans="1:18" s="154" customFormat="1">
      <c r="A64" s="1"/>
      <c r="B64" s="1"/>
      <c r="C64" s="1"/>
      <c r="D64" s="1"/>
      <c r="E64" s="1"/>
      <c r="F64" s="140"/>
      <c r="G64" s="1"/>
      <c r="H64" s="1"/>
      <c r="I64" s="1"/>
      <c r="J64" s="1"/>
      <c r="K64" s="1"/>
      <c r="L64" s="1"/>
      <c r="M64" s="1"/>
      <c r="N64" s="1"/>
      <c r="O64" s="1"/>
      <c r="P64" s="142"/>
      <c r="Q64" s="1"/>
      <c r="R64" s="1"/>
    </row>
    <row r="65" spans="1:18" s="154" customFormat="1">
      <c r="A65" s="1"/>
      <c r="B65" s="1"/>
      <c r="C65" s="1"/>
      <c r="D65" s="1"/>
      <c r="E65" s="1"/>
      <c r="F65" s="140"/>
      <c r="G65" s="1"/>
      <c r="H65" s="1"/>
      <c r="I65" s="1"/>
      <c r="J65" s="1"/>
      <c r="K65" s="1"/>
      <c r="L65" s="1"/>
      <c r="M65" s="1"/>
      <c r="N65" s="1"/>
      <c r="O65" s="1"/>
      <c r="P65" s="142"/>
      <c r="Q65" s="1"/>
      <c r="R65" s="1"/>
    </row>
    <row r="66" spans="1:18" s="154" customFormat="1">
      <c r="A66" s="1"/>
      <c r="B66" s="1"/>
      <c r="C66" s="1"/>
      <c r="D66" s="1"/>
      <c r="E66" s="1"/>
      <c r="F66" s="140"/>
      <c r="G66" s="1"/>
      <c r="H66" s="1"/>
      <c r="I66" s="1"/>
      <c r="J66" s="1"/>
      <c r="K66" s="1"/>
      <c r="L66" s="1"/>
      <c r="M66" s="1"/>
      <c r="N66" s="1"/>
      <c r="O66" s="1"/>
      <c r="P66" s="142"/>
      <c r="Q66" s="1"/>
      <c r="R66" s="1"/>
    </row>
    <row r="67" spans="1:18" s="154" customFormat="1">
      <c r="A67" s="1"/>
      <c r="B67" s="1"/>
      <c r="C67" s="1"/>
      <c r="D67" s="1"/>
      <c r="E67" s="1"/>
      <c r="F67" s="140"/>
      <c r="G67" s="1"/>
      <c r="H67" s="1"/>
      <c r="I67" s="1"/>
      <c r="J67" s="1"/>
      <c r="K67" s="1"/>
      <c r="L67" s="1"/>
      <c r="M67" s="1"/>
      <c r="N67" s="1"/>
      <c r="O67" s="1"/>
      <c r="P67" s="142"/>
      <c r="Q67" s="1"/>
      <c r="R67" s="1"/>
    </row>
  </sheetData>
  <sheetProtection algorithmName="SHA-512" hashValue="DcGtAJyhaU4vKyp0y+ayWIwkKfkZ2e0RdzMzNmzg5yXHJStPSP+bxmEE9+nATi3st/6spY3EVChgKNflGN58jQ==" saltValue="jDV2uLX5V/5wDO+PUwdWBQ==" spinCount="100000" sheet="1" objects="1" scenarios="1"/>
  <mergeCells count="48">
    <mergeCell ref="AI11:AL12"/>
    <mergeCell ref="AA12:AD12"/>
    <mergeCell ref="AE12:AH12"/>
    <mergeCell ref="AE13:AE14"/>
    <mergeCell ref="AF13:AF14"/>
    <mergeCell ref="AG13:AG14"/>
    <mergeCell ref="AH13:AH14"/>
    <mergeCell ref="AI13:AI14"/>
    <mergeCell ref="AJ13:AJ14"/>
    <mergeCell ref="AK13:AK14"/>
    <mergeCell ref="AL13:AL14"/>
    <mergeCell ref="AA13:AA14"/>
    <mergeCell ref="AB13:AB14"/>
    <mergeCell ref="AC13:AC14"/>
    <mergeCell ref="AD13:AD14"/>
    <mergeCell ref="A9:E9"/>
    <mergeCell ref="A11:A14"/>
    <mergeCell ref="B11:E11"/>
    <mergeCell ref="F11:R11"/>
    <mergeCell ref="A8:E8"/>
    <mergeCell ref="B12:B14"/>
    <mergeCell ref="C12:C14"/>
    <mergeCell ref="G13:G14"/>
    <mergeCell ref="H13:H14"/>
    <mergeCell ref="D12:D14"/>
    <mergeCell ref="E12:E14"/>
    <mergeCell ref="Q12:Q14"/>
    <mergeCell ref="R12:R14"/>
    <mergeCell ref="A1:E1"/>
    <mergeCell ref="G1:Q3"/>
    <mergeCell ref="A2:E2"/>
    <mergeCell ref="A6:E6"/>
    <mergeCell ref="A7:E7"/>
    <mergeCell ref="A34:E34"/>
    <mergeCell ref="A36:E36"/>
    <mergeCell ref="Y13:Y14"/>
    <mergeCell ref="Z13:Z14"/>
    <mergeCell ref="S12:V12"/>
    <mergeCell ref="S13:S14"/>
    <mergeCell ref="U13:U14"/>
    <mergeCell ref="F12:F14"/>
    <mergeCell ref="V13:V14"/>
    <mergeCell ref="W13:W14"/>
    <mergeCell ref="X13:X14"/>
    <mergeCell ref="G12:O12"/>
    <mergeCell ref="P12:P14"/>
    <mergeCell ref="W12:Z12"/>
    <mergeCell ref="T13:T14"/>
  </mergeCells>
  <pageMargins left="0.7" right="0.7" top="0.75" bottom="0.75" header="0.3" footer="0.3"/>
  <ignoredErrors>
    <ignoredError sqref="I15:O29" unlocked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2BFBD-0665-4DAF-9984-9B58016FA838}">
  <sheetPr>
    <tabColor theme="0"/>
  </sheetPr>
  <dimension ref="A1:AY84"/>
  <sheetViews>
    <sheetView showGridLines="0" topLeftCell="B1" zoomScaleNormal="100" workbookViewId="0">
      <selection activeCell="AC13" sqref="AC13"/>
    </sheetView>
  </sheetViews>
  <sheetFormatPr baseColWidth="10" defaultColWidth="12" defaultRowHeight="9.6" outlineLevelRow="1"/>
  <cols>
    <col min="1" max="1" width="7.44140625" style="1" customWidth="1"/>
    <col min="2" max="2" width="7.77734375" style="1" customWidth="1"/>
    <col min="3" max="3" width="6.77734375" style="1" bestFit="1" customWidth="1"/>
    <col min="4" max="5" width="8.5546875" style="1" bestFit="1" customWidth="1"/>
    <col min="6" max="6" width="36.21875" style="315" bestFit="1" customWidth="1"/>
    <col min="7" max="7" width="13.77734375" style="1" bestFit="1" customWidth="1"/>
    <col min="8" max="8" width="10.77734375" style="1" bestFit="1" customWidth="1"/>
    <col min="9" max="10" width="10.21875" style="1" bestFit="1" customWidth="1"/>
    <col min="11" max="11" width="6.21875" style="1" customWidth="1"/>
    <col min="12" max="12" width="5.77734375" style="1" customWidth="1"/>
    <col min="13" max="13" width="7.21875" style="1" customWidth="1"/>
    <col min="14" max="14" width="9.77734375" style="1" customWidth="1"/>
    <col min="15" max="15" width="13.21875" style="1" bestFit="1" customWidth="1"/>
    <col min="16" max="16" width="11.77734375" style="142" bestFit="1" customWidth="1"/>
    <col min="17" max="17" width="19.77734375" style="1" bestFit="1" customWidth="1"/>
    <col min="18" max="18" width="11.77734375" style="1" bestFit="1" customWidth="1"/>
    <col min="19" max="19" width="12.44140625" style="151" hidden="1" customWidth="1"/>
    <col min="20" max="20" width="12" style="151" hidden="1" customWidth="1"/>
    <col min="21" max="21" width="14.77734375" style="151" hidden="1" customWidth="1"/>
    <col min="22" max="22" width="36.77734375" style="151" hidden="1" customWidth="1"/>
    <col min="23" max="23" width="12.44140625" style="151" hidden="1" customWidth="1"/>
    <col min="24" max="24" width="12" style="151" hidden="1" customWidth="1"/>
    <col min="25" max="25" width="14.77734375" style="151" hidden="1" customWidth="1"/>
    <col min="26" max="26" width="17.21875" style="151" hidden="1" customWidth="1"/>
    <col min="27" max="27" width="12.44140625" style="151" customWidth="1"/>
    <col min="28" max="28" width="12" style="151" customWidth="1"/>
    <col min="29" max="29" width="14.77734375" style="151" customWidth="1"/>
    <col min="30" max="30" width="18.77734375" style="151" customWidth="1"/>
    <col min="31" max="31" width="12.44140625" style="151" hidden="1" customWidth="1"/>
    <col min="32" max="32" width="12" style="151" hidden="1" customWidth="1"/>
    <col min="33" max="33" width="14.77734375" style="151" hidden="1" customWidth="1"/>
    <col min="34" max="34" width="17.21875" style="151" hidden="1" customWidth="1"/>
    <col min="35" max="35" width="16.77734375" style="151" hidden="1" customWidth="1"/>
    <col min="36" max="36" width="16.44140625" style="151" hidden="1" customWidth="1"/>
    <col min="37" max="37" width="19.5546875" style="151" hidden="1" customWidth="1"/>
    <col min="38" max="38" width="36.77734375" style="151" hidden="1" customWidth="1"/>
    <col min="39" max="39" width="0" style="151" hidden="1" customWidth="1"/>
    <col min="40" max="51" width="12" style="1"/>
    <col min="52" max="16384" width="12" style="151"/>
  </cols>
  <sheetData>
    <row r="1" spans="1:38" ht="15.6">
      <c r="A1" s="831" t="s">
        <v>441</v>
      </c>
      <c r="B1" s="831"/>
      <c r="C1" s="831"/>
      <c r="D1" s="831"/>
      <c r="E1" s="831"/>
      <c r="F1" s="302"/>
      <c r="G1" s="832"/>
      <c r="H1" s="832"/>
      <c r="I1" s="832"/>
      <c r="J1" s="832"/>
      <c r="K1" s="832"/>
      <c r="L1" s="832"/>
      <c r="M1" s="832"/>
      <c r="N1" s="832"/>
      <c r="O1" s="832"/>
      <c r="P1" s="832"/>
      <c r="Q1" s="832"/>
    </row>
    <row r="2" spans="1:38" ht="12">
      <c r="A2" s="833" t="s">
        <v>442</v>
      </c>
      <c r="B2" s="833"/>
      <c r="C2" s="833"/>
      <c r="D2" s="833"/>
      <c r="E2" s="833"/>
      <c r="F2" s="303"/>
      <c r="G2" s="832"/>
      <c r="H2" s="832"/>
      <c r="I2" s="832"/>
      <c r="J2" s="832"/>
      <c r="K2" s="832"/>
      <c r="L2" s="832"/>
      <c r="M2" s="832"/>
      <c r="N2" s="832"/>
      <c r="O2" s="832"/>
      <c r="P2" s="832"/>
      <c r="Q2" s="832"/>
    </row>
    <row r="4" spans="1:38" ht="10.199999999999999">
      <c r="A4" s="834" t="s">
        <v>443</v>
      </c>
      <c r="B4" s="834"/>
      <c r="C4" s="834"/>
      <c r="D4" s="834"/>
      <c r="E4" s="834"/>
      <c r="F4" s="141">
        <v>2024</v>
      </c>
    </row>
    <row r="5" spans="1:38" ht="10.199999999999999">
      <c r="A5" s="834" t="s">
        <v>444</v>
      </c>
      <c r="B5" s="834"/>
      <c r="C5" s="834"/>
      <c r="D5" s="834"/>
      <c r="E5" s="834"/>
      <c r="F5" s="143">
        <v>172</v>
      </c>
    </row>
    <row r="6" spans="1:38" ht="10.199999999999999">
      <c r="A6" s="834" t="s">
        <v>445</v>
      </c>
      <c r="B6" s="834"/>
      <c r="C6" s="834"/>
      <c r="D6" s="834"/>
      <c r="E6" s="834"/>
      <c r="F6" s="143" t="s">
        <v>568</v>
      </c>
    </row>
    <row r="7" spans="1:38" ht="10.199999999999999">
      <c r="A7" s="834" t="s">
        <v>447</v>
      </c>
      <c r="B7" s="834"/>
      <c r="C7" s="834"/>
      <c r="D7" s="834"/>
      <c r="E7" s="834"/>
      <c r="F7" s="143" t="s">
        <v>608</v>
      </c>
    </row>
    <row r="9" spans="1:38">
      <c r="A9" s="816" t="s">
        <v>44</v>
      </c>
      <c r="B9" s="816" t="s">
        <v>570</v>
      </c>
      <c r="C9" s="816"/>
      <c r="D9" s="816"/>
      <c r="E9" s="816"/>
      <c r="F9" s="166" t="s">
        <v>449</v>
      </c>
      <c r="G9" s="166"/>
      <c r="H9" s="166"/>
      <c r="I9" s="166"/>
      <c r="J9" s="166"/>
      <c r="K9" s="166"/>
      <c r="L9" s="166"/>
      <c r="M9" s="166"/>
      <c r="N9" s="166"/>
      <c r="O9" s="166"/>
      <c r="P9" s="166"/>
      <c r="Q9" s="166"/>
      <c r="R9" s="166"/>
      <c r="S9" s="167" t="s">
        <v>450</v>
      </c>
      <c r="T9" s="167"/>
      <c r="U9" s="167"/>
      <c r="V9" s="167"/>
      <c r="W9" s="167"/>
      <c r="X9" s="167"/>
      <c r="Y9" s="167"/>
      <c r="Z9" s="167"/>
      <c r="AA9" s="167"/>
      <c r="AB9" s="167"/>
      <c r="AC9" s="167"/>
      <c r="AD9" s="167"/>
      <c r="AE9" s="167"/>
      <c r="AF9" s="167"/>
      <c r="AG9" s="167"/>
      <c r="AH9" s="167"/>
      <c r="AI9" s="824" t="s">
        <v>451</v>
      </c>
      <c r="AJ9" s="824"/>
      <c r="AK9" s="824"/>
      <c r="AL9" s="824"/>
    </row>
    <row r="10" spans="1:38">
      <c r="A10" s="816"/>
      <c r="B10" s="828" t="s">
        <v>571</v>
      </c>
      <c r="C10" s="828" t="s">
        <v>572</v>
      </c>
      <c r="D10" s="828" t="s">
        <v>573</v>
      </c>
      <c r="E10" s="828" t="s">
        <v>574</v>
      </c>
      <c r="F10" s="816" t="s">
        <v>456</v>
      </c>
      <c r="G10" s="287" t="s">
        <v>457</v>
      </c>
      <c r="H10" s="287"/>
      <c r="I10" s="287"/>
      <c r="J10" s="287"/>
      <c r="K10" s="287"/>
      <c r="L10" s="287"/>
      <c r="M10" s="287"/>
      <c r="N10" s="287"/>
      <c r="O10" s="287"/>
      <c r="P10" s="817" t="s">
        <v>575</v>
      </c>
      <c r="Q10" s="816" t="s">
        <v>576</v>
      </c>
      <c r="R10" s="816" t="s">
        <v>577</v>
      </c>
      <c r="S10" s="824" t="s">
        <v>461</v>
      </c>
      <c r="T10" s="824"/>
      <c r="U10" s="824"/>
      <c r="V10" s="824"/>
      <c r="W10" s="824" t="s">
        <v>462</v>
      </c>
      <c r="X10" s="824"/>
      <c r="Y10" s="824"/>
      <c r="Z10" s="824"/>
      <c r="AA10" s="824" t="s">
        <v>463</v>
      </c>
      <c r="AB10" s="824"/>
      <c r="AC10" s="824"/>
      <c r="AD10" s="824"/>
      <c r="AE10" s="824" t="s">
        <v>464</v>
      </c>
      <c r="AF10" s="824"/>
      <c r="AG10" s="824"/>
      <c r="AH10" s="824"/>
      <c r="AI10" s="824"/>
      <c r="AJ10" s="824"/>
      <c r="AK10" s="824"/>
      <c r="AL10" s="824"/>
    </row>
    <row r="11" spans="1:38" ht="10.8">
      <c r="A11" s="816"/>
      <c r="B11" s="828"/>
      <c r="C11" s="828"/>
      <c r="D11" s="828"/>
      <c r="E11" s="828"/>
      <c r="F11" s="816"/>
      <c r="G11" s="816" t="s">
        <v>578</v>
      </c>
      <c r="H11" s="816" t="s">
        <v>579</v>
      </c>
      <c r="I11" s="166" t="s">
        <v>580</v>
      </c>
      <c r="J11" s="166"/>
      <c r="K11" s="166"/>
      <c r="L11" s="166"/>
      <c r="M11" s="166"/>
      <c r="N11" s="166"/>
      <c r="O11" s="168" t="s">
        <v>468</v>
      </c>
      <c r="P11" s="817"/>
      <c r="Q11" s="816"/>
      <c r="R11" s="816"/>
      <c r="S11" s="824" t="s">
        <v>469</v>
      </c>
      <c r="T11" s="824" t="s">
        <v>470</v>
      </c>
      <c r="U11" s="824" t="s">
        <v>471</v>
      </c>
      <c r="V11" s="824" t="s">
        <v>472</v>
      </c>
      <c r="W11" s="824" t="s">
        <v>469</v>
      </c>
      <c r="X11" s="824" t="s">
        <v>470</v>
      </c>
      <c r="Y11" s="824" t="s">
        <v>471</v>
      </c>
      <c r="Z11" s="824" t="s">
        <v>472</v>
      </c>
      <c r="AA11" s="824" t="s">
        <v>469</v>
      </c>
      <c r="AB11" s="824" t="s">
        <v>470</v>
      </c>
      <c r="AC11" s="824" t="s">
        <v>471</v>
      </c>
      <c r="AD11" s="824" t="s">
        <v>472</v>
      </c>
      <c r="AE11" s="824" t="s">
        <v>469</v>
      </c>
      <c r="AF11" s="824" t="s">
        <v>470</v>
      </c>
      <c r="AG11" s="824" t="s">
        <v>471</v>
      </c>
      <c r="AH11" s="824" t="s">
        <v>472</v>
      </c>
      <c r="AI11" s="824" t="s">
        <v>473</v>
      </c>
      <c r="AJ11" s="824" t="s">
        <v>474</v>
      </c>
      <c r="AK11" s="824" t="s">
        <v>475</v>
      </c>
      <c r="AL11" s="824" t="s">
        <v>472</v>
      </c>
    </row>
    <row r="12" spans="1:38">
      <c r="A12" s="816"/>
      <c r="B12" s="828"/>
      <c r="C12" s="828"/>
      <c r="D12" s="828"/>
      <c r="E12" s="828"/>
      <c r="F12" s="816"/>
      <c r="G12" s="816"/>
      <c r="H12" s="816"/>
      <c r="I12" s="168">
        <v>1</v>
      </c>
      <c r="J12" s="168">
        <v>2</v>
      </c>
      <c r="K12" s="168" t="s">
        <v>476</v>
      </c>
      <c r="L12" s="168">
        <v>3</v>
      </c>
      <c r="M12" s="168">
        <v>4</v>
      </c>
      <c r="N12" s="168" t="s">
        <v>477</v>
      </c>
      <c r="O12" s="168" t="s">
        <v>478</v>
      </c>
      <c r="P12" s="817"/>
      <c r="Q12" s="816"/>
      <c r="R12" s="816"/>
      <c r="S12" s="825"/>
      <c r="T12" s="825"/>
      <c r="U12" s="825"/>
      <c r="V12" s="825"/>
      <c r="W12" s="825"/>
      <c r="X12" s="825"/>
      <c r="Y12" s="825"/>
      <c r="Z12" s="825"/>
      <c r="AA12" s="825"/>
      <c r="AB12" s="825"/>
      <c r="AC12" s="825"/>
      <c r="AD12" s="825"/>
      <c r="AE12" s="825"/>
      <c r="AF12" s="825"/>
      <c r="AG12" s="825"/>
      <c r="AH12" s="825"/>
      <c r="AI12" s="825"/>
      <c r="AJ12" s="825"/>
      <c r="AK12" s="825"/>
      <c r="AL12" s="825"/>
    </row>
    <row r="13" spans="1:38" ht="38.4">
      <c r="A13" s="180">
        <v>1</v>
      </c>
      <c r="B13" s="181">
        <v>0</v>
      </c>
      <c r="C13" s="181">
        <v>0</v>
      </c>
      <c r="D13" s="181">
        <v>0</v>
      </c>
      <c r="E13" s="181">
        <v>0</v>
      </c>
      <c r="F13" s="171" t="s">
        <v>609</v>
      </c>
      <c r="G13" s="182" t="s">
        <v>491</v>
      </c>
      <c r="H13" s="171" t="s">
        <v>517</v>
      </c>
      <c r="I13" s="178">
        <f>SUM(I14:I28)</f>
        <v>124</v>
      </c>
      <c r="J13" s="178">
        <f>SUM(J14:J28)</f>
        <v>149</v>
      </c>
      <c r="K13" s="174">
        <f>SUM(I13:J13)</f>
        <v>273</v>
      </c>
      <c r="L13" s="178">
        <f>SUM(L14:L28)</f>
        <v>120</v>
      </c>
      <c r="M13" s="178">
        <f>SUM(M14:M28)</f>
        <v>150</v>
      </c>
      <c r="N13" s="174">
        <f>SUM(L13:M13)</f>
        <v>270</v>
      </c>
      <c r="O13" s="175">
        <f>SUM(K13,N13)</f>
        <v>543</v>
      </c>
      <c r="P13" s="176">
        <f>SUM(P14:P28)</f>
        <v>27084297</v>
      </c>
      <c r="Q13" s="171" t="s">
        <v>610</v>
      </c>
      <c r="R13" s="183"/>
      <c r="S13" s="185">
        <v>149</v>
      </c>
      <c r="T13" s="186">
        <v>1</v>
      </c>
      <c r="U13" s="187" t="str">
        <f>IF(T13="No hay ejecución","NA",IF(T13&gt;=90%,"De acuerdo con lo programado",IF(T13&gt;=51%,"Atraso Leve",IF(T13&lt;50%,"En riesgo cumplimiento"))))</f>
        <v>De acuerdo con lo programado</v>
      </c>
      <c r="V13" s="187" t="s">
        <v>611</v>
      </c>
      <c r="W13" s="185">
        <v>65</v>
      </c>
      <c r="X13" s="186">
        <f>IF(W13="","No hay ejecución",IF(AND(J13=0),"No hay Programación", W13/J13))</f>
        <v>0.43624161073825501</v>
      </c>
      <c r="Y13" s="187" t="str">
        <f>IF(X13="No hay ejecución","NA",IF(X13&gt;=90%,"De acuerdo con lo programado",IF(X13&gt;=51%,"Atraso Leve",IF(X13&lt;=50%,"En riesgo en cumplimiento"))))</f>
        <v>En riesgo en cumplimiento</v>
      </c>
      <c r="Z13" s="187"/>
      <c r="AA13" s="185"/>
      <c r="AB13" s="186" t="str">
        <f>IF(AA13="","No hay ejecución",IF(AND(L13=0),"No hay Programación", AA13/L13))</f>
        <v>No hay ejecución</v>
      </c>
      <c r="AC13" s="187" t="str">
        <f>IF(AB13="No hay ejecución","NA",IF(AB13&gt;=90%,"De acuerdo con lo programado",IF(AB13&gt;=51%,"Atraso Leve",IF(AB13&lt;=50%,"En riesgo en cumplimiento"))))</f>
        <v>NA</v>
      </c>
      <c r="AD13" s="187"/>
      <c r="AE13" s="185"/>
      <c r="AF13" s="186" t="str">
        <f>IF(AE13="","No hay ejecución",IF(AND(M13=0),"No hay Programación", AE13/M13))</f>
        <v>No hay ejecución</v>
      </c>
      <c r="AG13" s="187" t="str">
        <f>IF(AF13="No hay ejecución","NA",IF(AF13&gt;=90%,"De acuerdo con lo programado",IF(AF13&gt;=51%,"Atraso Leve",IF(AF13&lt;=50%,"En riesgo en cumplimiento"))))</f>
        <v>NA</v>
      </c>
      <c r="AH13" s="187"/>
      <c r="AI13" s="185">
        <f>AE13+AA13+W13+S13</f>
        <v>214</v>
      </c>
      <c r="AJ13" s="188">
        <f>IF(AI13="","No hay ejecución",IF(AND(O13=0),"No hay Programación", AI13/O13))</f>
        <v>0.39410681399631675</v>
      </c>
      <c r="AK13" s="187" t="str">
        <f t="shared" ref="AK13:AK28" si="0">IF(AJ13="No hay ejecución","NA",IF(AJ13&gt;=45%,"De acuerdo con lo programado",IF(AJ13&gt;=25%,"Atraso Leve",IF(AJ13&lt;=24.99%,"En riesgo en cumplimiento"))))</f>
        <v>Atraso Leve</v>
      </c>
      <c r="AL13" s="187"/>
    </row>
    <row r="14" spans="1:38" ht="48" outlineLevel="1">
      <c r="A14" s="177">
        <v>1.1000000000000001</v>
      </c>
      <c r="B14" s="170">
        <v>0</v>
      </c>
      <c r="C14" s="170">
        <v>0</v>
      </c>
      <c r="D14" s="170">
        <v>0</v>
      </c>
      <c r="E14" s="170">
        <v>0</v>
      </c>
      <c r="F14" s="172" t="s">
        <v>612</v>
      </c>
      <c r="G14" s="172" t="s">
        <v>613</v>
      </c>
      <c r="H14" s="172" t="s">
        <v>517</v>
      </c>
      <c r="I14" s="172">
        <v>3</v>
      </c>
      <c r="J14" s="172">
        <v>3</v>
      </c>
      <c r="K14" s="174">
        <f>SUM(I14:J14)</f>
        <v>6</v>
      </c>
      <c r="L14" s="178">
        <v>3</v>
      </c>
      <c r="M14" s="178">
        <v>3</v>
      </c>
      <c r="N14" s="174">
        <f t="shared" ref="N14:N28" si="1">SUM(L14:M14)</f>
        <v>6</v>
      </c>
      <c r="O14" s="175">
        <f t="shared" ref="O14:O28" si="2">SUM(K14,N14)</f>
        <v>12</v>
      </c>
      <c r="P14" s="179">
        <v>598548</v>
      </c>
      <c r="Q14" s="172" t="s">
        <v>614</v>
      </c>
      <c r="R14" s="183"/>
      <c r="S14" s="185">
        <v>3</v>
      </c>
      <c r="T14" s="186">
        <v>1</v>
      </c>
      <c r="U14" s="187" t="s">
        <v>615</v>
      </c>
      <c r="V14" s="187" t="s">
        <v>616</v>
      </c>
      <c r="W14" s="185">
        <v>6</v>
      </c>
      <c r="X14" s="186">
        <f t="shared" ref="X14:X28" si="3">IF(W14="","No hay ejecución",IF(AND(J14=0),"No hay Programación", W14/J14))</f>
        <v>2</v>
      </c>
      <c r="Y14" s="187" t="str">
        <f t="shared" ref="Y14:Y28" si="4">IF(X14="No hay ejecución","NA",IF(X14&gt;=90%,"De acuerdo con lo programado",IF(X14&gt;=51%,"Atraso Leve",IF(X14&lt;=50%,"En riesgo en cumplimiento"))))</f>
        <v>De acuerdo con lo programado</v>
      </c>
      <c r="Z14" s="187"/>
      <c r="AA14" s="185"/>
      <c r="AB14" s="186" t="str">
        <f t="shared" ref="AB14:AB28" si="5">IF(AA14="","No hay ejecución",IF(AND(L14=0),"No hay Programación", AA14/L14))</f>
        <v>No hay ejecución</v>
      </c>
      <c r="AC14" s="187" t="str">
        <f t="shared" ref="AC14:AC28" si="6">IF(AB14="No hay ejecución","NA",IF(AB14&gt;=90%,"De acuerdo con lo programado",IF(AB14&gt;=51%,"Atraso Leve",IF(AB14&lt;=50%,"En riesgo en cumplimiento"))))</f>
        <v>NA</v>
      </c>
      <c r="AD14" s="187"/>
      <c r="AE14" s="185"/>
      <c r="AF14" s="186" t="str">
        <f t="shared" ref="AF14:AF28" si="7">IF(AE14="","No hay ejecución",IF(AND(M14=0),"No hay Programación", AE14/M14))</f>
        <v>No hay ejecución</v>
      </c>
      <c r="AG14" s="187" t="str">
        <f t="shared" ref="AG14:AG28" si="8">IF(AF14="No hay ejecución","NA",IF(AF14&gt;=90%,"De acuerdo con lo programado",IF(AF14&gt;=51%,"Atraso Leve",IF(AF14&lt;=50%,"En riesgo en cumplimiento"))))</f>
        <v>NA</v>
      </c>
      <c r="AH14" s="187"/>
      <c r="AI14" s="185">
        <f t="shared" ref="AI14:AI28" si="9">AE14+AA14+W14+S14</f>
        <v>9</v>
      </c>
      <c r="AJ14" s="188">
        <f t="shared" ref="AJ14:AJ28" si="10">IF(AI14="","No hay ejecución",IF(AND(O14=0),"No hay Programación", AI14/O14))</f>
        <v>0.75</v>
      </c>
      <c r="AK14" s="187" t="str">
        <f t="shared" si="0"/>
        <v>De acuerdo con lo programado</v>
      </c>
      <c r="AL14" s="187"/>
    </row>
    <row r="15" spans="1:38" ht="19.2" outlineLevel="1">
      <c r="A15" s="177">
        <v>1.2</v>
      </c>
      <c r="B15" s="170">
        <v>0</v>
      </c>
      <c r="C15" s="170">
        <v>0</v>
      </c>
      <c r="D15" s="170">
        <v>0</v>
      </c>
      <c r="E15" s="170">
        <v>0</v>
      </c>
      <c r="F15" s="172" t="s">
        <v>617</v>
      </c>
      <c r="G15" s="172" t="s">
        <v>613</v>
      </c>
      <c r="H15" s="172" t="s">
        <v>517</v>
      </c>
      <c r="I15" s="172">
        <v>1</v>
      </c>
      <c r="J15" s="172">
        <v>1</v>
      </c>
      <c r="K15" s="174">
        <f t="shared" ref="K15:K21" si="11">SUM(I15:J15)</f>
        <v>2</v>
      </c>
      <c r="L15" s="178">
        <v>1</v>
      </c>
      <c r="M15" s="178">
        <v>1</v>
      </c>
      <c r="N15" s="174">
        <f t="shared" si="1"/>
        <v>2</v>
      </c>
      <c r="O15" s="175">
        <f t="shared" si="2"/>
        <v>4</v>
      </c>
      <c r="P15" s="179">
        <v>199516</v>
      </c>
      <c r="Q15" s="172" t="s">
        <v>618</v>
      </c>
      <c r="R15" s="183"/>
      <c r="S15" s="185">
        <v>1</v>
      </c>
      <c r="T15" s="186">
        <v>1</v>
      </c>
      <c r="U15" s="187" t="str">
        <f t="shared" ref="U15:U28" si="12">IF(T15="No hay ejecución","NA",IF(T15&gt;=90%,"De acuerdo con lo programado",IF(T15&gt;=51%,"Atraso Leve",IF(T15&lt;50%,"En riesgo cumplimiento"))))</f>
        <v>De acuerdo con lo programado</v>
      </c>
      <c r="V15" s="187" t="s">
        <v>619</v>
      </c>
      <c r="W15" s="185">
        <v>2</v>
      </c>
      <c r="X15" s="186">
        <f>IF(W15="","No hay ejecución",IF(AND(J15=0),"No hay Programación", W15/J15))</f>
        <v>2</v>
      </c>
      <c r="Y15" s="187" t="str">
        <f t="shared" si="4"/>
        <v>De acuerdo con lo programado</v>
      </c>
      <c r="Z15" s="187"/>
      <c r="AA15" s="185"/>
      <c r="AB15" s="186" t="str">
        <f t="shared" si="5"/>
        <v>No hay ejecución</v>
      </c>
      <c r="AC15" s="187" t="str">
        <f t="shared" si="6"/>
        <v>NA</v>
      </c>
      <c r="AD15" s="187"/>
      <c r="AE15" s="185"/>
      <c r="AF15" s="186" t="str">
        <f t="shared" si="7"/>
        <v>No hay ejecución</v>
      </c>
      <c r="AG15" s="187" t="str">
        <f t="shared" si="8"/>
        <v>NA</v>
      </c>
      <c r="AH15" s="187"/>
      <c r="AI15" s="185">
        <f t="shared" si="9"/>
        <v>3</v>
      </c>
      <c r="AJ15" s="188">
        <f t="shared" si="10"/>
        <v>0.75</v>
      </c>
      <c r="AK15" s="187" t="str">
        <f t="shared" si="0"/>
        <v>De acuerdo con lo programado</v>
      </c>
      <c r="AL15" s="187"/>
    </row>
    <row r="16" spans="1:38" ht="48" outlineLevel="1">
      <c r="A16" s="177">
        <v>1.3</v>
      </c>
      <c r="B16" s="170">
        <v>0</v>
      </c>
      <c r="C16" s="170">
        <v>0</v>
      </c>
      <c r="D16" s="170">
        <v>0</v>
      </c>
      <c r="E16" s="170">
        <v>0</v>
      </c>
      <c r="F16" s="172" t="s">
        <v>620</v>
      </c>
      <c r="G16" s="172" t="s">
        <v>613</v>
      </c>
      <c r="H16" s="172" t="s">
        <v>517</v>
      </c>
      <c r="I16" s="172">
        <v>25</v>
      </c>
      <c r="J16" s="172">
        <v>25</v>
      </c>
      <c r="K16" s="174">
        <f t="shared" si="11"/>
        <v>50</v>
      </c>
      <c r="L16" s="178">
        <v>25</v>
      </c>
      <c r="M16" s="178">
        <v>25</v>
      </c>
      <c r="N16" s="174">
        <f t="shared" si="1"/>
        <v>50</v>
      </c>
      <c r="O16" s="175">
        <f t="shared" si="2"/>
        <v>100</v>
      </c>
      <c r="P16" s="179">
        <v>4987900</v>
      </c>
      <c r="Q16" s="172" t="s">
        <v>610</v>
      </c>
      <c r="R16" s="183"/>
      <c r="S16" s="185">
        <v>25</v>
      </c>
      <c r="T16" s="186">
        <v>1</v>
      </c>
      <c r="U16" s="187" t="str">
        <f t="shared" si="12"/>
        <v>De acuerdo con lo programado</v>
      </c>
      <c r="V16" s="187" t="s">
        <v>621</v>
      </c>
      <c r="W16" s="185">
        <v>42</v>
      </c>
      <c r="X16" s="186">
        <f t="shared" si="3"/>
        <v>1.68</v>
      </c>
      <c r="Y16" s="187" t="str">
        <f t="shared" si="4"/>
        <v>De acuerdo con lo programado</v>
      </c>
      <c r="Z16" s="187"/>
      <c r="AA16" s="185"/>
      <c r="AB16" s="186" t="str">
        <f t="shared" si="5"/>
        <v>No hay ejecución</v>
      </c>
      <c r="AC16" s="187" t="str">
        <f t="shared" si="6"/>
        <v>NA</v>
      </c>
      <c r="AD16" s="187"/>
      <c r="AE16" s="185"/>
      <c r="AF16" s="186" t="str">
        <f t="shared" si="7"/>
        <v>No hay ejecución</v>
      </c>
      <c r="AG16" s="187" t="str">
        <f t="shared" si="8"/>
        <v>NA</v>
      </c>
      <c r="AH16" s="187"/>
      <c r="AI16" s="185">
        <f t="shared" si="9"/>
        <v>67</v>
      </c>
      <c r="AJ16" s="188">
        <f t="shared" si="10"/>
        <v>0.67</v>
      </c>
      <c r="AK16" s="187" t="str">
        <f t="shared" si="0"/>
        <v>De acuerdo con lo programado</v>
      </c>
      <c r="AL16" s="187"/>
    </row>
    <row r="17" spans="1:38" ht="38.4" outlineLevel="1">
      <c r="A17" s="177">
        <v>1.4</v>
      </c>
      <c r="B17" s="170">
        <v>0</v>
      </c>
      <c r="C17" s="170">
        <v>0</v>
      </c>
      <c r="D17" s="170">
        <v>0</v>
      </c>
      <c r="E17" s="170">
        <v>0</v>
      </c>
      <c r="F17" s="172" t="s">
        <v>622</v>
      </c>
      <c r="G17" s="172" t="s">
        <v>613</v>
      </c>
      <c r="H17" s="172" t="s">
        <v>517</v>
      </c>
      <c r="I17" s="172">
        <v>1</v>
      </c>
      <c r="J17" s="172">
        <v>1</v>
      </c>
      <c r="K17" s="174">
        <f t="shared" si="11"/>
        <v>2</v>
      </c>
      <c r="L17" s="178">
        <v>1</v>
      </c>
      <c r="M17" s="178">
        <v>1</v>
      </c>
      <c r="N17" s="174">
        <f t="shared" si="1"/>
        <v>2</v>
      </c>
      <c r="O17" s="175">
        <f t="shared" si="2"/>
        <v>4</v>
      </c>
      <c r="P17" s="179">
        <v>199516</v>
      </c>
      <c r="Q17" s="172" t="s">
        <v>610</v>
      </c>
      <c r="R17" s="183"/>
      <c r="S17" s="185">
        <v>1</v>
      </c>
      <c r="T17" s="186">
        <v>1</v>
      </c>
      <c r="U17" s="187" t="str">
        <f t="shared" si="12"/>
        <v>De acuerdo con lo programado</v>
      </c>
      <c r="V17" s="187" t="s">
        <v>623</v>
      </c>
      <c r="W17" s="185">
        <v>1</v>
      </c>
      <c r="X17" s="186">
        <f t="shared" si="3"/>
        <v>1</v>
      </c>
      <c r="Y17" s="187" t="str">
        <f t="shared" si="4"/>
        <v>De acuerdo con lo programado</v>
      </c>
      <c r="Z17" s="187"/>
      <c r="AA17" s="185"/>
      <c r="AB17" s="186" t="str">
        <f t="shared" si="5"/>
        <v>No hay ejecución</v>
      </c>
      <c r="AC17" s="187" t="str">
        <f t="shared" si="6"/>
        <v>NA</v>
      </c>
      <c r="AD17" s="187"/>
      <c r="AE17" s="185"/>
      <c r="AF17" s="186" t="str">
        <f t="shared" si="7"/>
        <v>No hay ejecución</v>
      </c>
      <c r="AG17" s="187" t="str">
        <f t="shared" si="8"/>
        <v>NA</v>
      </c>
      <c r="AH17" s="187"/>
      <c r="AI17" s="185">
        <f t="shared" si="9"/>
        <v>2</v>
      </c>
      <c r="AJ17" s="188">
        <f t="shared" si="10"/>
        <v>0.5</v>
      </c>
      <c r="AK17" s="187" t="str">
        <f t="shared" si="0"/>
        <v>De acuerdo con lo programado</v>
      </c>
      <c r="AL17" s="187"/>
    </row>
    <row r="18" spans="1:38" ht="38.4" outlineLevel="1">
      <c r="A18" s="177">
        <v>1.5</v>
      </c>
      <c r="B18" s="170">
        <v>0</v>
      </c>
      <c r="C18" s="170">
        <v>0</v>
      </c>
      <c r="D18" s="170">
        <v>0</v>
      </c>
      <c r="E18" s="170">
        <v>0</v>
      </c>
      <c r="F18" s="172" t="s">
        <v>624</v>
      </c>
      <c r="G18" s="172" t="s">
        <v>613</v>
      </c>
      <c r="H18" s="172" t="s">
        <v>517</v>
      </c>
      <c r="I18" s="172">
        <v>3</v>
      </c>
      <c r="J18" s="172"/>
      <c r="K18" s="174">
        <f t="shared" si="11"/>
        <v>3</v>
      </c>
      <c r="L18" s="178"/>
      <c r="M18" s="178"/>
      <c r="N18" s="174">
        <f t="shared" si="1"/>
        <v>0</v>
      </c>
      <c r="O18" s="175">
        <f t="shared" si="2"/>
        <v>3</v>
      </c>
      <c r="P18" s="179">
        <v>149637</v>
      </c>
      <c r="Q18" s="172" t="s">
        <v>618</v>
      </c>
      <c r="R18" s="183"/>
      <c r="S18" s="185">
        <v>3</v>
      </c>
      <c r="T18" s="186">
        <v>1</v>
      </c>
      <c r="U18" s="187" t="str">
        <f t="shared" si="12"/>
        <v>De acuerdo con lo programado</v>
      </c>
      <c r="V18" s="187" t="s">
        <v>625</v>
      </c>
      <c r="W18" s="185"/>
      <c r="X18" s="186" t="str">
        <f t="shared" si="3"/>
        <v>No hay ejecución</v>
      </c>
      <c r="Y18" s="187" t="str">
        <f t="shared" si="4"/>
        <v>NA</v>
      </c>
      <c r="Z18" s="187"/>
      <c r="AA18" s="185"/>
      <c r="AB18" s="186" t="str">
        <f t="shared" si="5"/>
        <v>No hay ejecución</v>
      </c>
      <c r="AC18" s="187" t="str">
        <f t="shared" si="6"/>
        <v>NA</v>
      </c>
      <c r="AD18" s="187"/>
      <c r="AE18" s="185"/>
      <c r="AF18" s="186" t="str">
        <f t="shared" si="7"/>
        <v>No hay ejecución</v>
      </c>
      <c r="AG18" s="187" t="str">
        <f t="shared" si="8"/>
        <v>NA</v>
      </c>
      <c r="AH18" s="187"/>
      <c r="AI18" s="185">
        <f t="shared" si="9"/>
        <v>3</v>
      </c>
      <c r="AJ18" s="188">
        <f t="shared" si="10"/>
        <v>1</v>
      </c>
      <c r="AK18" s="187" t="str">
        <f t="shared" si="0"/>
        <v>De acuerdo con lo programado</v>
      </c>
      <c r="AL18" s="187"/>
    </row>
    <row r="19" spans="1:38" ht="38.4" outlineLevel="1">
      <c r="A19" s="177">
        <v>1.6</v>
      </c>
      <c r="B19" s="170">
        <v>0</v>
      </c>
      <c r="C19" s="170">
        <v>0</v>
      </c>
      <c r="D19" s="170">
        <v>0</v>
      </c>
      <c r="E19" s="170">
        <v>0</v>
      </c>
      <c r="F19" s="172" t="s">
        <v>626</v>
      </c>
      <c r="G19" s="172" t="s">
        <v>613</v>
      </c>
      <c r="H19" s="172" t="s">
        <v>517</v>
      </c>
      <c r="I19" s="172">
        <v>30</v>
      </c>
      <c r="J19" s="172">
        <v>35</v>
      </c>
      <c r="K19" s="174">
        <f t="shared" si="11"/>
        <v>65</v>
      </c>
      <c r="L19" s="178">
        <v>30</v>
      </c>
      <c r="M19" s="178">
        <v>35</v>
      </c>
      <c r="N19" s="174">
        <f t="shared" si="1"/>
        <v>65</v>
      </c>
      <c r="O19" s="175">
        <f t="shared" si="2"/>
        <v>130</v>
      </c>
      <c r="P19" s="179">
        <v>6484270</v>
      </c>
      <c r="Q19" s="172" t="s">
        <v>618</v>
      </c>
      <c r="R19" s="183"/>
      <c r="S19" s="185">
        <v>30</v>
      </c>
      <c r="T19" s="186">
        <v>1</v>
      </c>
      <c r="U19" s="187" t="str">
        <f t="shared" si="12"/>
        <v>De acuerdo con lo programado</v>
      </c>
      <c r="V19" s="187" t="s">
        <v>627</v>
      </c>
      <c r="W19" s="185">
        <v>65</v>
      </c>
      <c r="X19" s="186">
        <f t="shared" si="3"/>
        <v>1.8571428571428572</v>
      </c>
      <c r="Y19" s="187" t="str">
        <f t="shared" si="4"/>
        <v>De acuerdo con lo programado</v>
      </c>
      <c r="Z19" s="187"/>
      <c r="AA19" s="185"/>
      <c r="AB19" s="186" t="str">
        <f t="shared" si="5"/>
        <v>No hay ejecución</v>
      </c>
      <c r="AC19" s="187" t="str">
        <f t="shared" si="6"/>
        <v>NA</v>
      </c>
      <c r="AD19" s="187"/>
      <c r="AE19" s="185"/>
      <c r="AF19" s="186" t="str">
        <f t="shared" si="7"/>
        <v>No hay ejecución</v>
      </c>
      <c r="AG19" s="187" t="str">
        <f t="shared" si="8"/>
        <v>NA</v>
      </c>
      <c r="AH19" s="187"/>
      <c r="AI19" s="185">
        <f t="shared" si="9"/>
        <v>95</v>
      </c>
      <c r="AJ19" s="188">
        <f t="shared" si="10"/>
        <v>0.73076923076923073</v>
      </c>
      <c r="AK19" s="187" t="str">
        <f t="shared" si="0"/>
        <v>De acuerdo con lo programado</v>
      </c>
      <c r="AL19" s="187"/>
    </row>
    <row r="20" spans="1:38" ht="28.8" outlineLevel="1">
      <c r="A20" s="177">
        <v>1.7</v>
      </c>
      <c r="B20" s="170">
        <v>0</v>
      </c>
      <c r="C20" s="170">
        <v>0</v>
      </c>
      <c r="D20" s="170">
        <v>0</v>
      </c>
      <c r="E20" s="170">
        <v>0</v>
      </c>
      <c r="F20" s="172" t="s">
        <v>628</v>
      </c>
      <c r="G20" s="172" t="s">
        <v>613</v>
      </c>
      <c r="H20" s="172" t="s">
        <v>517</v>
      </c>
      <c r="I20" s="172">
        <v>1</v>
      </c>
      <c r="J20" s="172">
        <v>1</v>
      </c>
      <c r="K20" s="174">
        <f t="shared" si="11"/>
        <v>2</v>
      </c>
      <c r="L20" s="178">
        <v>1</v>
      </c>
      <c r="M20" s="178">
        <v>1</v>
      </c>
      <c r="N20" s="174">
        <f t="shared" si="1"/>
        <v>2</v>
      </c>
      <c r="O20" s="175">
        <f t="shared" si="2"/>
        <v>4</v>
      </c>
      <c r="P20" s="179">
        <v>199516</v>
      </c>
      <c r="Q20" s="172" t="s">
        <v>629</v>
      </c>
      <c r="R20" s="183"/>
      <c r="S20" s="185">
        <v>1</v>
      </c>
      <c r="T20" s="186">
        <v>1</v>
      </c>
      <c r="U20" s="187" t="str">
        <f t="shared" si="12"/>
        <v>De acuerdo con lo programado</v>
      </c>
      <c r="V20" s="187" t="s">
        <v>630</v>
      </c>
      <c r="W20" s="185">
        <v>1</v>
      </c>
      <c r="X20" s="186">
        <f>IF(W20="","No hay ejecución",IF(AND(J20=0),"No hay Programación", W20/J20))</f>
        <v>1</v>
      </c>
      <c r="Y20" s="187" t="str">
        <f t="shared" si="4"/>
        <v>De acuerdo con lo programado</v>
      </c>
      <c r="Z20" s="187"/>
      <c r="AA20" s="185"/>
      <c r="AB20" s="186" t="str">
        <f t="shared" si="5"/>
        <v>No hay ejecución</v>
      </c>
      <c r="AC20" s="187" t="str">
        <f t="shared" si="6"/>
        <v>NA</v>
      </c>
      <c r="AD20" s="187"/>
      <c r="AE20" s="185"/>
      <c r="AF20" s="186" t="str">
        <f t="shared" si="7"/>
        <v>No hay ejecución</v>
      </c>
      <c r="AG20" s="187" t="str">
        <f t="shared" si="8"/>
        <v>NA</v>
      </c>
      <c r="AH20" s="187"/>
      <c r="AI20" s="185">
        <f t="shared" si="9"/>
        <v>2</v>
      </c>
      <c r="AJ20" s="188">
        <f t="shared" si="10"/>
        <v>0.5</v>
      </c>
      <c r="AK20" s="187" t="str">
        <f t="shared" si="0"/>
        <v>De acuerdo con lo programado</v>
      </c>
      <c r="AL20" s="187"/>
    </row>
    <row r="21" spans="1:38" ht="28.8" outlineLevel="1">
      <c r="A21" s="177">
        <v>1.8</v>
      </c>
      <c r="B21" s="170">
        <v>0</v>
      </c>
      <c r="C21" s="170">
        <v>0</v>
      </c>
      <c r="D21" s="170">
        <v>0</v>
      </c>
      <c r="E21" s="170">
        <v>0</v>
      </c>
      <c r="F21" s="172" t="s">
        <v>631</v>
      </c>
      <c r="G21" s="172" t="s">
        <v>613</v>
      </c>
      <c r="H21" s="172" t="s">
        <v>517</v>
      </c>
      <c r="I21" s="172">
        <v>1</v>
      </c>
      <c r="J21" s="172">
        <v>1</v>
      </c>
      <c r="K21" s="174">
        <f t="shared" si="11"/>
        <v>2</v>
      </c>
      <c r="L21" s="178">
        <v>1</v>
      </c>
      <c r="M21" s="178">
        <v>1</v>
      </c>
      <c r="N21" s="174">
        <f t="shared" si="1"/>
        <v>2</v>
      </c>
      <c r="O21" s="175">
        <f t="shared" si="2"/>
        <v>4</v>
      </c>
      <c r="P21" s="179">
        <v>199516</v>
      </c>
      <c r="Q21" s="172" t="s">
        <v>629</v>
      </c>
      <c r="R21" s="183"/>
      <c r="S21" s="185">
        <v>1</v>
      </c>
      <c r="T21" s="186">
        <v>1</v>
      </c>
      <c r="U21" s="187" t="str">
        <f t="shared" si="12"/>
        <v>De acuerdo con lo programado</v>
      </c>
      <c r="V21" s="187" t="s">
        <v>632</v>
      </c>
      <c r="W21" s="185">
        <v>1</v>
      </c>
      <c r="X21" s="186">
        <f t="shared" si="3"/>
        <v>1</v>
      </c>
      <c r="Y21" s="187" t="str">
        <f t="shared" si="4"/>
        <v>De acuerdo con lo programado</v>
      </c>
      <c r="Z21" s="187"/>
      <c r="AA21" s="185"/>
      <c r="AB21" s="186" t="str">
        <f t="shared" si="5"/>
        <v>No hay ejecución</v>
      </c>
      <c r="AC21" s="187" t="str">
        <f t="shared" si="6"/>
        <v>NA</v>
      </c>
      <c r="AD21" s="187"/>
      <c r="AE21" s="185"/>
      <c r="AF21" s="186" t="str">
        <f t="shared" si="7"/>
        <v>No hay ejecución</v>
      </c>
      <c r="AG21" s="187" t="str">
        <f t="shared" si="8"/>
        <v>NA</v>
      </c>
      <c r="AH21" s="187"/>
      <c r="AI21" s="185">
        <f t="shared" si="9"/>
        <v>2</v>
      </c>
      <c r="AJ21" s="188">
        <f t="shared" si="10"/>
        <v>0.5</v>
      </c>
      <c r="AK21" s="187" t="str">
        <f t="shared" si="0"/>
        <v>De acuerdo con lo programado</v>
      </c>
      <c r="AL21" s="187"/>
    </row>
    <row r="22" spans="1:38" ht="48" outlineLevel="1">
      <c r="A22" s="177">
        <v>1.9</v>
      </c>
      <c r="B22" s="170">
        <v>0</v>
      </c>
      <c r="C22" s="170">
        <v>0</v>
      </c>
      <c r="D22" s="170">
        <v>0</v>
      </c>
      <c r="E22" s="170">
        <v>0</v>
      </c>
      <c r="F22" s="172" t="s">
        <v>633</v>
      </c>
      <c r="G22" s="172" t="s">
        <v>613</v>
      </c>
      <c r="H22" s="172" t="s">
        <v>517</v>
      </c>
      <c r="I22" s="172">
        <v>3</v>
      </c>
      <c r="J22" s="172">
        <v>3</v>
      </c>
      <c r="K22" s="174">
        <f t="shared" ref="K22:K28" si="13">SUM(I22:J22)</f>
        <v>6</v>
      </c>
      <c r="L22" s="178">
        <v>3</v>
      </c>
      <c r="M22" s="178">
        <v>3</v>
      </c>
      <c r="N22" s="174">
        <f t="shared" si="1"/>
        <v>6</v>
      </c>
      <c r="O22" s="175">
        <f t="shared" si="2"/>
        <v>12</v>
      </c>
      <c r="P22" s="179">
        <v>598548</v>
      </c>
      <c r="Q22" s="172" t="s">
        <v>610</v>
      </c>
      <c r="R22" s="183"/>
      <c r="S22" s="185">
        <v>3</v>
      </c>
      <c r="T22" s="186">
        <v>1</v>
      </c>
      <c r="U22" s="187" t="str">
        <f t="shared" si="12"/>
        <v>De acuerdo con lo programado</v>
      </c>
      <c r="V22" s="187" t="s">
        <v>625</v>
      </c>
      <c r="W22" s="185">
        <v>3</v>
      </c>
      <c r="X22" s="186">
        <f t="shared" si="3"/>
        <v>1</v>
      </c>
      <c r="Y22" s="187" t="str">
        <f t="shared" si="4"/>
        <v>De acuerdo con lo programado</v>
      </c>
      <c r="Z22" s="187"/>
      <c r="AA22" s="185"/>
      <c r="AB22" s="186" t="str">
        <f t="shared" si="5"/>
        <v>No hay ejecución</v>
      </c>
      <c r="AC22" s="187" t="str">
        <f t="shared" si="6"/>
        <v>NA</v>
      </c>
      <c r="AD22" s="187"/>
      <c r="AE22" s="185"/>
      <c r="AF22" s="186" t="str">
        <f t="shared" si="7"/>
        <v>No hay ejecución</v>
      </c>
      <c r="AG22" s="187" t="str">
        <f t="shared" si="8"/>
        <v>NA</v>
      </c>
      <c r="AH22" s="187"/>
      <c r="AI22" s="185">
        <f t="shared" si="9"/>
        <v>6</v>
      </c>
      <c r="AJ22" s="188">
        <f t="shared" si="10"/>
        <v>0.5</v>
      </c>
      <c r="AK22" s="187" t="str">
        <f t="shared" si="0"/>
        <v>De acuerdo con lo programado</v>
      </c>
      <c r="AL22" s="187"/>
    </row>
    <row r="23" spans="1:38" ht="48" outlineLevel="1">
      <c r="A23" s="184" t="s">
        <v>634</v>
      </c>
      <c r="B23" s="170">
        <v>0</v>
      </c>
      <c r="C23" s="170">
        <v>0</v>
      </c>
      <c r="D23" s="170">
        <v>0</v>
      </c>
      <c r="E23" s="170">
        <v>0</v>
      </c>
      <c r="F23" s="172" t="s">
        <v>635</v>
      </c>
      <c r="G23" s="172" t="s">
        <v>613</v>
      </c>
      <c r="H23" s="172" t="s">
        <v>517</v>
      </c>
      <c r="I23" s="172">
        <v>3</v>
      </c>
      <c r="J23" s="172">
        <v>3</v>
      </c>
      <c r="K23" s="174">
        <f t="shared" si="13"/>
        <v>6</v>
      </c>
      <c r="L23" s="178">
        <v>3</v>
      </c>
      <c r="M23" s="178">
        <v>3</v>
      </c>
      <c r="N23" s="174">
        <f t="shared" si="1"/>
        <v>6</v>
      </c>
      <c r="O23" s="175">
        <f t="shared" si="2"/>
        <v>12</v>
      </c>
      <c r="P23" s="179">
        <v>598548</v>
      </c>
      <c r="Q23" s="172" t="s">
        <v>618</v>
      </c>
      <c r="R23" s="183"/>
      <c r="S23" s="185">
        <v>3</v>
      </c>
      <c r="T23" s="186">
        <v>1</v>
      </c>
      <c r="U23" s="187" t="str">
        <f t="shared" si="12"/>
        <v>De acuerdo con lo programado</v>
      </c>
      <c r="V23" s="187" t="s">
        <v>636</v>
      </c>
      <c r="W23" s="185">
        <v>6</v>
      </c>
      <c r="X23" s="186">
        <f>IF(W23="","No hay ejecución",IF(AND(J23=0),"No hay Programación", W23/J23))</f>
        <v>2</v>
      </c>
      <c r="Y23" s="187" t="str">
        <f t="shared" si="4"/>
        <v>De acuerdo con lo programado</v>
      </c>
      <c r="Z23" s="187"/>
      <c r="AA23" s="185"/>
      <c r="AB23" s="186" t="str">
        <f t="shared" si="5"/>
        <v>No hay ejecución</v>
      </c>
      <c r="AC23" s="187" t="str">
        <f t="shared" si="6"/>
        <v>NA</v>
      </c>
      <c r="AD23" s="187"/>
      <c r="AE23" s="185"/>
      <c r="AF23" s="186" t="str">
        <f t="shared" si="7"/>
        <v>No hay ejecución</v>
      </c>
      <c r="AG23" s="187" t="str">
        <f t="shared" si="8"/>
        <v>NA</v>
      </c>
      <c r="AH23" s="187"/>
      <c r="AI23" s="185">
        <f t="shared" si="9"/>
        <v>9</v>
      </c>
      <c r="AJ23" s="188">
        <f t="shared" si="10"/>
        <v>0.75</v>
      </c>
      <c r="AK23" s="187" t="str">
        <f t="shared" si="0"/>
        <v>De acuerdo con lo programado</v>
      </c>
      <c r="AL23" s="187"/>
    </row>
    <row r="24" spans="1:38" ht="19.2" outlineLevel="1">
      <c r="A24" s="177">
        <v>1.1100000000000001</v>
      </c>
      <c r="B24" s="170">
        <v>0</v>
      </c>
      <c r="C24" s="170">
        <v>0</v>
      </c>
      <c r="D24" s="170">
        <v>0</v>
      </c>
      <c r="E24" s="170">
        <v>0</v>
      </c>
      <c r="F24" s="172" t="s">
        <v>637</v>
      </c>
      <c r="G24" s="172" t="s">
        <v>613</v>
      </c>
      <c r="H24" s="172" t="s">
        <v>517</v>
      </c>
      <c r="I24" s="172">
        <v>1</v>
      </c>
      <c r="J24" s="172"/>
      <c r="K24" s="174">
        <f t="shared" si="13"/>
        <v>1</v>
      </c>
      <c r="L24" s="178"/>
      <c r="M24" s="178">
        <v>1</v>
      </c>
      <c r="N24" s="174">
        <f t="shared" si="1"/>
        <v>1</v>
      </c>
      <c r="O24" s="175">
        <f t="shared" si="2"/>
        <v>2</v>
      </c>
      <c r="P24" s="179">
        <v>99758</v>
      </c>
      <c r="Q24" s="172" t="s">
        <v>618</v>
      </c>
      <c r="R24" s="183"/>
      <c r="S24" s="185">
        <v>1</v>
      </c>
      <c r="T24" s="186">
        <v>1</v>
      </c>
      <c r="U24" s="187" t="str">
        <f t="shared" si="12"/>
        <v>De acuerdo con lo programado</v>
      </c>
      <c r="V24" s="187" t="s">
        <v>638</v>
      </c>
      <c r="W24" s="185"/>
      <c r="X24" s="186" t="str">
        <f t="shared" si="3"/>
        <v>No hay ejecución</v>
      </c>
      <c r="Y24" s="187" t="str">
        <f t="shared" si="4"/>
        <v>NA</v>
      </c>
      <c r="Z24" s="187"/>
      <c r="AA24" s="185"/>
      <c r="AB24" s="186" t="str">
        <f t="shared" si="5"/>
        <v>No hay ejecución</v>
      </c>
      <c r="AC24" s="187" t="str">
        <f t="shared" si="6"/>
        <v>NA</v>
      </c>
      <c r="AD24" s="187"/>
      <c r="AE24" s="185"/>
      <c r="AF24" s="186" t="str">
        <f t="shared" si="7"/>
        <v>No hay ejecución</v>
      </c>
      <c r="AG24" s="187" t="str">
        <f t="shared" si="8"/>
        <v>NA</v>
      </c>
      <c r="AH24" s="187"/>
      <c r="AI24" s="185">
        <f t="shared" si="9"/>
        <v>1</v>
      </c>
      <c r="AJ24" s="188">
        <f t="shared" si="10"/>
        <v>0.5</v>
      </c>
      <c r="AK24" s="187" t="str">
        <f t="shared" si="0"/>
        <v>De acuerdo con lo programado</v>
      </c>
      <c r="AL24" s="187"/>
    </row>
    <row r="25" spans="1:38" ht="28.8" outlineLevel="1">
      <c r="A25" s="177">
        <v>1.1200000000000001</v>
      </c>
      <c r="B25" s="170">
        <v>0</v>
      </c>
      <c r="C25" s="170">
        <v>0</v>
      </c>
      <c r="D25" s="170">
        <v>0</v>
      </c>
      <c r="E25" s="170">
        <v>0</v>
      </c>
      <c r="F25" s="172" t="s">
        <v>639</v>
      </c>
      <c r="G25" s="172" t="s">
        <v>613</v>
      </c>
      <c r="H25" s="172" t="s">
        <v>517</v>
      </c>
      <c r="I25" s="172">
        <v>1</v>
      </c>
      <c r="J25" s="172">
        <f>SUM(J26:J26)</f>
        <v>25</v>
      </c>
      <c r="K25" s="174">
        <f t="shared" si="13"/>
        <v>26</v>
      </c>
      <c r="L25" s="178">
        <v>1</v>
      </c>
      <c r="M25" s="178">
        <f>SUM(M26:M26)</f>
        <v>25</v>
      </c>
      <c r="N25" s="174">
        <f t="shared" si="1"/>
        <v>26</v>
      </c>
      <c r="O25" s="175">
        <f t="shared" si="2"/>
        <v>52</v>
      </c>
      <c r="P25" s="179">
        <v>2593708</v>
      </c>
      <c r="Q25" s="172" t="s">
        <v>618</v>
      </c>
      <c r="R25" s="183"/>
      <c r="S25" s="185">
        <v>1</v>
      </c>
      <c r="T25" s="186">
        <v>1</v>
      </c>
      <c r="U25" s="187" t="str">
        <f t="shared" si="12"/>
        <v>De acuerdo con lo programado</v>
      </c>
      <c r="V25" s="187" t="s">
        <v>640</v>
      </c>
      <c r="W25" s="185">
        <v>0</v>
      </c>
      <c r="X25" s="186">
        <f t="shared" si="3"/>
        <v>0</v>
      </c>
      <c r="Y25" s="187" t="str">
        <f t="shared" si="4"/>
        <v>En riesgo en cumplimiento</v>
      </c>
      <c r="Z25" s="187"/>
      <c r="AA25" s="185"/>
      <c r="AB25" s="186" t="str">
        <f t="shared" si="5"/>
        <v>No hay ejecución</v>
      </c>
      <c r="AC25" s="187" t="str">
        <f t="shared" si="6"/>
        <v>NA</v>
      </c>
      <c r="AD25" s="187"/>
      <c r="AE25" s="185"/>
      <c r="AF25" s="186" t="str">
        <f t="shared" si="7"/>
        <v>No hay ejecución</v>
      </c>
      <c r="AG25" s="187" t="str">
        <f t="shared" si="8"/>
        <v>NA</v>
      </c>
      <c r="AH25" s="187"/>
      <c r="AI25" s="185">
        <f t="shared" si="9"/>
        <v>1</v>
      </c>
      <c r="AJ25" s="188">
        <f t="shared" si="10"/>
        <v>1.9230769230769232E-2</v>
      </c>
      <c r="AK25" s="187" t="str">
        <f t="shared" si="0"/>
        <v>En riesgo en cumplimiento</v>
      </c>
      <c r="AL25" s="187"/>
    </row>
    <row r="26" spans="1:38" ht="48" outlineLevel="1">
      <c r="A26" s="177">
        <v>1.1299999999999999</v>
      </c>
      <c r="B26" s="170">
        <v>0</v>
      </c>
      <c r="C26" s="170">
        <v>0</v>
      </c>
      <c r="D26" s="170">
        <v>0</v>
      </c>
      <c r="E26" s="170">
        <v>0</v>
      </c>
      <c r="F26" s="172" t="s">
        <v>641</v>
      </c>
      <c r="G26" s="172" t="s">
        <v>613</v>
      </c>
      <c r="H26" s="172" t="s">
        <v>517</v>
      </c>
      <c r="I26" s="172">
        <v>25</v>
      </c>
      <c r="J26" s="172">
        <v>25</v>
      </c>
      <c r="K26" s="174">
        <f t="shared" si="13"/>
        <v>50</v>
      </c>
      <c r="L26" s="178">
        <v>25</v>
      </c>
      <c r="M26" s="178">
        <v>25</v>
      </c>
      <c r="N26" s="174">
        <f t="shared" si="1"/>
        <v>50</v>
      </c>
      <c r="O26" s="175">
        <f t="shared" si="2"/>
        <v>100</v>
      </c>
      <c r="P26" s="179">
        <v>4987900</v>
      </c>
      <c r="Q26" s="172" t="s">
        <v>629</v>
      </c>
      <c r="R26" s="183"/>
      <c r="S26" s="185">
        <v>25</v>
      </c>
      <c r="T26" s="186">
        <v>1</v>
      </c>
      <c r="U26" s="187" t="str">
        <f t="shared" si="12"/>
        <v>De acuerdo con lo programado</v>
      </c>
      <c r="V26" s="187" t="s">
        <v>642</v>
      </c>
      <c r="W26" s="185">
        <v>50</v>
      </c>
      <c r="X26" s="186">
        <f t="shared" si="3"/>
        <v>2</v>
      </c>
      <c r="Y26" s="187" t="str">
        <f t="shared" si="4"/>
        <v>De acuerdo con lo programado</v>
      </c>
      <c r="Z26" s="187"/>
      <c r="AA26" s="185"/>
      <c r="AB26" s="186" t="str">
        <f t="shared" si="5"/>
        <v>No hay ejecución</v>
      </c>
      <c r="AC26" s="187" t="str">
        <f t="shared" si="6"/>
        <v>NA</v>
      </c>
      <c r="AD26" s="187"/>
      <c r="AE26" s="185"/>
      <c r="AF26" s="186" t="str">
        <f t="shared" si="7"/>
        <v>No hay ejecución</v>
      </c>
      <c r="AG26" s="187" t="str">
        <f t="shared" si="8"/>
        <v>NA</v>
      </c>
      <c r="AH26" s="187"/>
      <c r="AI26" s="185">
        <f t="shared" si="9"/>
        <v>75</v>
      </c>
      <c r="AJ26" s="188">
        <f t="shared" si="10"/>
        <v>0.75</v>
      </c>
      <c r="AK26" s="187" t="str">
        <f t="shared" si="0"/>
        <v>De acuerdo con lo programado</v>
      </c>
      <c r="AL26" s="187"/>
    </row>
    <row r="27" spans="1:38" ht="38.4" outlineLevel="1">
      <c r="A27" s="177">
        <v>1.1399999999999999</v>
      </c>
      <c r="B27" s="170">
        <v>0</v>
      </c>
      <c r="C27" s="170">
        <v>0</v>
      </c>
      <c r="D27" s="170">
        <v>0</v>
      </c>
      <c r="E27" s="170">
        <v>0</v>
      </c>
      <c r="F27" s="172" t="s">
        <v>643</v>
      </c>
      <c r="G27" s="172" t="s">
        <v>613</v>
      </c>
      <c r="H27" s="172" t="s">
        <v>517</v>
      </c>
      <c r="I27" s="172">
        <v>1</v>
      </c>
      <c r="J27" s="172">
        <v>1</v>
      </c>
      <c r="K27" s="174">
        <f t="shared" si="13"/>
        <v>2</v>
      </c>
      <c r="L27" s="178">
        <v>1</v>
      </c>
      <c r="M27" s="178">
        <v>1</v>
      </c>
      <c r="N27" s="174">
        <f t="shared" si="1"/>
        <v>2</v>
      </c>
      <c r="O27" s="175">
        <f t="shared" si="2"/>
        <v>4</v>
      </c>
      <c r="P27" s="179">
        <v>199516</v>
      </c>
      <c r="Q27" s="172" t="s">
        <v>610</v>
      </c>
      <c r="R27" s="183"/>
      <c r="S27" s="185">
        <v>1</v>
      </c>
      <c r="T27" s="186">
        <v>1</v>
      </c>
      <c r="U27" s="187" t="str">
        <f t="shared" si="12"/>
        <v>De acuerdo con lo programado</v>
      </c>
      <c r="V27" s="187" t="s">
        <v>644</v>
      </c>
      <c r="W27" s="185">
        <v>0</v>
      </c>
      <c r="X27" s="186">
        <f>IF(W27="","No hay ejecución",IF(AND(J27=0),"No hay Programación", W27/J27))</f>
        <v>0</v>
      </c>
      <c r="Y27" s="187" t="str">
        <f t="shared" si="4"/>
        <v>En riesgo en cumplimiento</v>
      </c>
      <c r="Z27" s="187"/>
      <c r="AA27" s="185"/>
      <c r="AB27" s="186" t="str">
        <f t="shared" si="5"/>
        <v>No hay ejecución</v>
      </c>
      <c r="AC27" s="187" t="str">
        <f t="shared" si="6"/>
        <v>NA</v>
      </c>
      <c r="AD27" s="187"/>
      <c r="AE27" s="185"/>
      <c r="AF27" s="186" t="str">
        <f t="shared" si="7"/>
        <v>No hay ejecución</v>
      </c>
      <c r="AG27" s="187" t="str">
        <f t="shared" si="8"/>
        <v>NA</v>
      </c>
      <c r="AH27" s="187"/>
      <c r="AI27" s="185">
        <f t="shared" si="9"/>
        <v>1</v>
      </c>
      <c r="AJ27" s="188">
        <f t="shared" si="10"/>
        <v>0.25</v>
      </c>
      <c r="AK27" s="187" t="str">
        <f t="shared" si="0"/>
        <v>Atraso Leve</v>
      </c>
      <c r="AL27" s="187"/>
    </row>
    <row r="28" spans="1:38" ht="38.4" outlineLevel="1">
      <c r="A28" s="177">
        <v>1.1499999999999999</v>
      </c>
      <c r="B28" s="170">
        <v>0</v>
      </c>
      <c r="C28" s="170">
        <v>0</v>
      </c>
      <c r="D28" s="170">
        <v>0</v>
      </c>
      <c r="E28" s="170">
        <v>0</v>
      </c>
      <c r="F28" s="172" t="s">
        <v>645</v>
      </c>
      <c r="G28" s="172" t="s">
        <v>613</v>
      </c>
      <c r="H28" s="172" t="s">
        <v>517</v>
      </c>
      <c r="I28" s="172">
        <v>25</v>
      </c>
      <c r="J28" s="172">
        <v>25</v>
      </c>
      <c r="K28" s="174">
        <f t="shared" si="13"/>
        <v>50</v>
      </c>
      <c r="L28" s="178">
        <v>25</v>
      </c>
      <c r="M28" s="178">
        <v>25</v>
      </c>
      <c r="N28" s="174">
        <f t="shared" si="1"/>
        <v>50</v>
      </c>
      <c r="O28" s="175">
        <f t="shared" si="2"/>
        <v>100</v>
      </c>
      <c r="P28" s="179">
        <v>4987900</v>
      </c>
      <c r="Q28" s="172" t="s">
        <v>610</v>
      </c>
      <c r="R28" s="183"/>
      <c r="S28" s="185">
        <v>2</v>
      </c>
      <c r="T28" s="186">
        <v>1</v>
      </c>
      <c r="U28" s="187" t="str">
        <f t="shared" si="12"/>
        <v>De acuerdo con lo programado</v>
      </c>
      <c r="V28" s="187" t="s">
        <v>646</v>
      </c>
      <c r="W28" s="185">
        <v>6</v>
      </c>
      <c r="X28" s="186">
        <f t="shared" si="3"/>
        <v>0.24</v>
      </c>
      <c r="Y28" s="187" t="str">
        <f t="shared" si="4"/>
        <v>En riesgo en cumplimiento</v>
      </c>
      <c r="Z28" s="187"/>
      <c r="AA28" s="185"/>
      <c r="AB28" s="186" t="str">
        <f t="shared" si="5"/>
        <v>No hay ejecución</v>
      </c>
      <c r="AC28" s="187" t="str">
        <f t="shared" si="6"/>
        <v>NA</v>
      </c>
      <c r="AD28" s="187"/>
      <c r="AE28" s="185"/>
      <c r="AF28" s="186" t="str">
        <f t="shared" si="7"/>
        <v>No hay ejecución</v>
      </c>
      <c r="AG28" s="187" t="str">
        <f t="shared" si="8"/>
        <v>NA</v>
      </c>
      <c r="AH28" s="187"/>
      <c r="AI28" s="185">
        <f t="shared" si="9"/>
        <v>8</v>
      </c>
      <c r="AJ28" s="188">
        <f t="shared" si="10"/>
        <v>0.08</v>
      </c>
      <c r="AK28" s="187" t="str">
        <f t="shared" si="0"/>
        <v>En riesgo en cumplimiento</v>
      </c>
      <c r="AL28" s="187"/>
    </row>
    <row r="29" spans="1:38" outlineLevel="1">
      <c r="A29" s="177"/>
      <c r="B29" s="170"/>
      <c r="C29" s="170"/>
      <c r="D29" s="170"/>
      <c r="E29" s="170"/>
      <c r="F29" s="172"/>
      <c r="G29" s="172"/>
      <c r="H29" s="172"/>
      <c r="I29" s="172"/>
      <c r="J29" s="172"/>
      <c r="K29" s="174"/>
      <c r="L29" s="178"/>
      <c r="M29" s="178"/>
      <c r="N29" s="174"/>
      <c r="O29" s="175"/>
      <c r="P29" s="179"/>
      <c r="Q29" s="172"/>
      <c r="R29" s="183"/>
      <c r="S29" s="185"/>
      <c r="T29" s="186"/>
      <c r="U29" s="187"/>
      <c r="V29" s="187"/>
      <c r="W29" s="215"/>
      <c r="X29" s="216"/>
      <c r="Y29" s="217"/>
      <c r="Z29" s="217"/>
      <c r="AA29" s="215"/>
      <c r="AB29" s="216"/>
      <c r="AC29" s="217"/>
      <c r="AD29" s="217"/>
      <c r="AE29" s="215"/>
      <c r="AF29" s="216"/>
      <c r="AG29" s="217"/>
      <c r="AH29" s="217"/>
      <c r="AI29" s="215"/>
      <c r="AJ29" s="218"/>
      <c r="AK29" s="217"/>
      <c r="AL29" s="219"/>
    </row>
    <row r="30" spans="1:38" outlineLevel="1">
      <c r="A30" s="177"/>
      <c r="B30" s="170"/>
      <c r="C30" s="170"/>
      <c r="D30" s="170"/>
      <c r="E30" s="170"/>
      <c r="F30" s="172"/>
      <c r="G30" s="172"/>
      <c r="H30" s="172"/>
      <c r="I30" s="172"/>
      <c r="J30" s="172"/>
      <c r="K30" s="174"/>
      <c r="L30" s="178"/>
      <c r="M30" s="178"/>
      <c r="N30" s="174"/>
      <c r="O30" s="175"/>
      <c r="P30" s="179"/>
      <c r="Q30" s="172"/>
      <c r="R30" s="183"/>
      <c r="S30" s="185"/>
      <c r="T30" s="186"/>
      <c r="U30" s="187"/>
      <c r="V30" s="187"/>
      <c r="W30" s="215"/>
      <c r="X30" s="216"/>
      <c r="Y30" s="217"/>
      <c r="Z30" s="217"/>
      <c r="AA30" s="215"/>
      <c r="AB30" s="216"/>
      <c r="AC30" s="217"/>
      <c r="AD30" s="217"/>
      <c r="AE30" s="215"/>
      <c r="AF30" s="216"/>
      <c r="AG30" s="217"/>
      <c r="AH30" s="217"/>
      <c r="AI30" s="215"/>
      <c r="AJ30" s="218"/>
      <c r="AK30" s="217"/>
      <c r="AL30" s="219"/>
    </row>
    <row r="31" spans="1:38" outlineLevel="1">
      <c r="A31" s="177"/>
      <c r="B31" s="170"/>
      <c r="C31" s="170"/>
      <c r="D31" s="170"/>
      <c r="E31" s="170"/>
      <c r="F31" s="172"/>
      <c r="G31" s="172"/>
      <c r="H31" s="172"/>
      <c r="I31" s="172"/>
      <c r="J31" s="172"/>
      <c r="K31" s="174"/>
      <c r="L31" s="178"/>
      <c r="M31" s="178"/>
      <c r="N31" s="174"/>
      <c r="O31" s="175"/>
      <c r="P31" s="179"/>
      <c r="Q31" s="172"/>
      <c r="R31" s="183"/>
      <c r="S31" s="185"/>
      <c r="T31" s="186"/>
      <c r="U31" s="187"/>
      <c r="V31" s="187"/>
      <c r="W31" s="215"/>
      <c r="X31" s="216"/>
      <c r="Y31" s="217"/>
      <c r="Z31" s="217"/>
      <c r="AA31" s="215"/>
      <c r="AB31" s="216"/>
      <c r="AC31" s="217"/>
      <c r="AD31" s="217"/>
      <c r="AE31" s="215"/>
      <c r="AF31" s="216"/>
      <c r="AG31" s="217"/>
      <c r="AH31" s="217"/>
      <c r="AI31" s="215"/>
      <c r="AJ31" s="218"/>
      <c r="AK31" s="217"/>
      <c r="AL31" s="219"/>
    </row>
    <row r="32" spans="1:38" outlineLevel="1">
      <c r="A32" s="177"/>
      <c r="B32" s="170"/>
      <c r="C32" s="170"/>
      <c r="D32" s="170"/>
      <c r="E32" s="170"/>
      <c r="F32" s="172"/>
      <c r="G32" s="172"/>
      <c r="H32" s="172"/>
      <c r="I32" s="172"/>
      <c r="J32" s="172"/>
      <c r="K32" s="174"/>
      <c r="L32" s="178"/>
      <c r="M32" s="178"/>
      <c r="N32" s="174"/>
      <c r="O32" s="175"/>
      <c r="P32" s="179"/>
      <c r="Q32" s="172"/>
      <c r="R32" s="183"/>
      <c r="S32" s="185"/>
      <c r="T32" s="186"/>
      <c r="U32" s="187"/>
      <c r="V32" s="187"/>
      <c r="W32" s="215"/>
      <c r="X32" s="216"/>
      <c r="Y32" s="217"/>
      <c r="Z32" s="217"/>
      <c r="AA32" s="215"/>
      <c r="AB32" s="216"/>
      <c r="AC32" s="217"/>
      <c r="AD32" s="217"/>
      <c r="AE32" s="215"/>
      <c r="AF32" s="216"/>
      <c r="AG32" s="217"/>
      <c r="AH32" s="217"/>
      <c r="AI32" s="215"/>
      <c r="AJ32" s="218"/>
      <c r="AK32" s="217"/>
      <c r="AL32" s="219"/>
    </row>
    <row r="33" spans="1:38" outlineLevel="1">
      <c r="A33" s="177"/>
      <c r="B33" s="170"/>
      <c r="C33" s="170"/>
      <c r="D33" s="170"/>
      <c r="E33" s="170"/>
      <c r="F33" s="172"/>
      <c r="G33" s="172"/>
      <c r="H33" s="172"/>
      <c r="I33" s="172"/>
      <c r="J33" s="172"/>
      <c r="K33" s="174"/>
      <c r="L33" s="178"/>
      <c r="M33" s="178"/>
      <c r="N33" s="174"/>
      <c r="O33" s="175"/>
      <c r="P33" s="179"/>
      <c r="Q33" s="172"/>
      <c r="R33" s="183"/>
      <c r="S33" s="185"/>
      <c r="T33" s="186"/>
      <c r="U33" s="187"/>
      <c r="V33" s="187"/>
      <c r="W33" s="215"/>
      <c r="X33" s="216"/>
      <c r="Y33" s="217"/>
      <c r="Z33" s="217"/>
      <c r="AA33" s="215"/>
      <c r="AB33" s="216"/>
      <c r="AC33" s="217"/>
      <c r="AD33" s="217"/>
      <c r="AE33" s="215"/>
      <c r="AF33" s="216"/>
      <c r="AG33" s="217"/>
      <c r="AH33" s="217"/>
      <c r="AI33" s="215"/>
      <c r="AJ33" s="218"/>
      <c r="AK33" s="217"/>
      <c r="AL33" s="219"/>
    </row>
    <row r="34" spans="1:38" outlineLevel="1">
      <c r="A34" s="177"/>
      <c r="B34" s="170"/>
      <c r="C34" s="170"/>
      <c r="D34" s="170"/>
      <c r="E34" s="170"/>
      <c r="F34" s="172"/>
      <c r="G34" s="172"/>
      <c r="H34" s="172"/>
      <c r="I34" s="172"/>
      <c r="J34" s="172"/>
      <c r="K34" s="174"/>
      <c r="L34" s="178"/>
      <c r="M34" s="178"/>
      <c r="N34" s="174"/>
      <c r="O34" s="175"/>
      <c r="P34" s="179"/>
      <c r="Q34" s="172"/>
      <c r="R34" s="183"/>
      <c r="S34" s="185"/>
      <c r="T34" s="186"/>
      <c r="U34" s="187"/>
      <c r="V34" s="187"/>
      <c r="W34" s="215"/>
      <c r="X34" s="216"/>
      <c r="Y34" s="217"/>
      <c r="Z34" s="217"/>
      <c r="AA34" s="215"/>
      <c r="AB34" s="216"/>
      <c r="AC34" s="217"/>
      <c r="AD34" s="217"/>
      <c r="AE34" s="215"/>
      <c r="AF34" s="216"/>
      <c r="AG34" s="217"/>
      <c r="AH34" s="217"/>
      <c r="AI34" s="215"/>
      <c r="AJ34" s="218"/>
      <c r="AK34" s="217"/>
      <c r="AL34" s="219"/>
    </row>
    <row r="35" spans="1:38" outlineLevel="1">
      <c r="A35" s="177"/>
      <c r="B35" s="170"/>
      <c r="C35" s="170"/>
      <c r="D35" s="170"/>
      <c r="E35" s="170"/>
      <c r="F35" s="172"/>
      <c r="G35" s="172"/>
      <c r="H35" s="172"/>
      <c r="I35" s="172"/>
      <c r="J35" s="172"/>
      <c r="K35" s="174"/>
      <c r="L35" s="178"/>
      <c r="M35" s="178"/>
      <c r="N35" s="174"/>
      <c r="O35" s="175"/>
      <c r="P35" s="179"/>
      <c r="Q35" s="172"/>
      <c r="R35" s="183"/>
      <c r="S35" s="185"/>
      <c r="T35" s="186"/>
      <c r="U35" s="187"/>
      <c r="V35" s="187"/>
      <c r="W35" s="215"/>
      <c r="X35" s="216"/>
      <c r="Y35" s="217"/>
      <c r="Z35" s="217"/>
      <c r="AA35" s="215"/>
      <c r="AB35" s="216"/>
      <c r="AC35" s="217"/>
      <c r="AD35" s="217"/>
      <c r="AE35" s="215"/>
      <c r="AF35" s="216"/>
      <c r="AG35" s="217"/>
      <c r="AH35" s="217"/>
      <c r="AI35" s="215"/>
      <c r="AJ35" s="218"/>
      <c r="AK35" s="217"/>
      <c r="AL35" s="219"/>
    </row>
    <row r="36" spans="1:38" outlineLevel="1">
      <c r="A36" s="177"/>
      <c r="B36" s="170"/>
      <c r="C36" s="170"/>
      <c r="D36" s="170"/>
      <c r="E36" s="170"/>
      <c r="F36" s="172"/>
      <c r="G36" s="172"/>
      <c r="H36" s="172"/>
      <c r="I36" s="172"/>
      <c r="J36" s="172"/>
      <c r="K36" s="174"/>
      <c r="L36" s="178"/>
      <c r="M36" s="178"/>
      <c r="N36" s="174"/>
      <c r="O36" s="175"/>
      <c r="P36" s="179"/>
      <c r="Q36" s="172"/>
      <c r="R36" s="183"/>
      <c r="S36" s="185"/>
      <c r="T36" s="186"/>
      <c r="U36" s="187"/>
      <c r="V36" s="187"/>
      <c r="W36" s="215"/>
      <c r="X36" s="216"/>
      <c r="Y36" s="217"/>
      <c r="Z36" s="217"/>
      <c r="AA36" s="215"/>
      <c r="AB36" s="216"/>
      <c r="AC36" s="217"/>
      <c r="AD36" s="217"/>
      <c r="AE36" s="215"/>
      <c r="AF36" s="216"/>
      <c r="AG36" s="217"/>
      <c r="AH36" s="217"/>
      <c r="AI36" s="215"/>
      <c r="AJ36" s="218"/>
      <c r="AK36" s="217"/>
      <c r="AL36" s="219"/>
    </row>
    <row r="37" spans="1:38" outlineLevel="1">
      <c r="A37" s="177"/>
      <c r="B37" s="170"/>
      <c r="C37" s="170"/>
      <c r="D37" s="170"/>
      <c r="E37" s="170"/>
      <c r="F37" s="172"/>
      <c r="G37" s="172"/>
      <c r="H37" s="172"/>
      <c r="I37" s="172"/>
      <c r="J37" s="172"/>
      <c r="K37" s="174"/>
      <c r="L37" s="178"/>
      <c r="M37" s="178"/>
      <c r="N37" s="174"/>
      <c r="O37" s="175"/>
      <c r="P37" s="179"/>
      <c r="Q37" s="172"/>
      <c r="R37" s="183"/>
      <c r="S37" s="185"/>
      <c r="T37" s="186"/>
      <c r="U37" s="187"/>
      <c r="V37" s="187"/>
      <c r="W37" s="215"/>
      <c r="X37" s="216"/>
      <c r="Y37" s="217"/>
      <c r="Z37" s="217"/>
      <c r="AA37" s="215"/>
      <c r="AB37" s="216"/>
      <c r="AC37" s="217"/>
      <c r="AD37" s="217"/>
      <c r="AE37" s="215"/>
      <c r="AF37" s="216"/>
      <c r="AG37" s="217"/>
      <c r="AH37" s="217"/>
      <c r="AI37" s="215"/>
      <c r="AJ37" s="218"/>
      <c r="AK37" s="217"/>
      <c r="AL37" s="219"/>
    </row>
    <row r="38" spans="1:38" outlineLevel="1">
      <c r="A38" s="177"/>
      <c r="B38" s="170"/>
      <c r="C38" s="170"/>
      <c r="D38" s="170"/>
      <c r="E38" s="170"/>
      <c r="F38" s="172"/>
      <c r="G38" s="172"/>
      <c r="H38" s="172"/>
      <c r="I38" s="172"/>
      <c r="J38" s="172"/>
      <c r="K38" s="174"/>
      <c r="L38" s="178"/>
      <c r="M38" s="178"/>
      <c r="N38" s="174"/>
      <c r="O38" s="175"/>
      <c r="P38" s="179"/>
      <c r="Q38" s="172"/>
      <c r="R38" s="183"/>
      <c r="S38" s="185"/>
      <c r="T38" s="186"/>
      <c r="U38" s="187"/>
      <c r="V38" s="187"/>
      <c r="W38" s="215"/>
      <c r="X38" s="216"/>
      <c r="Y38" s="217"/>
      <c r="Z38" s="217"/>
      <c r="AA38" s="215"/>
      <c r="AB38" s="216"/>
      <c r="AC38" s="217"/>
      <c r="AD38" s="217"/>
      <c r="AE38" s="215"/>
      <c r="AF38" s="216"/>
      <c r="AG38" s="217"/>
      <c r="AH38" s="217"/>
      <c r="AI38" s="215"/>
      <c r="AJ38" s="218"/>
      <c r="AK38" s="217"/>
      <c r="AL38" s="219"/>
    </row>
    <row r="39" spans="1:38" outlineLevel="1">
      <c r="A39" s="177"/>
      <c r="B39" s="170"/>
      <c r="C39" s="170"/>
      <c r="D39" s="170"/>
      <c r="E39" s="170"/>
      <c r="F39" s="172"/>
      <c r="G39" s="172"/>
      <c r="H39" s="172"/>
      <c r="I39" s="172"/>
      <c r="J39" s="172"/>
      <c r="K39" s="174"/>
      <c r="L39" s="178"/>
      <c r="M39" s="178"/>
      <c r="N39" s="174"/>
      <c r="O39" s="175"/>
      <c r="P39" s="179"/>
      <c r="Q39" s="172"/>
      <c r="R39" s="183"/>
      <c r="S39" s="185"/>
      <c r="T39" s="186"/>
      <c r="U39" s="187"/>
      <c r="V39" s="187"/>
      <c r="W39" s="215"/>
      <c r="X39" s="216"/>
      <c r="Y39" s="217"/>
      <c r="Z39" s="217"/>
      <c r="AA39" s="215"/>
      <c r="AB39" s="216"/>
      <c r="AC39" s="217"/>
      <c r="AD39" s="217"/>
      <c r="AE39" s="215"/>
      <c r="AF39" s="216"/>
      <c r="AG39" s="217"/>
      <c r="AH39" s="217"/>
      <c r="AI39" s="215"/>
      <c r="AJ39" s="218"/>
      <c r="AK39" s="217"/>
      <c r="AL39" s="219"/>
    </row>
    <row r="40" spans="1:38" outlineLevel="1">
      <c r="A40" s="177"/>
      <c r="B40" s="170"/>
      <c r="C40" s="170"/>
      <c r="D40" s="170"/>
      <c r="E40" s="170"/>
      <c r="F40" s="172"/>
      <c r="G40" s="172"/>
      <c r="H40" s="172"/>
      <c r="I40" s="172"/>
      <c r="J40" s="172"/>
      <c r="K40" s="174"/>
      <c r="L40" s="178"/>
      <c r="M40" s="178"/>
      <c r="N40" s="174"/>
      <c r="O40" s="175"/>
      <c r="P40" s="179"/>
      <c r="Q40" s="172"/>
      <c r="R40" s="183"/>
      <c r="S40" s="185"/>
      <c r="T40" s="186"/>
      <c r="U40" s="187"/>
      <c r="V40" s="187"/>
      <c r="W40" s="215"/>
      <c r="X40" s="216"/>
      <c r="Y40" s="217"/>
      <c r="Z40" s="217"/>
      <c r="AA40" s="215"/>
      <c r="AB40" s="216"/>
      <c r="AC40" s="217"/>
      <c r="AD40" s="217"/>
      <c r="AE40" s="215"/>
      <c r="AF40" s="216"/>
      <c r="AG40" s="217"/>
      <c r="AH40" s="217"/>
      <c r="AI40" s="215"/>
      <c r="AJ40" s="218"/>
      <c r="AK40" s="217"/>
      <c r="AL40" s="219"/>
    </row>
    <row r="41" spans="1:38" outlineLevel="1">
      <c r="A41" s="304"/>
      <c r="B41" s="305"/>
      <c r="C41" s="305"/>
      <c r="D41" s="305"/>
      <c r="E41" s="305"/>
      <c r="F41" s="306"/>
      <c r="G41" s="306"/>
      <c r="H41" s="306"/>
      <c r="I41" s="306"/>
      <c r="J41" s="306"/>
      <c r="K41" s="307"/>
      <c r="L41" s="308"/>
      <c r="M41" s="308"/>
      <c r="N41" s="307"/>
      <c r="O41" s="309"/>
      <c r="P41" s="310"/>
      <c r="Q41" s="306"/>
      <c r="R41" s="311"/>
      <c r="S41" s="215"/>
      <c r="T41" s="216"/>
      <c r="U41" s="217"/>
      <c r="V41" s="217"/>
      <c r="W41" s="215"/>
      <c r="X41" s="216"/>
      <c r="Y41" s="217"/>
      <c r="Z41" s="217"/>
      <c r="AA41" s="215"/>
      <c r="AB41" s="216"/>
      <c r="AC41" s="217"/>
      <c r="AD41" s="217"/>
      <c r="AE41" s="215"/>
      <c r="AF41" s="216"/>
      <c r="AG41" s="217"/>
      <c r="AH41" s="217"/>
      <c r="AI41" s="215"/>
      <c r="AJ41" s="218"/>
      <c r="AK41" s="217"/>
      <c r="AL41" s="219"/>
    </row>
    <row r="42" spans="1:38" ht="12">
      <c r="A42" s="312" t="s">
        <v>603</v>
      </c>
      <c r="B42" s="313"/>
      <c r="C42" s="313"/>
      <c r="D42" s="313"/>
      <c r="E42" s="313"/>
      <c r="F42" s="313"/>
      <c r="G42" s="313"/>
      <c r="H42" s="313"/>
      <c r="I42" s="313"/>
      <c r="J42" s="313"/>
      <c r="K42" s="313"/>
      <c r="L42" s="313"/>
      <c r="M42" s="313"/>
      <c r="N42" s="313"/>
      <c r="O42" s="313"/>
      <c r="P42" s="313"/>
      <c r="Q42" s="313"/>
      <c r="R42" s="313"/>
      <c r="S42" s="220"/>
      <c r="T42" s="220"/>
      <c r="U42" s="220"/>
      <c r="V42" s="220"/>
      <c r="W42" s="220"/>
      <c r="X42" s="220"/>
      <c r="Y42" s="220"/>
      <c r="Z42" s="220"/>
      <c r="AA42" s="220"/>
      <c r="AB42" s="220"/>
      <c r="AC42" s="220"/>
      <c r="AD42" s="220"/>
      <c r="AE42" s="220"/>
      <c r="AF42" s="220"/>
      <c r="AG42" s="220"/>
      <c r="AH42" s="220"/>
      <c r="AI42" s="220"/>
      <c r="AJ42" s="220"/>
      <c r="AK42" s="220"/>
      <c r="AL42" s="221"/>
    </row>
    <row r="43" spans="1:38" ht="10.199999999999999" thickBot="1">
      <c r="A43" s="177"/>
      <c r="B43" s="170"/>
      <c r="C43" s="170"/>
      <c r="D43" s="170"/>
      <c r="E43" s="170"/>
      <c r="F43" s="172"/>
      <c r="G43" s="172"/>
      <c r="H43" s="172"/>
      <c r="I43" s="172"/>
      <c r="J43" s="172"/>
      <c r="K43" s="174"/>
      <c r="L43" s="178"/>
      <c r="M43" s="178"/>
      <c r="N43" s="174"/>
      <c r="O43" s="175"/>
      <c r="P43" s="179"/>
      <c r="Q43" s="172"/>
      <c r="R43" s="183"/>
      <c r="S43" s="185"/>
      <c r="T43" s="186"/>
      <c r="U43" s="187"/>
      <c r="V43" s="187"/>
      <c r="AD43" s="134"/>
    </row>
    <row r="44" spans="1:38" ht="10.8" thickTop="1" thickBot="1">
      <c r="A44" s="177"/>
      <c r="B44" s="170"/>
      <c r="C44" s="170"/>
      <c r="D44" s="170"/>
      <c r="E44" s="170"/>
      <c r="F44" s="172"/>
      <c r="G44" s="172"/>
      <c r="H44" s="172"/>
      <c r="I44" s="172"/>
      <c r="J44" s="172"/>
      <c r="K44" s="174"/>
      <c r="L44" s="178"/>
      <c r="M44" s="178"/>
      <c r="N44" s="174"/>
      <c r="O44" s="175"/>
      <c r="P44" s="179"/>
      <c r="Q44" s="172"/>
      <c r="R44" s="183"/>
      <c r="S44" s="185"/>
      <c r="T44" s="186"/>
      <c r="U44" s="187"/>
      <c r="V44" s="187"/>
      <c r="AD44" s="134"/>
    </row>
    <row r="45" spans="1:38" ht="10.8" thickTop="1" thickBot="1">
      <c r="A45" s="177"/>
      <c r="B45" s="170"/>
      <c r="C45" s="170"/>
      <c r="D45" s="170"/>
      <c r="E45" s="170"/>
      <c r="F45" s="172"/>
      <c r="G45" s="172"/>
      <c r="H45" s="172"/>
      <c r="I45" s="172"/>
      <c r="J45" s="172"/>
      <c r="K45" s="174"/>
      <c r="L45" s="178"/>
      <c r="M45" s="178"/>
      <c r="N45" s="174"/>
      <c r="O45" s="175"/>
      <c r="P45" s="179"/>
      <c r="Q45" s="172"/>
      <c r="R45" s="183"/>
      <c r="S45" s="185"/>
      <c r="T45" s="186"/>
      <c r="U45" s="187"/>
      <c r="V45" s="187"/>
      <c r="AD45" s="134"/>
    </row>
    <row r="46" spans="1:38" ht="10.8" thickTop="1" thickBot="1">
      <c r="A46" s="177"/>
      <c r="B46" s="170"/>
      <c r="C46" s="170"/>
      <c r="D46" s="170"/>
      <c r="E46" s="170"/>
      <c r="F46" s="172"/>
      <c r="G46" s="172"/>
      <c r="H46" s="172"/>
      <c r="I46" s="172"/>
      <c r="J46" s="172"/>
      <c r="K46" s="174"/>
      <c r="L46" s="178"/>
      <c r="M46" s="178"/>
      <c r="N46" s="174"/>
      <c r="O46" s="175"/>
      <c r="P46" s="179"/>
      <c r="Q46" s="172"/>
      <c r="R46" s="183"/>
      <c r="S46" s="185"/>
      <c r="T46" s="186"/>
      <c r="U46" s="187"/>
      <c r="V46" s="187"/>
      <c r="AD46" s="134"/>
    </row>
    <row r="47" spans="1:38" ht="10.8" thickTop="1" thickBot="1">
      <c r="A47" s="177"/>
      <c r="B47" s="170"/>
      <c r="C47" s="170"/>
      <c r="D47" s="170"/>
      <c r="E47" s="170"/>
      <c r="F47" s="172"/>
      <c r="G47" s="172"/>
      <c r="H47" s="172"/>
      <c r="I47" s="172"/>
      <c r="J47" s="172"/>
      <c r="K47" s="174"/>
      <c r="L47" s="178"/>
      <c r="M47" s="178"/>
      <c r="N47" s="174"/>
      <c r="O47" s="175"/>
      <c r="P47" s="179"/>
      <c r="Q47" s="172"/>
      <c r="R47" s="183"/>
      <c r="S47" s="185"/>
      <c r="T47" s="186"/>
      <c r="U47" s="187"/>
      <c r="V47" s="187"/>
      <c r="AD47" s="134"/>
    </row>
    <row r="48" spans="1:38" ht="10.8" thickTop="1" thickBot="1">
      <c r="A48" s="177"/>
      <c r="B48" s="170"/>
      <c r="C48" s="170"/>
      <c r="D48" s="170"/>
      <c r="E48" s="170"/>
      <c r="F48" s="172"/>
      <c r="G48" s="172"/>
      <c r="H48" s="172"/>
      <c r="I48" s="172"/>
      <c r="J48" s="172"/>
      <c r="K48" s="174"/>
      <c r="L48" s="178"/>
      <c r="M48" s="178"/>
      <c r="N48" s="174"/>
      <c r="O48" s="175"/>
      <c r="P48" s="179"/>
      <c r="Q48" s="172"/>
      <c r="R48" s="183"/>
      <c r="S48" s="185"/>
      <c r="T48" s="186"/>
      <c r="U48" s="187"/>
      <c r="V48" s="187"/>
      <c r="AD48" s="134"/>
    </row>
    <row r="49" spans="1:51" ht="10.8" thickTop="1" thickBot="1">
      <c r="A49" s="2"/>
      <c r="B49" s="2"/>
      <c r="C49" s="2"/>
      <c r="D49" s="2"/>
      <c r="E49" s="2"/>
      <c r="F49" s="314"/>
      <c r="G49" s="139"/>
      <c r="H49" s="139"/>
      <c r="I49" s="137"/>
      <c r="J49" s="137"/>
      <c r="K49" s="137"/>
      <c r="L49" s="137"/>
      <c r="M49" s="137"/>
      <c r="N49" s="137"/>
      <c r="O49" s="137"/>
      <c r="P49" s="138"/>
      <c r="Q49" s="137"/>
      <c r="R49" s="137"/>
      <c r="AD49" s="135"/>
    </row>
    <row r="50" spans="1:51" ht="10.8" thickTop="1" thickBot="1">
      <c r="A50" s="2"/>
      <c r="B50" s="2"/>
      <c r="C50" s="2"/>
      <c r="D50" s="2"/>
      <c r="E50" s="2"/>
      <c r="F50" s="314"/>
      <c r="G50" s="139"/>
      <c r="H50" s="139"/>
      <c r="I50" s="137"/>
      <c r="J50" s="137"/>
      <c r="K50" s="137"/>
      <c r="L50" s="137"/>
      <c r="M50" s="137"/>
      <c r="N50" s="137"/>
      <c r="O50" s="137"/>
      <c r="P50" s="138"/>
      <c r="Q50" s="137"/>
      <c r="R50" s="137"/>
      <c r="AD50" s="135"/>
    </row>
    <row r="51" spans="1:51" ht="10.8" thickTop="1" thickBot="1">
      <c r="A51" s="820" t="s">
        <v>551</v>
      </c>
      <c r="B51" s="821"/>
      <c r="C51" s="821"/>
      <c r="D51" s="821"/>
      <c r="E51" s="821"/>
      <c r="F51" s="144" t="s">
        <v>647</v>
      </c>
      <c r="G51" s="139"/>
      <c r="H51" s="139"/>
      <c r="I51" s="137"/>
      <c r="J51" s="137"/>
      <c r="K51" s="137"/>
      <c r="L51" s="137"/>
      <c r="M51" s="137"/>
      <c r="N51" s="137"/>
      <c r="O51" s="137"/>
      <c r="P51" s="138"/>
      <c r="Q51" s="137"/>
      <c r="R51" s="137"/>
    </row>
    <row r="52" spans="1:51" ht="10.8" thickTop="1" thickBot="1">
      <c r="A52" s="157"/>
      <c r="B52" s="157"/>
      <c r="C52" s="157"/>
      <c r="D52" s="157"/>
      <c r="E52" s="157"/>
      <c r="F52" s="139"/>
      <c r="G52" s="139"/>
      <c r="H52" s="139"/>
      <c r="I52" s="137"/>
      <c r="J52" s="137"/>
      <c r="K52" s="137"/>
      <c r="L52" s="137"/>
      <c r="M52" s="137"/>
      <c r="N52" s="137"/>
      <c r="O52" s="137"/>
      <c r="P52" s="138"/>
      <c r="Q52" s="137"/>
      <c r="R52" s="137"/>
    </row>
    <row r="53" spans="1:51" ht="10.8" thickTop="1" thickBot="1">
      <c r="A53" s="822" t="s">
        <v>553</v>
      </c>
      <c r="B53" s="823"/>
      <c r="C53" s="823"/>
      <c r="D53" s="823"/>
      <c r="E53" s="823"/>
      <c r="F53" s="144" t="s">
        <v>605</v>
      </c>
      <c r="G53" s="139"/>
      <c r="H53" s="139"/>
      <c r="I53" s="137"/>
      <c r="J53" s="137"/>
      <c r="K53" s="137"/>
      <c r="L53" s="137"/>
      <c r="M53" s="137"/>
      <c r="N53" s="137"/>
      <c r="O53" s="137"/>
      <c r="P53" s="138"/>
      <c r="Q53" s="137"/>
      <c r="R53" s="137"/>
    </row>
    <row r="54" spans="1:51" ht="10.8" thickTop="1" thickBot="1">
      <c r="A54" s="158"/>
      <c r="B54" s="158"/>
      <c r="C54" s="158"/>
      <c r="D54" s="158"/>
      <c r="E54" s="158"/>
      <c r="F54" s="139"/>
      <c r="G54" s="139"/>
      <c r="H54" s="139"/>
      <c r="I54" s="137"/>
      <c r="J54" s="137"/>
      <c r="K54" s="137"/>
      <c r="L54" s="137"/>
      <c r="M54" s="137"/>
      <c r="N54" s="137"/>
      <c r="O54" s="137"/>
      <c r="P54" s="138"/>
      <c r="Q54" s="137"/>
      <c r="R54" s="137"/>
    </row>
    <row r="55" spans="1:51" ht="10.8" thickTop="1" thickBot="1">
      <c r="A55" s="159" t="s">
        <v>554</v>
      </c>
      <c r="B55" s="2"/>
      <c r="C55" s="161"/>
      <c r="D55" s="2"/>
      <c r="E55" s="2"/>
      <c r="F55" s="314"/>
      <c r="G55" s="139"/>
      <c r="H55" s="139"/>
      <c r="I55" s="137"/>
      <c r="J55" s="137"/>
      <c r="K55" s="137"/>
      <c r="L55" s="137"/>
      <c r="M55" s="137"/>
      <c r="N55" s="137"/>
      <c r="O55" s="137"/>
      <c r="P55" s="138"/>
      <c r="Q55" s="137"/>
      <c r="R55" s="137"/>
    </row>
    <row r="56" spans="1:51" ht="10.8" thickTop="1" thickBot="1">
      <c r="A56" s="160">
        <v>1</v>
      </c>
      <c r="B56" s="2" t="s">
        <v>555</v>
      </c>
      <c r="C56" s="161"/>
      <c r="D56" s="2"/>
      <c r="E56" s="2"/>
      <c r="F56" s="314"/>
      <c r="G56" s="139"/>
      <c r="H56" s="139"/>
      <c r="I56" s="137"/>
      <c r="J56" s="137"/>
      <c r="K56" s="137"/>
      <c r="L56" s="137"/>
      <c r="M56" s="137"/>
      <c r="N56" s="137"/>
      <c r="O56" s="137"/>
      <c r="P56" s="138"/>
      <c r="Q56" s="137"/>
      <c r="R56" s="137"/>
    </row>
    <row r="57" spans="1:51" ht="10.8" thickTop="1" thickBot="1">
      <c r="A57" s="160">
        <v>2</v>
      </c>
      <c r="B57" s="2" t="s">
        <v>606</v>
      </c>
      <c r="C57" s="161"/>
      <c r="D57" s="2"/>
      <c r="E57" s="2"/>
      <c r="F57" s="314"/>
      <c r="G57" s="139"/>
      <c r="H57" s="139"/>
      <c r="I57" s="137"/>
      <c r="J57" s="137"/>
      <c r="K57" s="137"/>
      <c r="L57" s="137"/>
      <c r="M57" s="137"/>
      <c r="N57" s="137"/>
      <c r="O57" s="137"/>
      <c r="P57" s="138"/>
      <c r="Q57" s="137"/>
      <c r="R57" s="137"/>
    </row>
    <row r="58" spans="1:51" ht="10.8" thickTop="1" thickBot="1">
      <c r="A58" s="160">
        <v>3</v>
      </c>
      <c r="B58" s="2" t="s">
        <v>557</v>
      </c>
      <c r="C58" s="162"/>
      <c r="D58" s="2"/>
      <c r="E58" s="2"/>
      <c r="F58" s="314"/>
      <c r="G58" s="3"/>
      <c r="H58" s="3"/>
      <c r="I58" s="137"/>
      <c r="J58" s="137"/>
      <c r="K58" s="137"/>
      <c r="L58" s="137"/>
      <c r="M58" s="137"/>
      <c r="N58" s="137"/>
      <c r="O58" s="137"/>
      <c r="P58" s="138"/>
      <c r="Q58" s="137"/>
      <c r="R58" s="137"/>
    </row>
    <row r="59" spans="1:51" ht="10.8" thickTop="1" thickBot="1">
      <c r="A59" s="160">
        <v>4</v>
      </c>
      <c r="B59" s="2" t="s">
        <v>558</v>
      </c>
      <c r="C59" s="162"/>
      <c r="D59" s="2"/>
      <c r="E59" s="2"/>
      <c r="F59" s="314"/>
      <c r="G59" s="137"/>
      <c r="H59" s="137"/>
      <c r="I59" s="137"/>
      <c r="J59" s="137"/>
      <c r="K59" s="137"/>
      <c r="L59" s="137"/>
      <c r="M59" s="137"/>
      <c r="N59" s="137"/>
      <c r="O59" s="137"/>
      <c r="P59" s="138"/>
      <c r="Q59" s="137"/>
      <c r="R59" s="137"/>
    </row>
    <row r="60" spans="1:51" ht="10.8" thickTop="1" thickBot="1">
      <c r="A60" s="160">
        <v>5</v>
      </c>
      <c r="B60" s="2" t="s">
        <v>607</v>
      </c>
      <c r="C60" s="162"/>
      <c r="D60" s="2"/>
      <c r="E60" s="2"/>
      <c r="F60" s="314"/>
      <c r="G60" s="137"/>
      <c r="H60" s="137"/>
      <c r="I60" s="137"/>
      <c r="J60" s="137"/>
      <c r="K60" s="137"/>
      <c r="L60" s="137"/>
      <c r="M60" s="137"/>
      <c r="N60" s="137"/>
      <c r="O60" s="137"/>
      <c r="P60" s="138"/>
      <c r="Q60" s="137"/>
      <c r="R60" s="137"/>
    </row>
    <row r="61" spans="1:51" ht="10.199999999999999" thickTop="1">
      <c r="A61" s="160">
        <v>6</v>
      </c>
      <c r="B61" s="3" t="s">
        <v>560</v>
      </c>
      <c r="C61" s="162"/>
      <c r="D61" s="2"/>
      <c r="E61" s="2"/>
      <c r="F61" s="314"/>
      <c r="G61" s="139"/>
      <c r="H61" s="139"/>
      <c r="I61" s="139"/>
      <c r="J61" s="139"/>
      <c r="K61" s="139"/>
      <c r="L61" s="139"/>
      <c r="M61" s="139"/>
      <c r="N61" s="139"/>
      <c r="O61" s="139"/>
      <c r="P61" s="146"/>
      <c r="Q61" s="139"/>
      <c r="R61" s="139"/>
    </row>
    <row r="62" spans="1:51">
      <c r="A62" s="160">
        <v>7</v>
      </c>
      <c r="B62" s="2" t="s">
        <v>561</v>
      </c>
      <c r="D62" s="2"/>
      <c r="E62" s="2"/>
      <c r="F62" s="314"/>
      <c r="G62" s="139"/>
      <c r="H62" s="139"/>
      <c r="I62" s="139"/>
      <c r="J62" s="139"/>
      <c r="K62" s="139"/>
      <c r="L62" s="139"/>
      <c r="M62" s="139"/>
      <c r="N62" s="139"/>
      <c r="O62" s="139"/>
      <c r="P62" s="146"/>
      <c r="Q62" s="139"/>
      <c r="R62" s="139"/>
    </row>
    <row r="63" spans="1:51" s="154" customFormat="1">
      <c r="A63" s="160">
        <v>8</v>
      </c>
      <c r="B63" s="2" t="s">
        <v>562</v>
      </c>
      <c r="C63" s="2"/>
      <c r="D63" s="3"/>
      <c r="E63" s="3"/>
      <c r="F63" s="314"/>
      <c r="G63" s="139"/>
      <c r="H63" s="139"/>
      <c r="I63" s="139"/>
      <c r="J63" s="139"/>
      <c r="K63" s="139"/>
      <c r="L63" s="139"/>
      <c r="M63" s="139"/>
      <c r="N63" s="139"/>
      <c r="O63" s="139"/>
      <c r="P63" s="146"/>
      <c r="Q63" s="139"/>
      <c r="R63" s="139"/>
      <c r="AN63" s="3"/>
      <c r="AO63" s="3"/>
      <c r="AP63" s="3"/>
      <c r="AQ63" s="3"/>
      <c r="AR63" s="3"/>
      <c r="AS63" s="3"/>
      <c r="AT63" s="3"/>
      <c r="AU63" s="3"/>
      <c r="AV63" s="3"/>
      <c r="AW63" s="3"/>
      <c r="AX63" s="3"/>
      <c r="AY63" s="3"/>
    </row>
    <row r="64" spans="1:51">
      <c r="A64" s="160">
        <v>9</v>
      </c>
      <c r="B64" s="2" t="s">
        <v>563</v>
      </c>
      <c r="C64" s="2"/>
      <c r="D64" s="2"/>
      <c r="E64" s="2"/>
      <c r="F64" s="314"/>
      <c r="G64" s="139"/>
      <c r="H64" s="139"/>
      <c r="I64" s="139"/>
      <c r="J64" s="139"/>
      <c r="K64" s="139"/>
      <c r="L64" s="139"/>
      <c r="M64" s="139"/>
      <c r="N64" s="139"/>
      <c r="O64" s="139"/>
      <c r="P64" s="146"/>
      <c r="Q64" s="139"/>
      <c r="R64" s="139"/>
    </row>
    <row r="65" spans="1:51">
      <c r="A65" s="160">
        <v>10</v>
      </c>
      <c r="B65" s="2" t="s">
        <v>564</v>
      </c>
      <c r="C65" s="2"/>
      <c r="D65" s="2"/>
      <c r="E65" s="2"/>
      <c r="F65" s="314"/>
      <c r="G65" s="139"/>
      <c r="H65" s="139"/>
      <c r="I65" s="139"/>
      <c r="J65" s="139"/>
      <c r="K65" s="139"/>
      <c r="L65" s="139"/>
      <c r="M65" s="139"/>
      <c r="N65" s="139"/>
      <c r="O65" s="139"/>
      <c r="P65" s="146"/>
      <c r="Q65" s="139"/>
      <c r="R65" s="139"/>
    </row>
    <row r="66" spans="1:51">
      <c r="A66" s="160">
        <v>11</v>
      </c>
      <c r="B66" s="2" t="s">
        <v>565</v>
      </c>
      <c r="C66" s="2"/>
      <c r="D66" s="2"/>
      <c r="E66" s="2"/>
      <c r="F66" s="314"/>
      <c r="G66" s="139"/>
      <c r="H66" s="139"/>
      <c r="I66" s="139"/>
      <c r="J66" s="139"/>
      <c r="K66" s="139"/>
      <c r="L66" s="139"/>
      <c r="M66" s="139"/>
      <c r="N66" s="139"/>
      <c r="O66" s="139"/>
      <c r="P66" s="146"/>
      <c r="Q66" s="139"/>
      <c r="R66" s="139"/>
    </row>
    <row r="67" spans="1:51">
      <c r="A67" s="160">
        <v>12</v>
      </c>
      <c r="B67" s="2" t="s">
        <v>566</v>
      </c>
      <c r="C67" s="2"/>
      <c r="D67" s="2"/>
      <c r="E67" s="2"/>
      <c r="F67" s="314"/>
      <c r="G67" s="139"/>
      <c r="H67" s="139"/>
      <c r="I67" s="139"/>
      <c r="J67" s="139"/>
      <c r="K67" s="139"/>
      <c r="L67" s="139"/>
      <c r="M67" s="139"/>
      <c r="N67" s="139"/>
      <c r="O67" s="139"/>
      <c r="P67" s="146"/>
      <c r="Q67" s="139"/>
      <c r="R67" s="139"/>
    </row>
    <row r="68" spans="1:51">
      <c r="A68" s="160">
        <v>13</v>
      </c>
      <c r="B68" s="2" t="s">
        <v>567</v>
      </c>
      <c r="C68" s="2"/>
      <c r="D68" s="2"/>
      <c r="E68" s="2"/>
      <c r="F68" s="314"/>
      <c r="G68" s="139"/>
      <c r="H68" s="139"/>
      <c r="I68" s="139"/>
      <c r="J68" s="139"/>
      <c r="K68" s="139"/>
      <c r="L68" s="139"/>
      <c r="M68" s="139"/>
      <c r="N68" s="139"/>
      <c r="O68" s="139"/>
      <c r="P68" s="146"/>
      <c r="Q68" s="139"/>
      <c r="R68" s="139"/>
    </row>
    <row r="69" spans="1:51" ht="10.199999999999999" thickBot="1">
      <c r="A69" s="3"/>
      <c r="C69" s="3"/>
      <c r="D69" s="3"/>
      <c r="E69" s="3"/>
      <c r="F69" s="139"/>
      <c r="G69" s="148"/>
      <c r="H69" s="148"/>
      <c r="I69" s="148"/>
      <c r="J69" s="148"/>
      <c r="K69" s="148"/>
      <c r="L69" s="148"/>
      <c r="M69" s="148"/>
      <c r="N69" s="148"/>
      <c r="O69" s="148"/>
      <c r="P69" s="149"/>
      <c r="Q69" s="148"/>
      <c r="R69" s="148"/>
    </row>
    <row r="70" spans="1:51" ht="10.199999999999999" thickTop="1"/>
    <row r="71" spans="1:51">
      <c r="A71" s="3"/>
      <c r="C71" s="3"/>
      <c r="D71" s="3"/>
      <c r="E71" s="3"/>
      <c r="F71" s="139"/>
      <c r="G71" s="3"/>
      <c r="H71" s="3"/>
      <c r="I71" s="3"/>
      <c r="J71" s="3"/>
      <c r="K71" s="3"/>
      <c r="L71" s="3"/>
      <c r="M71" s="3"/>
      <c r="N71" s="3"/>
      <c r="O71" s="3"/>
      <c r="P71" s="150"/>
      <c r="Q71" s="3"/>
      <c r="R71" s="3"/>
    </row>
    <row r="72" spans="1:51" s="154" customFormat="1">
      <c r="A72" s="3"/>
      <c r="B72" s="3"/>
      <c r="C72" s="3"/>
      <c r="D72" s="3"/>
      <c r="E72" s="3"/>
      <c r="F72" s="139"/>
      <c r="G72" s="3"/>
      <c r="H72" s="3"/>
      <c r="I72" s="3"/>
      <c r="J72" s="3"/>
      <c r="K72" s="3"/>
      <c r="L72" s="3"/>
      <c r="M72" s="3"/>
      <c r="N72" s="3"/>
      <c r="O72" s="3"/>
      <c r="P72" s="150"/>
      <c r="Q72" s="3"/>
      <c r="R72" s="3"/>
      <c r="AN72" s="3"/>
      <c r="AO72" s="3"/>
      <c r="AP72" s="3"/>
      <c r="AQ72" s="3"/>
      <c r="AR72" s="3"/>
      <c r="AS72" s="3"/>
      <c r="AT72" s="3"/>
      <c r="AU72" s="3"/>
      <c r="AV72" s="3"/>
      <c r="AW72" s="3"/>
      <c r="AX72" s="3"/>
      <c r="AY72" s="3"/>
    </row>
    <row r="73" spans="1:51" s="154" customFormat="1">
      <c r="A73" s="3"/>
      <c r="B73" s="3"/>
      <c r="C73" s="3"/>
      <c r="D73" s="3"/>
      <c r="E73" s="3"/>
      <c r="F73" s="139"/>
      <c r="G73" s="3"/>
      <c r="H73" s="3"/>
      <c r="I73" s="3"/>
      <c r="J73" s="3"/>
      <c r="K73" s="3"/>
      <c r="L73" s="3"/>
      <c r="M73" s="3"/>
      <c r="N73" s="3"/>
      <c r="O73" s="3"/>
      <c r="P73" s="150"/>
      <c r="Q73" s="3"/>
      <c r="R73" s="3"/>
      <c r="AN73" s="3"/>
      <c r="AO73" s="3"/>
      <c r="AP73" s="3"/>
      <c r="AQ73" s="3"/>
      <c r="AR73" s="3"/>
      <c r="AS73" s="3"/>
      <c r="AT73" s="3"/>
      <c r="AU73" s="3"/>
      <c r="AV73" s="3"/>
      <c r="AW73" s="3"/>
      <c r="AX73" s="3"/>
      <c r="AY73" s="3"/>
    </row>
    <row r="74" spans="1:51" s="154" customFormat="1">
      <c r="A74" s="3"/>
      <c r="B74" s="3"/>
      <c r="C74" s="3"/>
      <c r="D74" s="3"/>
      <c r="E74" s="3"/>
      <c r="F74" s="139"/>
      <c r="G74" s="3"/>
      <c r="H74" s="3"/>
      <c r="I74" s="3"/>
      <c r="J74" s="3"/>
      <c r="K74" s="3"/>
      <c r="L74" s="3"/>
      <c r="M74" s="3"/>
      <c r="N74" s="3"/>
      <c r="O74" s="3"/>
      <c r="P74" s="150"/>
      <c r="Q74" s="3"/>
      <c r="R74" s="3"/>
      <c r="AN74" s="3"/>
      <c r="AO74" s="3"/>
      <c r="AP74" s="3"/>
      <c r="AQ74" s="3"/>
      <c r="AR74" s="3"/>
      <c r="AS74" s="3"/>
      <c r="AT74" s="3"/>
      <c r="AU74" s="3"/>
      <c r="AV74" s="3"/>
      <c r="AW74" s="3"/>
      <c r="AX74" s="3"/>
      <c r="AY74" s="3"/>
    </row>
    <row r="75" spans="1:51" s="154" customFormat="1">
      <c r="A75" s="1"/>
      <c r="B75" s="1"/>
      <c r="C75" s="1"/>
      <c r="D75" s="1"/>
      <c r="E75" s="1"/>
      <c r="F75" s="315"/>
      <c r="G75" s="1"/>
      <c r="H75" s="1"/>
      <c r="I75" s="1"/>
      <c r="J75" s="1"/>
      <c r="K75" s="1"/>
      <c r="L75" s="1"/>
      <c r="M75" s="1"/>
      <c r="N75" s="1"/>
      <c r="O75" s="1"/>
      <c r="P75" s="142"/>
      <c r="Q75" s="1"/>
      <c r="R75" s="1"/>
      <c r="AN75" s="3"/>
      <c r="AO75" s="3"/>
      <c r="AP75" s="3"/>
      <c r="AQ75" s="3"/>
      <c r="AR75" s="3"/>
      <c r="AS75" s="3"/>
      <c r="AT75" s="3"/>
      <c r="AU75" s="3"/>
      <c r="AV75" s="3"/>
      <c r="AW75" s="3"/>
      <c r="AX75" s="3"/>
      <c r="AY75" s="3"/>
    </row>
    <row r="76" spans="1:51" s="154" customFormat="1">
      <c r="A76" s="1"/>
      <c r="B76" s="1"/>
      <c r="C76" s="1"/>
      <c r="D76" s="1"/>
      <c r="E76" s="1"/>
      <c r="F76" s="315"/>
      <c r="G76" s="1"/>
      <c r="H76" s="1"/>
      <c r="I76" s="1"/>
      <c r="J76" s="1"/>
      <c r="K76" s="1"/>
      <c r="L76" s="1"/>
      <c r="M76" s="1"/>
      <c r="N76" s="1"/>
      <c r="O76" s="1"/>
      <c r="P76" s="142"/>
      <c r="Q76" s="1"/>
      <c r="R76" s="1"/>
      <c r="AN76" s="3"/>
      <c r="AO76" s="3"/>
      <c r="AP76" s="3"/>
      <c r="AQ76" s="3"/>
      <c r="AR76" s="3"/>
      <c r="AS76" s="3"/>
      <c r="AT76" s="3"/>
      <c r="AU76" s="3"/>
      <c r="AV76" s="3"/>
      <c r="AW76" s="3"/>
      <c r="AX76" s="3"/>
      <c r="AY76" s="3"/>
    </row>
    <row r="77" spans="1:51" s="154" customFormat="1">
      <c r="A77" s="1"/>
      <c r="B77" s="1"/>
      <c r="C77" s="1"/>
      <c r="D77" s="1"/>
      <c r="E77" s="1"/>
      <c r="F77" s="315"/>
      <c r="G77" s="1"/>
      <c r="H77" s="1"/>
      <c r="I77" s="1"/>
      <c r="J77" s="1"/>
      <c r="K77" s="1"/>
      <c r="L77" s="1"/>
      <c r="M77" s="1"/>
      <c r="N77" s="1"/>
      <c r="O77" s="1"/>
      <c r="P77" s="142"/>
      <c r="Q77" s="1"/>
      <c r="R77" s="1"/>
      <c r="AN77" s="3"/>
      <c r="AO77" s="3"/>
      <c r="AP77" s="3"/>
      <c r="AQ77" s="3"/>
      <c r="AR77" s="3"/>
      <c r="AS77" s="3"/>
      <c r="AT77" s="3"/>
      <c r="AU77" s="3"/>
      <c r="AV77" s="3"/>
      <c r="AW77" s="3"/>
      <c r="AX77" s="3"/>
      <c r="AY77" s="3"/>
    </row>
    <row r="78" spans="1:51" s="154" customFormat="1">
      <c r="A78" s="1"/>
      <c r="B78" s="1"/>
      <c r="C78" s="1"/>
      <c r="D78" s="1"/>
      <c r="E78" s="1"/>
      <c r="F78" s="315"/>
      <c r="G78" s="1"/>
      <c r="H78" s="1"/>
      <c r="I78" s="1"/>
      <c r="J78" s="1"/>
      <c r="K78" s="1"/>
      <c r="L78" s="1"/>
      <c r="M78" s="1"/>
      <c r="N78" s="1"/>
      <c r="O78" s="1"/>
      <c r="P78" s="142"/>
      <c r="Q78" s="1"/>
      <c r="R78" s="1"/>
      <c r="AN78" s="3"/>
      <c r="AO78" s="3"/>
      <c r="AP78" s="3"/>
      <c r="AQ78" s="3"/>
      <c r="AR78" s="3"/>
      <c r="AS78" s="3"/>
      <c r="AT78" s="3"/>
      <c r="AU78" s="3"/>
      <c r="AV78" s="3"/>
      <c r="AW78" s="3"/>
      <c r="AX78" s="3"/>
      <c r="AY78" s="3"/>
    </row>
    <row r="79" spans="1:51" s="154" customFormat="1">
      <c r="A79" s="1"/>
      <c r="B79" s="1"/>
      <c r="C79" s="1"/>
      <c r="D79" s="1"/>
      <c r="E79" s="1"/>
      <c r="F79" s="315"/>
      <c r="G79" s="1"/>
      <c r="H79" s="1"/>
      <c r="I79" s="1"/>
      <c r="J79" s="1"/>
      <c r="K79" s="1"/>
      <c r="L79" s="1"/>
      <c r="M79" s="1"/>
      <c r="N79" s="1"/>
      <c r="O79" s="1"/>
      <c r="P79" s="142"/>
      <c r="Q79" s="1"/>
      <c r="R79" s="1"/>
      <c r="AN79" s="3"/>
      <c r="AO79" s="3"/>
      <c r="AP79" s="3"/>
      <c r="AQ79" s="3"/>
      <c r="AR79" s="3"/>
      <c r="AS79" s="3"/>
      <c r="AT79" s="3"/>
      <c r="AU79" s="3"/>
      <c r="AV79" s="3"/>
      <c r="AW79" s="3"/>
      <c r="AX79" s="3"/>
      <c r="AY79" s="3"/>
    </row>
    <row r="80" spans="1:51" s="154" customFormat="1">
      <c r="A80" s="1"/>
      <c r="B80" s="1"/>
      <c r="C80" s="1"/>
      <c r="D80" s="1"/>
      <c r="E80" s="1"/>
      <c r="F80" s="315"/>
      <c r="G80" s="1"/>
      <c r="H80" s="1"/>
      <c r="I80" s="1"/>
      <c r="J80" s="1"/>
      <c r="K80" s="1"/>
      <c r="L80" s="1"/>
      <c r="M80" s="1"/>
      <c r="N80" s="1"/>
      <c r="O80" s="1"/>
      <c r="P80" s="142"/>
      <c r="Q80" s="1"/>
      <c r="R80" s="1"/>
      <c r="AN80" s="3"/>
      <c r="AO80" s="3"/>
      <c r="AP80" s="3"/>
      <c r="AQ80" s="3"/>
      <c r="AR80" s="3"/>
      <c r="AS80" s="3"/>
      <c r="AT80" s="3"/>
      <c r="AU80" s="3"/>
      <c r="AV80" s="3"/>
      <c r="AW80" s="3"/>
      <c r="AX80" s="3"/>
      <c r="AY80" s="3"/>
    </row>
    <row r="81" spans="1:51" s="154" customFormat="1">
      <c r="A81" s="1"/>
      <c r="B81" s="1"/>
      <c r="C81" s="1"/>
      <c r="D81" s="1"/>
      <c r="E81" s="1"/>
      <c r="F81" s="315"/>
      <c r="G81" s="1"/>
      <c r="H81" s="1"/>
      <c r="I81" s="1"/>
      <c r="J81" s="1"/>
      <c r="K81" s="1"/>
      <c r="L81" s="1"/>
      <c r="M81" s="1"/>
      <c r="N81" s="1"/>
      <c r="O81" s="1"/>
      <c r="P81" s="142"/>
      <c r="Q81" s="1"/>
      <c r="R81" s="1"/>
      <c r="AN81" s="3"/>
      <c r="AO81" s="3"/>
      <c r="AP81" s="3"/>
      <c r="AQ81" s="3"/>
      <c r="AR81" s="3"/>
      <c r="AS81" s="3"/>
      <c r="AT81" s="3"/>
      <c r="AU81" s="3"/>
      <c r="AV81" s="3"/>
      <c r="AW81" s="3"/>
      <c r="AX81" s="3"/>
      <c r="AY81" s="3"/>
    </row>
    <row r="82" spans="1:51" s="154" customFormat="1">
      <c r="A82" s="1"/>
      <c r="B82" s="1"/>
      <c r="C82" s="1"/>
      <c r="D82" s="1"/>
      <c r="E82" s="1"/>
      <c r="F82" s="315"/>
      <c r="G82" s="1"/>
      <c r="H82" s="1"/>
      <c r="I82" s="1"/>
      <c r="J82" s="1"/>
      <c r="K82" s="1"/>
      <c r="L82" s="1"/>
      <c r="M82" s="1"/>
      <c r="N82" s="1"/>
      <c r="O82" s="1"/>
      <c r="P82" s="142"/>
      <c r="Q82" s="1"/>
      <c r="R82" s="1"/>
      <c r="AN82" s="3"/>
      <c r="AO82" s="3"/>
      <c r="AP82" s="3"/>
      <c r="AQ82" s="3"/>
      <c r="AR82" s="3"/>
      <c r="AS82" s="3"/>
      <c r="AT82" s="3"/>
      <c r="AU82" s="3"/>
      <c r="AV82" s="3"/>
      <c r="AW82" s="3"/>
      <c r="AX82" s="3"/>
      <c r="AY82" s="3"/>
    </row>
    <row r="83" spans="1:51" s="154" customFormat="1">
      <c r="A83" s="1"/>
      <c r="B83" s="1"/>
      <c r="C83" s="1"/>
      <c r="D83" s="1"/>
      <c r="E83" s="1"/>
      <c r="F83" s="315"/>
      <c r="G83" s="1"/>
      <c r="H83" s="1"/>
      <c r="I83" s="1"/>
      <c r="J83" s="1"/>
      <c r="K83" s="1"/>
      <c r="L83" s="1"/>
      <c r="M83" s="1"/>
      <c r="N83" s="1"/>
      <c r="O83" s="1"/>
      <c r="P83" s="142"/>
      <c r="Q83" s="1"/>
      <c r="R83" s="1"/>
      <c r="AN83" s="3"/>
      <c r="AO83" s="3"/>
      <c r="AP83" s="3"/>
      <c r="AQ83" s="3"/>
      <c r="AR83" s="3"/>
      <c r="AS83" s="3"/>
      <c r="AT83" s="3"/>
      <c r="AU83" s="3"/>
      <c r="AV83" s="3"/>
      <c r="AW83" s="3"/>
      <c r="AX83" s="3"/>
      <c r="AY83" s="3"/>
    </row>
    <row r="84" spans="1:51" s="154" customFormat="1">
      <c r="A84" s="1"/>
      <c r="B84" s="1"/>
      <c r="C84" s="1"/>
      <c r="D84" s="1"/>
      <c r="E84" s="1"/>
      <c r="F84" s="315"/>
      <c r="G84" s="1"/>
      <c r="H84" s="1"/>
      <c r="I84" s="1"/>
      <c r="J84" s="1"/>
      <c r="K84" s="1"/>
      <c r="L84" s="1"/>
      <c r="M84" s="1"/>
      <c r="N84" s="1"/>
      <c r="O84" s="1"/>
      <c r="P84" s="142"/>
      <c r="Q84" s="1"/>
      <c r="R84" s="1"/>
      <c r="AN84" s="3"/>
      <c r="AO84" s="3"/>
      <c r="AP84" s="3"/>
      <c r="AQ84" s="3"/>
      <c r="AR84" s="3"/>
      <c r="AS84" s="3"/>
      <c r="AT84" s="3"/>
      <c r="AU84" s="3"/>
      <c r="AV84" s="3"/>
      <c r="AW84" s="3"/>
      <c r="AX84" s="3"/>
      <c r="AY84" s="3"/>
    </row>
  </sheetData>
  <sheetProtection algorithmName="SHA-512" hashValue="buS6bjXLBQaoRQlxsaDMOUooq8ZCs1ykeupO1nYKtsQ9A98P1w4vFoqZM6FFCQQhnipOCVqQc5cXtCjGI1lmww==" saltValue="ysNR32SM+/OonkxyjWzf7g==" spinCount="100000" sheet="1" objects="1" scenarios="1"/>
  <mergeCells count="46">
    <mergeCell ref="AI9:AL10"/>
    <mergeCell ref="AA10:AD10"/>
    <mergeCell ref="AE10:AH10"/>
    <mergeCell ref="AE11:AE12"/>
    <mergeCell ref="AF11:AF12"/>
    <mergeCell ref="AG11:AG12"/>
    <mergeCell ref="AH11:AH12"/>
    <mergeCell ref="AI11:AI12"/>
    <mergeCell ref="AJ11:AJ12"/>
    <mergeCell ref="AK11:AK12"/>
    <mergeCell ref="AL11:AL12"/>
    <mergeCell ref="AA11:AA12"/>
    <mergeCell ref="AB11:AB12"/>
    <mergeCell ref="AC11:AC12"/>
    <mergeCell ref="AD11:AD12"/>
    <mergeCell ref="V11:V12"/>
    <mergeCell ref="T11:T12"/>
    <mergeCell ref="A1:E1"/>
    <mergeCell ref="G1:Q2"/>
    <mergeCell ref="A2:E2"/>
    <mergeCell ref="A4:E4"/>
    <mergeCell ref="A5:E5"/>
    <mergeCell ref="A7:E7"/>
    <mergeCell ref="A9:A12"/>
    <mergeCell ref="B9:E9"/>
    <mergeCell ref="A6:E6"/>
    <mergeCell ref="B10:B12"/>
    <mergeCell ref="C10:C12"/>
    <mergeCell ref="D10:D12"/>
    <mergeCell ref="E10:E12"/>
    <mergeCell ref="A51:E51"/>
    <mergeCell ref="A53:E53"/>
    <mergeCell ref="Y11:Y12"/>
    <mergeCell ref="Z11:Z12"/>
    <mergeCell ref="F10:F12"/>
    <mergeCell ref="W11:W12"/>
    <mergeCell ref="X11:X12"/>
    <mergeCell ref="P10:P12"/>
    <mergeCell ref="W10:Z10"/>
    <mergeCell ref="S10:V10"/>
    <mergeCell ref="G11:G12"/>
    <mergeCell ref="H11:H12"/>
    <mergeCell ref="S11:S12"/>
    <mergeCell ref="U11:U12"/>
    <mergeCell ref="Q10:Q12"/>
    <mergeCell ref="R10:R1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7EA6-4C21-4391-9A11-1EE20BC14B37}">
  <sheetPr>
    <tabColor rgb="FF00B050"/>
  </sheetPr>
  <dimension ref="A1:AL103"/>
  <sheetViews>
    <sheetView topLeftCell="U54" zoomScale="70" zoomScaleNormal="70" workbookViewId="0">
      <selection activeCell="X57" sqref="X57"/>
    </sheetView>
  </sheetViews>
  <sheetFormatPr baseColWidth="10" defaultColWidth="11.44140625" defaultRowHeight="9.6" outlineLevelCol="1"/>
  <cols>
    <col min="1" max="1" width="6.21875" style="151" customWidth="1"/>
    <col min="2" max="5" width="6.77734375" style="151" customWidth="1"/>
    <col min="6" max="6" width="29.44140625" style="266" customWidth="1"/>
    <col min="7" max="7" width="26.77734375" style="151" hidden="1" customWidth="1" outlineLevel="1"/>
    <col min="8" max="8" width="16" style="151" hidden="1" customWidth="1" outlineLevel="1"/>
    <col min="9" max="9" width="4.21875" style="151" customWidth="1" collapsed="1"/>
    <col min="10" max="10" width="4.44140625" style="151" customWidth="1"/>
    <col min="11" max="11" width="6.5546875" style="151" customWidth="1"/>
    <col min="12" max="13" width="4.21875" style="151" customWidth="1"/>
    <col min="14" max="14" width="6" style="151" customWidth="1"/>
    <col min="15" max="15" width="7" style="151" customWidth="1"/>
    <col min="16" max="16" width="8.77734375" style="151" customWidth="1"/>
    <col min="17" max="17" width="18.21875" style="151" customWidth="1"/>
    <col min="18" max="18" width="30.77734375" style="151" customWidth="1"/>
    <col min="19" max="20" width="11.44140625" style="151"/>
    <col min="21" max="21" width="13.21875" style="151" customWidth="1"/>
    <col min="22" max="22" width="26.77734375" style="151" customWidth="1"/>
    <col min="23" max="26" width="11.44140625" style="151"/>
    <col min="27" max="27" width="12.77734375" style="151" bestFit="1" customWidth="1"/>
    <col min="28" max="29" width="11.44140625" style="151"/>
    <col min="30" max="30" width="21" style="151" customWidth="1"/>
    <col min="31" max="33" width="11.44140625" style="151"/>
    <col min="34" max="34" width="15.5546875" style="151" customWidth="1"/>
    <col min="35" max="37" width="11.44140625" style="151"/>
    <col min="38" max="38" width="14.44140625" style="151" customWidth="1"/>
    <col min="39" max="16384" width="11.44140625" style="151"/>
  </cols>
  <sheetData>
    <row r="1" spans="1:38" ht="15.6">
      <c r="A1" s="848" t="s">
        <v>441</v>
      </c>
      <c r="B1" s="848"/>
      <c r="C1" s="848"/>
      <c r="D1" s="848"/>
      <c r="E1" s="848"/>
      <c r="F1" s="163"/>
      <c r="G1" s="419"/>
      <c r="H1" s="419"/>
      <c r="I1" s="419"/>
      <c r="J1" s="419"/>
      <c r="K1" s="419"/>
      <c r="L1" s="419"/>
      <c r="M1" s="419"/>
      <c r="N1" s="419"/>
      <c r="O1" s="419"/>
      <c r="P1" s="419"/>
      <c r="Q1" s="419"/>
    </row>
    <row r="2" spans="1:38" ht="12" customHeight="1">
      <c r="A2" s="849" t="s">
        <v>442</v>
      </c>
      <c r="B2" s="849"/>
      <c r="C2" s="849"/>
      <c r="D2" s="849"/>
      <c r="E2" s="849"/>
      <c r="F2" s="403"/>
      <c r="G2" s="419"/>
      <c r="H2" s="419"/>
      <c r="I2" s="419"/>
      <c r="J2" s="419"/>
      <c r="K2" s="419"/>
      <c r="L2" s="419"/>
      <c r="M2" s="419"/>
      <c r="N2" s="419"/>
      <c r="O2" s="419"/>
      <c r="P2" s="419"/>
      <c r="Q2" s="419"/>
    </row>
    <row r="3" spans="1:38" ht="10.199999999999999" customHeight="1">
      <c r="G3" s="419"/>
      <c r="H3" s="419"/>
      <c r="I3" s="419"/>
      <c r="J3" s="419"/>
      <c r="K3" s="419"/>
      <c r="L3" s="419"/>
      <c r="M3" s="419"/>
      <c r="N3" s="419"/>
      <c r="O3" s="419"/>
      <c r="P3" s="419"/>
      <c r="Q3" s="419"/>
    </row>
    <row r="6" spans="1:38" ht="10.199999999999999">
      <c r="A6" s="847" t="s">
        <v>443</v>
      </c>
      <c r="B6" s="847"/>
      <c r="C6" s="847"/>
      <c r="D6" s="847"/>
      <c r="E6" s="847"/>
      <c r="F6" s="244">
        <v>2024</v>
      </c>
    </row>
    <row r="7" spans="1:38" ht="10.199999999999999">
      <c r="A7" s="847" t="s">
        <v>444</v>
      </c>
      <c r="B7" s="847"/>
      <c r="C7" s="847"/>
      <c r="D7" s="847"/>
      <c r="E7" s="847"/>
      <c r="F7" s="245">
        <v>172</v>
      </c>
    </row>
    <row r="8" spans="1:38" ht="10.199999999999999">
      <c r="A8" s="847" t="s">
        <v>445</v>
      </c>
      <c r="B8" s="847"/>
      <c r="C8" s="847"/>
      <c r="D8" s="847"/>
      <c r="E8" s="847"/>
      <c r="F8" s="245"/>
    </row>
    <row r="9" spans="1:38" ht="10.199999999999999">
      <c r="A9" s="847" t="s">
        <v>447</v>
      </c>
      <c r="B9" s="847"/>
      <c r="C9" s="847"/>
      <c r="D9" s="847"/>
      <c r="E9" s="847"/>
      <c r="F9" s="245" t="s">
        <v>648</v>
      </c>
    </row>
    <row r="10" spans="1:38" ht="19.5" customHeight="1"/>
    <row r="11" spans="1:38" ht="27" customHeight="1">
      <c r="A11" s="835" t="s">
        <v>44</v>
      </c>
      <c r="B11" s="835" t="s">
        <v>649</v>
      </c>
      <c r="C11" s="835"/>
      <c r="D11" s="835"/>
      <c r="E11" s="835"/>
      <c r="F11" s="405" t="s">
        <v>449</v>
      </c>
      <c r="G11" s="405"/>
      <c r="H11" s="405"/>
      <c r="I11" s="405"/>
      <c r="J11" s="405"/>
      <c r="K11" s="405"/>
      <c r="L11" s="405"/>
      <c r="M11" s="405"/>
      <c r="N11" s="405"/>
      <c r="O11" s="405"/>
      <c r="P11" s="405"/>
      <c r="Q11" s="405"/>
      <c r="R11" s="405"/>
      <c r="S11" s="167" t="s">
        <v>450</v>
      </c>
      <c r="T11" s="167"/>
      <c r="U11" s="167"/>
      <c r="V11" s="167"/>
      <c r="W11" s="167"/>
      <c r="X11" s="167"/>
      <c r="Y11" s="167"/>
      <c r="Z11" s="167"/>
      <c r="AA11" s="167"/>
      <c r="AB11" s="167"/>
      <c r="AC11" s="167"/>
      <c r="AD11" s="167"/>
      <c r="AE11" s="167"/>
      <c r="AF11" s="167"/>
      <c r="AG11" s="167"/>
      <c r="AH11" s="167"/>
      <c r="AI11" s="836" t="s">
        <v>451</v>
      </c>
      <c r="AJ11" s="837"/>
      <c r="AK11" s="837"/>
      <c r="AL11" s="838"/>
    </row>
    <row r="12" spans="1:38" ht="19.5" customHeight="1">
      <c r="A12" s="835"/>
      <c r="B12" s="842" t="s">
        <v>650</v>
      </c>
      <c r="C12" s="842" t="s">
        <v>651</v>
      </c>
      <c r="D12" s="842" t="s">
        <v>652</v>
      </c>
      <c r="E12" s="842" t="s">
        <v>653</v>
      </c>
      <c r="F12" s="835" t="s">
        <v>654</v>
      </c>
      <c r="G12" s="406" t="s">
        <v>457</v>
      </c>
      <c r="H12" s="406"/>
      <c r="I12" s="406"/>
      <c r="J12" s="406"/>
      <c r="K12" s="406"/>
      <c r="L12" s="406"/>
      <c r="M12" s="406"/>
      <c r="N12" s="406"/>
      <c r="O12" s="406"/>
      <c r="P12" s="835" t="s">
        <v>655</v>
      </c>
      <c r="Q12" s="835" t="s">
        <v>656</v>
      </c>
      <c r="R12" s="835" t="s">
        <v>657</v>
      </c>
      <c r="S12" s="824" t="s">
        <v>461</v>
      </c>
      <c r="T12" s="824"/>
      <c r="U12" s="824"/>
      <c r="V12" s="824"/>
      <c r="W12" s="824" t="s">
        <v>462</v>
      </c>
      <c r="X12" s="824"/>
      <c r="Y12" s="824"/>
      <c r="Z12" s="824"/>
      <c r="AA12" s="824" t="s">
        <v>463</v>
      </c>
      <c r="AB12" s="824"/>
      <c r="AC12" s="824"/>
      <c r="AD12" s="824"/>
      <c r="AE12" s="824" t="s">
        <v>464</v>
      </c>
      <c r="AF12" s="824"/>
      <c r="AG12" s="824"/>
      <c r="AH12" s="824"/>
      <c r="AI12" s="839"/>
      <c r="AJ12" s="840"/>
      <c r="AK12" s="840"/>
      <c r="AL12" s="841"/>
    </row>
    <row r="13" spans="1:38" ht="19.5" customHeight="1">
      <c r="A13" s="835"/>
      <c r="B13" s="842"/>
      <c r="C13" s="842"/>
      <c r="D13" s="842"/>
      <c r="E13" s="842"/>
      <c r="F13" s="835"/>
      <c r="G13" s="835" t="s">
        <v>658</v>
      </c>
      <c r="H13" s="835" t="s">
        <v>659</v>
      </c>
      <c r="I13" s="405" t="s">
        <v>660</v>
      </c>
      <c r="J13" s="405"/>
      <c r="K13" s="405"/>
      <c r="L13" s="405"/>
      <c r="M13" s="405"/>
      <c r="N13" s="405"/>
      <c r="O13" s="404" t="s">
        <v>468</v>
      </c>
      <c r="P13" s="835"/>
      <c r="Q13" s="835"/>
      <c r="R13" s="835"/>
      <c r="S13" s="824" t="s">
        <v>469</v>
      </c>
      <c r="T13" s="824" t="s">
        <v>470</v>
      </c>
      <c r="U13" s="824" t="s">
        <v>471</v>
      </c>
      <c r="V13" s="824" t="s">
        <v>472</v>
      </c>
      <c r="W13" s="824" t="s">
        <v>469</v>
      </c>
      <c r="X13" s="824" t="s">
        <v>470</v>
      </c>
      <c r="Y13" s="824" t="s">
        <v>471</v>
      </c>
      <c r="Z13" s="824" t="s">
        <v>472</v>
      </c>
      <c r="AA13" s="824" t="s">
        <v>469</v>
      </c>
      <c r="AB13" s="824" t="s">
        <v>470</v>
      </c>
      <c r="AC13" s="824" t="s">
        <v>471</v>
      </c>
      <c r="AD13" s="824" t="s">
        <v>472</v>
      </c>
      <c r="AE13" s="824" t="s">
        <v>469</v>
      </c>
      <c r="AF13" s="824" t="s">
        <v>470</v>
      </c>
      <c r="AG13" s="824" t="s">
        <v>471</v>
      </c>
      <c r="AH13" s="824" t="s">
        <v>472</v>
      </c>
      <c r="AI13" s="824" t="s">
        <v>473</v>
      </c>
      <c r="AJ13" s="824" t="s">
        <v>474</v>
      </c>
      <c r="AK13" s="824" t="s">
        <v>475</v>
      </c>
      <c r="AL13" s="824" t="s">
        <v>472</v>
      </c>
    </row>
    <row r="14" spans="1:38" ht="19.5" customHeight="1">
      <c r="A14" s="835"/>
      <c r="B14" s="842"/>
      <c r="C14" s="842"/>
      <c r="D14" s="842"/>
      <c r="E14" s="842"/>
      <c r="F14" s="835"/>
      <c r="G14" s="835"/>
      <c r="H14" s="835"/>
      <c r="I14" s="404">
        <v>1</v>
      </c>
      <c r="J14" s="404">
        <v>2</v>
      </c>
      <c r="K14" s="404" t="s">
        <v>476</v>
      </c>
      <c r="L14" s="404">
        <v>3</v>
      </c>
      <c r="M14" s="404">
        <v>4</v>
      </c>
      <c r="N14" s="404" t="s">
        <v>477</v>
      </c>
      <c r="O14" s="404" t="s">
        <v>478</v>
      </c>
      <c r="P14" s="835"/>
      <c r="Q14" s="835"/>
      <c r="R14" s="835"/>
      <c r="S14" s="825"/>
      <c r="T14" s="825"/>
      <c r="U14" s="825"/>
      <c r="V14" s="825"/>
      <c r="W14" s="825"/>
      <c r="X14" s="825"/>
      <c r="Y14" s="825"/>
      <c r="Z14" s="825"/>
      <c r="AA14" s="825"/>
      <c r="AB14" s="825"/>
      <c r="AC14" s="825"/>
      <c r="AD14" s="825"/>
      <c r="AE14" s="825"/>
      <c r="AF14" s="825"/>
      <c r="AG14" s="825"/>
      <c r="AH14" s="825"/>
      <c r="AI14" s="825"/>
      <c r="AJ14" s="825"/>
      <c r="AK14" s="825"/>
      <c r="AL14" s="825"/>
    </row>
    <row r="15" spans="1:38" s="327" customFormat="1" ht="49.05" customHeight="1">
      <c r="A15" s="635">
        <v>1</v>
      </c>
      <c r="B15" s="635">
        <v>0</v>
      </c>
      <c r="C15" s="635">
        <v>0</v>
      </c>
      <c r="D15" s="635">
        <v>0</v>
      </c>
      <c r="E15" s="635">
        <v>0</v>
      </c>
      <c r="F15" s="420" t="s">
        <v>661</v>
      </c>
      <c r="G15" s="421" t="s">
        <v>137</v>
      </c>
      <c r="H15" s="421" t="s">
        <v>662</v>
      </c>
      <c r="I15" s="556">
        <f>SUM(I16:I17)</f>
        <v>2</v>
      </c>
      <c r="J15" s="556">
        <f>SUM(J16:J17)</f>
        <v>0</v>
      </c>
      <c r="K15" s="636">
        <f>I15+J15</f>
        <v>2</v>
      </c>
      <c r="L15" s="556">
        <f>SUM(L16:L17)</f>
        <v>0</v>
      </c>
      <c r="M15" s="556">
        <f>SUM(M16:M17)</f>
        <v>0</v>
      </c>
      <c r="N15" s="636">
        <v>0</v>
      </c>
      <c r="O15" s="636">
        <f>K15+N15</f>
        <v>2</v>
      </c>
      <c r="P15" s="392"/>
      <c r="Q15" s="392" t="s">
        <v>663</v>
      </c>
      <c r="R15" s="637"/>
      <c r="S15" s="558">
        <v>2</v>
      </c>
      <c r="T15" s="559">
        <f t="shared" ref="T15:T55" si="0">IF(S15="","No hay ejecución",IF(AND(I15=0),"No hay Programación", S15/I15))</f>
        <v>1</v>
      </c>
      <c r="U15" s="392" t="str">
        <f>IF(T15="No hay ejecución","NA",IF(T15&gt;=90%,"De acuerdo con lo programado",IF(T15&gt;=51%,"Atraso Leve",IF(T15&lt;=50%,"En riesgo en cumplimiento"))))</f>
        <v>De acuerdo con lo programado</v>
      </c>
      <c r="V15" s="392" t="s">
        <v>664</v>
      </c>
      <c r="W15" s="558"/>
      <c r="X15" s="559" t="str">
        <f t="shared" ref="X15:X55" si="1">IF(W15="","No hay ejecución",IF(AND(J15=0),"No hay Programación", W15/J15))</f>
        <v>No hay ejecución</v>
      </c>
      <c r="Y15" s="392" t="str">
        <f t="shared" ref="Y15:Y55" si="2">IF(X15="No hay ejecución","NA",IF(X15&gt;=90%,"De acuerdo con lo programado",IF(X15&gt;=51%,"Atraso Leve",IF(X15&lt;50%,"En riesgo en cumplimiento"))))</f>
        <v>NA</v>
      </c>
      <c r="Z15" s="392"/>
      <c r="AA15" s="558">
        <v>0</v>
      </c>
      <c r="AB15" s="559" t="str">
        <f t="shared" ref="AB15:AB55" si="3">IF(AA15="","No hay ejecución",IF(AND(L15=0),"No hay Programación", AA15/L15))</f>
        <v>No hay Programación</v>
      </c>
      <c r="AC15" s="392" t="str">
        <f>IF(AB15="No hay ejecución","NA",IF(AB15&gt;=90%,"De acuerdo con lo programado",IF(AB15&gt;=51%,"Atraso Leve",IF(AB15&lt;=50%,"En riesgo en cumplimiento"))))</f>
        <v>De acuerdo con lo programado</v>
      </c>
      <c r="AD15" s="392"/>
      <c r="AE15" s="638">
        <v>0</v>
      </c>
      <c r="AF15" s="639" t="str">
        <f t="shared" ref="AF15:AF55" si="4">IF(AE15="","No hay ejecución",IF(AND(M15=0),"No hay Programación", AE15/M15))</f>
        <v>No hay Programación</v>
      </c>
      <c r="AG15" s="640" t="str">
        <f t="shared" ref="AG15:AG55" si="5">IF(AF15="No hay ejecución","NA",IF(AF15&gt;=90%,"De acuerdo con lo programado",IF(AF15&gt;=51%,"Atraso Leve",IF(AF15&lt;=50%,"En riesgo en cumplimiento"))))</f>
        <v>De acuerdo con lo programado</v>
      </c>
      <c r="AH15" s="640"/>
      <c r="AI15" s="558">
        <f>S15+W15+AA15+AE15</f>
        <v>2</v>
      </c>
      <c r="AJ15" s="559">
        <f>IF(AI15="","No hay ejecución",IF(AND(O15=0),"No hay Programación", AI15/O15))</f>
        <v>1</v>
      </c>
      <c r="AK15" s="392" t="str">
        <f>IF(AJ15="No hay ejecución","NA",IF(AJ15&gt;=90%,"Cumplio",IF(AJ15&lt;=89.9%,"No Cumplio")))</f>
        <v>Cumplio</v>
      </c>
      <c r="AL15" s="640"/>
    </row>
    <row r="16" spans="1:38" s="154" customFormat="1" ht="49.05" customHeight="1">
      <c r="A16" s="641">
        <v>1.1000000000000001</v>
      </c>
      <c r="B16" s="635">
        <v>0</v>
      </c>
      <c r="C16" s="635">
        <v>0</v>
      </c>
      <c r="D16" s="635">
        <v>0</v>
      </c>
      <c r="E16" s="635">
        <v>0</v>
      </c>
      <c r="F16" s="420" t="s">
        <v>2308</v>
      </c>
      <c r="G16" s="423" t="s">
        <v>137</v>
      </c>
      <c r="H16" s="421" t="s">
        <v>662</v>
      </c>
      <c r="I16" s="642">
        <v>1</v>
      </c>
      <c r="J16" s="295"/>
      <c r="K16" s="636"/>
      <c r="L16" s="295"/>
      <c r="M16" s="295"/>
      <c r="N16" s="636"/>
      <c r="O16" s="636">
        <v>1</v>
      </c>
      <c r="P16" s="297"/>
      <c r="Q16" s="297" t="s">
        <v>663</v>
      </c>
      <c r="R16" s="643"/>
      <c r="S16" s="299">
        <v>1</v>
      </c>
      <c r="T16" s="296">
        <f t="shared" si="0"/>
        <v>1</v>
      </c>
      <c r="U16" s="297" t="str">
        <f t="shared" ref="U16:U68" si="6">IF(T16="No hay ejecución","NA",IF(T16&gt;=90%,"De acuerdo con lo programado",IF(T16&gt;=51%,"Atraso Leve",IF(T16&lt;=50%,"En riesgo en cumplimiento"))))</f>
        <v>De acuerdo con lo programado</v>
      </c>
      <c r="V16" s="297" t="s">
        <v>664</v>
      </c>
      <c r="W16" s="299"/>
      <c r="X16" s="296" t="str">
        <f t="shared" si="1"/>
        <v>No hay ejecución</v>
      </c>
      <c r="Y16" s="297" t="str">
        <f t="shared" si="2"/>
        <v>NA</v>
      </c>
      <c r="Z16" s="297"/>
      <c r="AA16" s="299">
        <v>0</v>
      </c>
      <c r="AB16" s="296" t="str">
        <f t="shared" si="3"/>
        <v>No hay Programación</v>
      </c>
      <c r="AC16" s="297" t="str">
        <f t="shared" ref="AC16:AC55" si="7">IF(AB16="No hay ejecución","NA",IF(AB16&gt;=90%,"De acuerdo con lo programado",IF(AB16&gt;=51%,"Atraso Leve",IF(AB16&lt;=50%,"En riesgo en cumplimiento"))))</f>
        <v>De acuerdo con lo programado</v>
      </c>
      <c r="AD16" s="297"/>
      <c r="AE16" s="224">
        <v>0</v>
      </c>
      <c r="AF16" s="639" t="str">
        <f t="shared" si="4"/>
        <v>No hay Programación</v>
      </c>
      <c r="AG16" s="640" t="str">
        <f t="shared" si="5"/>
        <v>De acuerdo con lo programado</v>
      </c>
      <c r="AH16" s="226"/>
      <c r="AI16" s="299">
        <f t="shared" ref="AI16:AI54" si="8">S16+W16+AA16+AE16</f>
        <v>1</v>
      </c>
      <c r="AJ16" s="296">
        <f t="shared" ref="AJ16:AJ55" si="9">IF(AI16="","No hay ejecución",IF(AND(O16=0),"No hay Programación", AI16/O16))</f>
        <v>1</v>
      </c>
      <c r="AK16" s="297" t="str">
        <f t="shared" ref="AK16:AK55" si="10">IF(AJ16="No hay ejecución","NA",IF(AJ16&gt;=90%,"Cumplio",IF(AJ16&lt;=89.9%,"No Cumplio")))</f>
        <v>Cumplio</v>
      </c>
      <c r="AL16" s="226"/>
    </row>
    <row r="17" spans="1:38" s="154" customFormat="1" ht="49.05" customHeight="1">
      <c r="A17" s="644">
        <v>1.2</v>
      </c>
      <c r="B17" s="635">
        <v>0</v>
      </c>
      <c r="C17" s="635">
        <v>0</v>
      </c>
      <c r="D17" s="635">
        <v>0</v>
      </c>
      <c r="E17" s="635">
        <v>0</v>
      </c>
      <c r="F17" s="420" t="s">
        <v>666</v>
      </c>
      <c r="G17" s="423" t="s">
        <v>667</v>
      </c>
      <c r="H17" s="421" t="s">
        <v>668</v>
      </c>
      <c r="I17" s="645">
        <v>1</v>
      </c>
      <c r="J17" s="295"/>
      <c r="K17" s="636"/>
      <c r="L17" s="295"/>
      <c r="M17" s="295"/>
      <c r="N17" s="636"/>
      <c r="O17" s="636">
        <v>1</v>
      </c>
      <c r="P17" s="297"/>
      <c r="Q17" s="297" t="s">
        <v>663</v>
      </c>
      <c r="R17" s="643"/>
      <c r="S17" s="299">
        <v>1</v>
      </c>
      <c r="T17" s="296">
        <f t="shared" si="0"/>
        <v>1</v>
      </c>
      <c r="U17" s="297" t="str">
        <f t="shared" si="6"/>
        <v>De acuerdo con lo programado</v>
      </c>
      <c r="V17" s="297" t="s">
        <v>2309</v>
      </c>
      <c r="W17" s="299"/>
      <c r="X17" s="296" t="str">
        <f t="shared" si="1"/>
        <v>No hay ejecución</v>
      </c>
      <c r="Y17" s="297" t="str">
        <f t="shared" si="2"/>
        <v>NA</v>
      </c>
      <c r="Z17" s="297"/>
      <c r="AA17" s="299">
        <v>0</v>
      </c>
      <c r="AB17" s="296" t="str">
        <f t="shared" si="3"/>
        <v>No hay Programación</v>
      </c>
      <c r="AC17" s="297" t="str">
        <f t="shared" si="7"/>
        <v>De acuerdo con lo programado</v>
      </c>
      <c r="AD17" s="297"/>
      <c r="AE17" s="224">
        <v>0</v>
      </c>
      <c r="AF17" s="639" t="str">
        <f t="shared" si="4"/>
        <v>No hay Programación</v>
      </c>
      <c r="AG17" s="640" t="str">
        <f t="shared" si="5"/>
        <v>De acuerdo con lo programado</v>
      </c>
      <c r="AH17" s="226"/>
      <c r="AI17" s="299">
        <f t="shared" si="8"/>
        <v>1</v>
      </c>
      <c r="AJ17" s="296">
        <f t="shared" si="9"/>
        <v>1</v>
      </c>
      <c r="AK17" s="297" t="str">
        <f t="shared" si="10"/>
        <v>Cumplio</v>
      </c>
      <c r="AL17" s="226"/>
    </row>
    <row r="18" spans="1:38" s="327" customFormat="1" ht="49.05" customHeight="1">
      <c r="A18" s="635">
        <v>2</v>
      </c>
      <c r="B18" s="635">
        <v>0</v>
      </c>
      <c r="C18" s="635">
        <v>0</v>
      </c>
      <c r="D18" s="635">
        <v>0</v>
      </c>
      <c r="E18" s="635">
        <v>0</v>
      </c>
      <c r="F18" s="420" t="s">
        <v>669</v>
      </c>
      <c r="G18" s="421" t="s">
        <v>137</v>
      </c>
      <c r="H18" s="421" t="s">
        <v>662</v>
      </c>
      <c r="I18" s="556">
        <f>SUM(I19:I22)</f>
        <v>2</v>
      </c>
      <c r="J18" s="556">
        <f>SUM(J19:J22)</f>
        <v>0</v>
      </c>
      <c r="K18" s="636">
        <f>I18+J18</f>
        <v>2</v>
      </c>
      <c r="L18" s="556">
        <f>SUM(L19:L22)</f>
        <v>0</v>
      </c>
      <c r="M18" s="556">
        <f>SUM(M19:M22)</f>
        <v>2</v>
      </c>
      <c r="N18" s="636">
        <f>L18+M18</f>
        <v>2</v>
      </c>
      <c r="O18" s="636">
        <f>K18+N18</f>
        <v>4</v>
      </c>
      <c r="P18" s="392"/>
      <c r="Q18" s="392" t="s">
        <v>670</v>
      </c>
      <c r="R18" s="637"/>
      <c r="S18" s="558">
        <v>2</v>
      </c>
      <c r="T18" s="559">
        <f t="shared" si="0"/>
        <v>1</v>
      </c>
      <c r="U18" s="392" t="str">
        <f t="shared" si="6"/>
        <v>De acuerdo con lo programado</v>
      </c>
      <c r="V18" s="392" t="s">
        <v>671</v>
      </c>
      <c r="W18" s="558"/>
      <c r="X18" s="559" t="str">
        <f t="shared" si="1"/>
        <v>No hay ejecución</v>
      </c>
      <c r="Y18" s="392" t="str">
        <f t="shared" si="2"/>
        <v>NA</v>
      </c>
      <c r="Z18" s="392"/>
      <c r="AA18" s="558">
        <v>0</v>
      </c>
      <c r="AB18" s="559" t="str">
        <f t="shared" si="3"/>
        <v>No hay Programación</v>
      </c>
      <c r="AC18" s="392" t="str">
        <f t="shared" si="7"/>
        <v>De acuerdo con lo programado</v>
      </c>
      <c r="AD18" s="392"/>
      <c r="AE18" s="638">
        <f>SUM(AE19:AE22)</f>
        <v>2</v>
      </c>
      <c r="AF18" s="639">
        <f t="shared" si="4"/>
        <v>1</v>
      </c>
      <c r="AG18" s="640" t="str">
        <f t="shared" si="5"/>
        <v>De acuerdo con lo programado</v>
      </c>
      <c r="AH18" s="640"/>
      <c r="AI18" s="558">
        <f t="shared" si="8"/>
        <v>4</v>
      </c>
      <c r="AJ18" s="559">
        <f t="shared" si="9"/>
        <v>1</v>
      </c>
      <c r="AK18" s="392" t="str">
        <f t="shared" si="10"/>
        <v>Cumplio</v>
      </c>
      <c r="AL18" s="640"/>
    </row>
    <row r="19" spans="1:38" s="154" customFormat="1" ht="49.05" customHeight="1">
      <c r="A19" s="635">
        <v>2.1</v>
      </c>
      <c r="B19" s="635">
        <v>0</v>
      </c>
      <c r="C19" s="635">
        <v>0</v>
      </c>
      <c r="D19" s="635">
        <v>0</v>
      </c>
      <c r="E19" s="635">
        <v>0</v>
      </c>
      <c r="F19" s="420" t="s">
        <v>672</v>
      </c>
      <c r="G19" s="423" t="s">
        <v>137</v>
      </c>
      <c r="H19" s="421" t="s">
        <v>662</v>
      </c>
      <c r="I19" s="295">
        <v>1</v>
      </c>
      <c r="J19" s="295"/>
      <c r="K19" s="636">
        <f t="shared" ref="K19:K58" si="11">I19+J19</f>
        <v>1</v>
      </c>
      <c r="L19" s="295"/>
      <c r="M19" s="295"/>
      <c r="N19" s="636">
        <f t="shared" ref="N19:N55" si="12">L19+M19</f>
        <v>0</v>
      </c>
      <c r="O19" s="636">
        <f t="shared" ref="O19:O55" si="13">K19+N19</f>
        <v>1</v>
      </c>
      <c r="P19" s="297"/>
      <c r="Q19" s="297" t="s">
        <v>673</v>
      </c>
      <c r="R19" s="643"/>
      <c r="S19" s="299">
        <v>1</v>
      </c>
      <c r="T19" s="296">
        <f t="shared" si="0"/>
        <v>1</v>
      </c>
      <c r="U19" s="297" t="str">
        <f t="shared" si="6"/>
        <v>De acuerdo con lo programado</v>
      </c>
      <c r="V19" s="297" t="s">
        <v>671</v>
      </c>
      <c r="W19" s="299"/>
      <c r="X19" s="296" t="str">
        <f t="shared" si="1"/>
        <v>No hay ejecución</v>
      </c>
      <c r="Y19" s="297" t="str">
        <f t="shared" si="2"/>
        <v>NA</v>
      </c>
      <c r="Z19" s="297"/>
      <c r="AA19" s="299">
        <v>0</v>
      </c>
      <c r="AB19" s="296" t="str">
        <f t="shared" si="3"/>
        <v>No hay Programación</v>
      </c>
      <c r="AC19" s="297" t="str">
        <f t="shared" si="7"/>
        <v>De acuerdo con lo programado</v>
      </c>
      <c r="AD19" s="297"/>
      <c r="AE19" s="224">
        <v>0</v>
      </c>
      <c r="AF19" s="225" t="str">
        <f t="shared" si="4"/>
        <v>No hay Programación</v>
      </c>
      <c r="AG19" s="226" t="str">
        <f t="shared" si="5"/>
        <v>De acuerdo con lo programado</v>
      </c>
      <c r="AH19" s="226"/>
      <c r="AI19" s="299">
        <f t="shared" si="8"/>
        <v>1</v>
      </c>
      <c r="AJ19" s="296">
        <f t="shared" si="9"/>
        <v>1</v>
      </c>
      <c r="AK19" s="297" t="str">
        <f t="shared" si="10"/>
        <v>Cumplio</v>
      </c>
      <c r="AL19" s="226"/>
    </row>
    <row r="20" spans="1:38" s="154" customFormat="1" ht="49.05" customHeight="1">
      <c r="A20" s="635">
        <v>2.2000000000000002</v>
      </c>
      <c r="B20" s="635">
        <v>0</v>
      </c>
      <c r="C20" s="635">
        <v>0</v>
      </c>
      <c r="D20" s="635">
        <v>0</v>
      </c>
      <c r="E20" s="635">
        <v>0</v>
      </c>
      <c r="F20" s="420" t="s">
        <v>674</v>
      </c>
      <c r="G20" s="423" t="s">
        <v>137</v>
      </c>
      <c r="H20" s="421" t="s">
        <v>662</v>
      </c>
      <c r="I20" s="295">
        <v>1</v>
      </c>
      <c r="J20" s="295"/>
      <c r="K20" s="636">
        <f t="shared" si="11"/>
        <v>1</v>
      </c>
      <c r="L20" s="295"/>
      <c r="M20" s="295"/>
      <c r="N20" s="636">
        <f t="shared" si="12"/>
        <v>0</v>
      </c>
      <c r="O20" s="636">
        <f t="shared" si="13"/>
        <v>1</v>
      </c>
      <c r="P20" s="297"/>
      <c r="Q20" s="297" t="s">
        <v>675</v>
      </c>
      <c r="R20" s="643"/>
      <c r="S20" s="299">
        <v>1</v>
      </c>
      <c r="T20" s="296">
        <f t="shared" si="0"/>
        <v>1</v>
      </c>
      <c r="U20" s="297" t="str">
        <f>IF(T20="No hay ejecución","NA",IF(T20&gt;=90%,"De acuerdo con lo programado",IF(T20&gt;=51%,"Atraso Leve",IF(T20&lt;50%,"En riesgo cumplimiento"))))</f>
        <v>De acuerdo con lo programado</v>
      </c>
      <c r="V20" s="297" t="s">
        <v>671</v>
      </c>
      <c r="W20" s="299"/>
      <c r="X20" s="296" t="str">
        <f t="shared" si="1"/>
        <v>No hay ejecución</v>
      </c>
      <c r="Y20" s="297" t="str">
        <f t="shared" si="2"/>
        <v>NA</v>
      </c>
      <c r="Z20" s="297"/>
      <c r="AA20" s="299">
        <v>0</v>
      </c>
      <c r="AB20" s="296" t="str">
        <f t="shared" si="3"/>
        <v>No hay Programación</v>
      </c>
      <c r="AC20" s="297" t="str">
        <f t="shared" si="7"/>
        <v>De acuerdo con lo programado</v>
      </c>
      <c r="AD20" s="297"/>
      <c r="AE20" s="224">
        <v>0</v>
      </c>
      <c r="AF20" s="225" t="str">
        <f t="shared" si="4"/>
        <v>No hay Programación</v>
      </c>
      <c r="AG20" s="226" t="str">
        <f t="shared" si="5"/>
        <v>De acuerdo con lo programado</v>
      </c>
      <c r="AH20" s="226"/>
      <c r="AI20" s="299">
        <f t="shared" si="8"/>
        <v>1</v>
      </c>
      <c r="AJ20" s="296">
        <f t="shared" si="9"/>
        <v>1</v>
      </c>
      <c r="AK20" s="297" t="str">
        <f t="shared" si="10"/>
        <v>Cumplio</v>
      </c>
      <c r="AL20" s="226"/>
    </row>
    <row r="21" spans="1:38" s="154" customFormat="1" ht="49.05" customHeight="1">
      <c r="A21" s="635">
        <v>2.2999999999999998</v>
      </c>
      <c r="B21" s="635">
        <v>0</v>
      </c>
      <c r="C21" s="635">
        <v>0</v>
      </c>
      <c r="D21" s="635">
        <v>0</v>
      </c>
      <c r="E21" s="635">
        <v>0</v>
      </c>
      <c r="F21" s="420" t="s">
        <v>676</v>
      </c>
      <c r="G21" s="423" t="s">
        <v>677</v>
      </c>
      <c r="H21" s="421" t="s">
        <v>678</v>
      </c>
      <c r="I21" s="295"/>
      <c r="J21" s="295"/>
      <c r="K21" s="636">
        <f t="shared" si="11"/>
        <v>0</v>
      </c>
      <c r="L21" s="295"/>
      <c r="M21" s="295">
        <v>1</v>
      </c>
      <c r="N21" s="636">
        <f t="shared" si="12"/>
        <v>1</v>
      </c>
      <c r="O21" s="636">
        <f t="shared" si="13"/>
        <v>1</v>
      </c>
      <c r="P21" s="297"/>
      <c r="Q21" s="297" t="s">
        <v>673</v>
      </c>
      <c r="R21" s="643"/>
      <c r="S21" s="299"/>
      <c r="T21" s="296" t="str">
        <f t="shared" si="0"/>
        <v>No hay ejecución</v>
      </c>
      <c r="U21" s="297" t="str">
        <f>IF(T21="No hay ejecución","NA",IF(T21&gt;=90%,"De acuerdo con lo programado",IF(T21&gt;=51%,"Atraso Leve",IF(T21&lt;50%,"En riesgo cumplimiento"))))</f>
        <v>NA</v>
      </c>
      <c r="V21" s="297"/>
      <c r="W21" s="299"/>
      <c r="X21" s="296" t="str">
        <f t="shared" si="1"/>
        <v>No hay ejecución</v>
      </c>
      <c r="Y21" s="297" t="str">
        <f t="shared" si="2"/>
        <v>NA</v>
      </c>
      <c r="Z21" s="297"/>
      <c r="AA21" s="299">
        <v>0</v>
      </c>
      <c r="AB21" s="296" t="str">
        <f t="shared" si="3"/>
        <v>No hay Programación</v>
      </c>
      <c r="AC21" s="297" t="str">
        <f t="shared" si="7"/>
        <v>De acuerdo con lo programado</v>
      </c>
      <c r="AD21" s="297"/>
      <c r="AE21" s="224">
        <v>1</v>
      </c>
      <c r="AF21" s="225">
        <f t="shared" si="4"/>
        <v>1</v>
      </c>
      <c r="AG21" s="226" t="str">
        <f t="shared" si="5"/>
        <v>De acuerdo con lo programado</v>
      </c>
      <c r="AH21" s="226"/>
      <c r="AI21" s="299">
        <f t="shared" si="8"/>
        <v>1</v>
      </c>
      <c r="AJ21" s="296">
        <f t="shared" si="9"/>
        <v>1</v>
      </c>
      <c r="AK21" s="297" t="str">
        <f t="shared" si="10"/>
        <v>Cumplio</v>
      </c>
      <c r="AL21" s="226"/>
    </row>
    <row r="22" spans="1:38" s="154" customFormat="1" ht="49.05" customHeight="1">
      <c r="A22" s="635">
        <v>2.4</v>
      </c>
      <c r="B22" s="635">
        <v>0</v>
      </c>
      <c r="C22" s="635">
        <v>0</v>
      </c>
      <c r="D22" s="635">
        <v>0</v>
      </c>
      <c r="E22" s="635">
        <v>0</v>
      </c>
      <c r="F22" s="420" t="s">
        <v>679</v>
      </c>
      <c r="G22" s="423" t="s">
        <v>137</v>
      </c>
      <c r="H22" s="421" t="s">
        <v>662</v>
      </c>
      <c r="I22" s="295"/>
      <c r="J22" s="295"/>
      <c r="K22" s="636">
        <f t="shared" si="11"/>
        <v>0</v>
      </c>
      <c r="L22" s="295"/>
      <c r="M22" s="295">
        <v>1</v>
      </c>
      <c r="N22" s="636">
        <f t="shared" si="12"/>
        <v>1</v>
      </c>
      <c r="O22" s="636">
        <f t="shared" si="13"/>
        <v>1</v>
      </c>
      <c r="P22" s="297"/>
      <c r="Q22" s="297" t="s">
        <v>680</v>
      </c>
      <c r="R22" s="643"/>
      <c r="S22" s="299"/>
      <c r="T22" s="296" t="str">
        <f t="shared" si="0"/>
        <v>No hay ejecución</v>
      </c>
      <c r="U22" s="297" t="str">
        <f t="shared" ref="U22" si="14">IF(T22="No hay ejecución","NA",IF(T22&gt;=90%,"De acuerdo con lo programado",IF(T22&gt;=51%,"Atraso Leve",IF(T22&lt;=50%,"En riesgo en cumplimiento"))))</f>
        <v>NA</v>
      </c>
      <c r="V22" s="297"/>
      <c r="W22" s="299"/>
      <c r="X22" s="296" t="str">
        <f t="shared" si="1"/>
        <v>No hay ejecución</v>
      </c>
      <c r="Y22" s="297" t="str">
        <f t="shared" si="2"/>
        <v>NA</v>
      </c>
      <c r="Z22" s="297"/>
      <c r="AA22" s="299">
        <v>0</v>
      </c>
      <c r="AB22" s="296" t="str">
        <f t="shared" si="3"/>
        <v>No hay Programación</v>
      </c>
      <c r="AC22" s="297" t="str">
        <f t="shared" si="7"/>
        <v>De acuerdo con lo programado</v>
      </c>
      <c r="AD22" s="297"/>
      <c r="AE22" s="224">
        <v>1</v>
      </c>
      <c r="AF22" s="225">
        <f t="shared" si="4"/>
        <v>1</v>
      </c>
      <c r="AG22" s="226" t="str">
        <f t="shared" si="5"/>
        <v>De acuerdo con lo programado</v>
      </c>
      <c r="AH22" s="226"/>
      <c r="AI22" s="299">
        <f t="shared" si="8"/>
        <v>1</v>
      </c>
      <c r="AJ22" s="296">
        <f t="shared" si="9"/>
        <v>1</v>
      </c>
      <c r="AK22" s="297" t="str">
        <f t="shared" si="10"/>
        <v>Cumplio</v>
      </c>
      <c r="AL22" s="226"/>
    </row>
    <row r="23" spans="1:38" s="327" customFormat="1" ht="49.05" customHeight="1">
      <c r="A23" s="635">
        <f>1+A18</f>
        <v>3</v>
      </c>
      <c r="B23" s="635">
        <v>0</v>
      </c>
      <c r="C23" s="635">
        <v>0</v>
      </c>
      <c r="D23" s="635">
        <v>0</v>
      </c>
      <c r="E23" s="635">
        <v>0</v>
      </c>
      <c r="F23" s="420" t="s">
        <v>681</v>
      </c>
      <c r="G23" s="421" t="s">
        <v>137</v>
      </c>
      <c r="H23" s="421" t="s">
        <v>662</v>
      </c>
      <c r="I23" s="556"/>
      <c r="J23" s="556">
        <v>1</v>
      </c>
      <c r="K23" s="636">
        <f t="shared" si="11"/>
        <v>1</v>
      </c>
      <c r="L23" s="556"/>
      <c r="M23" s="556"/>
      <c r="N23" s="636">
        <f t="shared" si="12"/>
        <v>0</v>
      </c>
      <c r="O23" s="636">
        <f t="shared" si="13"/>
        <v>1</v>
      </c>
      <c r="P23" s="392"/>
      <c r="Q23" s="392" t="s">
        <v>670</v>
      </c>
      <c r="R23" s="637"/>
      <c r="S23" s="558"/>
      <c r="T23" s="559" t="str">
        <f t="shared" si="0"/>
        <v>No hay ejecución</v>
      </c>
      <c r="U23" s="392" t="str">
        <f t="shared" si="6"/>
        <v>NA</v>
      </c>
      <c r="V23" s="392"/>
      <c r="W23" s="558">
        <v>1</v>
      </c>
      <c r="X23" s="559">
        <f t="shared" si="1"/>
        <v>1</v>
      </c>
      <c r="Y23" s="392" t="str">
        <f t="shared" si="2"/>
        <v>De acuerdo con lo programado</v>
      </c>
      <c r="Z23" s="392" t="s">
        <v>682</v>
      </c>
      <c r="AA23" s="558">
        <v>0</v>
      </c>
      <c r="AB23" s="559" t="str">
        <f t="shared" si="3"/>
        <v>No hay Programación</v>
      </c>
      <c r="AC23" s="392" t="str">
        <f t="shared" si="7"/>
        <v>De acuerdo con lo programado</v>
      </c>
      <c r="AD23" s="392"/>
      <c r="AE23" s="638">
        <v>0</v>
      </c>
      <c r="AF23" s="639" t="str">
        <f t="shared" si="4"/>
        <v>No hay Programación</v>
      </c>
      <c r="AG23" s="640" t="str">
        <f t="shared" si="5"/>
        <v>De acuerdo con lo programado</v>
      </c>
      <c r="AH23" s="640"/>
      <c r="AI23" s="558">
        <f t="shared" si="8"/>
        <v>1</v>
      </c>
      <c r="AJ23" s="559">
        <f t="shared" si="9"/>
        <v>1</v>
      </c>
      <c r="AK23" s="392" t="str">
        <f t="shared" si="10"/>
        <v>Cumplio</v>
      </c>
      <c r="AL23" s="640"/>
    </row>
    <row r="24" spans="1:38" s="327" customFormat="1" ht="49.05" customHeight="1">
      <c r="A24" s="635">
        <f t="shared" ref="A24:A47" si="15">1+A23</f>
        <v>4</v>
      </c>
      <c r="B24" s="635">
        <v>0</v>
      </c>
      <c r="C24" s="635">
        <v>0</v>
      </c>
      <c r="D24" s="635">
        <v>0</v>
      </c>
      <c r="E24" s="635">
        <v>0</v>
      </c>
      <c r="F24" s="420" t="s">
        <v>683</v>
      </c>
      <c r="G24" s="421" t="s">
        <v>137</v>
      </c>
      <c r="H24" s="421" t="s">
        <v>662</v>
      </c>
      <c r="I24" s="556"/>
      <c r="J24" s="556">
        <v>1</v>
      </c>
      <c r="K24" s="636">
        <f t="shared" si="11"/>
        <v>1</v>
      </c>
      <c r="L24" s="556"/>
      <c r="M24" s="556"/>
      <c r="N24" s="636">
        <f t="shared" si="12"/>
        <v>0</v>
      </c>
      <c r="O24" s="636">
        <f t="shared" si="13"/>
        <v>1</v>
      </c>
      <c r="P24" s="392"/>
      <c r="Q24" s="392" t="s">
        <v>670</v>
      </c>
      <c r="R24" s="637"/>
      <c r="S24" s="558"/>
      <c r="T24" s="559" t="str">
        <f t="shared" si="0"/>
        <v>No hay ejecución</v>
      </c>
      <c r="U24" s="392" t="str">
        <f t="shared" si="6"/>
        <v>NA</v>
      </c>
      <c r="V24" s="392"/>
      <c r="W24" s="558">
        <v>2</v>
      </c>
      <c r="X24" s="559">
        <f t="shared" si="1"/>
        <v>2</v>
      </c>
      <c r="Y24" s="392" t="str">
        <f>IF(X24="No hay ejecución","NA",IF(X24&gt;=90%,"De acuerdo con lo programado",IF(X24&gt;=51%,"Atraso Leve",IF(X24&lt;50%,"En riesgo en cumplimiento"))))</f>
        <v>De acuerdo con lo programado</v>
      </c>
      <c r="Z24" s="392" t="s">
        <v>2310</v>
      </c>
      <c r="AA24" s="558">
        <v>0</v>
      </c>
      <c r="AB24" s="559" t="str">
        <f t="shared" si="3"/>
        <v>No hay Programación</v>
      </c>
      <c r="AC24" s="392" t="str">
        <f t="shared" si="7"/>
        <v>De acuerdo con lo programado</v>
      </c>
      <c r="AD24" s="558"/>
      <c r="AE24" s="638">
        <v>0</v>
      </c>
      <c r="AF24" s="639" t="str">
        <f t="shared" si="4"/>
        <v>No hay Programación</v>
      </c>
      <c r="AG24" s="638" t="str">
        <f t="shared" si="5"/>
        <v>De acuerdo con lo programado</v>
      </c>
      <c r="AH24" s="639"/>
      <c r="AI24" s="558">
        <f>S24+W24+AA24+AE24</f>
        <v>2</v>
      </c>
      <c r="AJ24" s="559">
        <f t="shared" si="9"/>
        <v>2</v>
      </c>
      <c r="AK24" s="392" t="str">
        <f t="shared" si="10"/>
        <v>Cumplio</v>
      </c>
      <c r="AL24" s="646" t="s">
        <v>2311</v>
      </c>
    </row>
    <row r="25" spans="1:38" s="327" customFormat="1" ht="49.05" customHeight="1">
      <c r="A25" s="635">
        <f>1+A24</f>
        <v>5</v>
      </c>
      <c r="B25" s="635">
        <v>0</v>
      </c>
      <c r="C25" s="635">
        <v>0</v>
      </c>
      <c r="D25" s="635">
        <v>0</v>
      </c>
      <c r="E25" s="635">
        <v>0</v>
      </c>
      <c r="F25" s="420" t="s">
        <v>684</v>
      </c>
      <c r="G25" s="421" t="s">
        <v>137</v>
      </c>
      <c r="H25" s="421" t="s">
        <v>662</v>
      </c>
      <c r="I25" s="556">
        <f>SUM(I26:I30)</f>
        <v>0</v>
      </c>
      <c r="J25" s="556">
        <f>SUM(J26:J30)</f>
        <v>2</v>
      </c>
      <c r="K25" s="636">
        <f t="shared" si="11"/>
        <v>2</v>
      </c>
      <c r="L25" s="556">
        <f>SUM(L26:L30)</f>
        <v>4</v>
      </c>
      <c r="M25" s="556">
        <f>SUM(M26:M30)</f>
        <v>0</v>
      </c>
      <c r="N25" s="636">
        <f t="shared" si="12"/>
        <v>4</v>
      </c>
      <c r="O25" s="636">
        <f t="shared" si="13"/>
        <v>6</v>
      </c>
      <c r="P25" s="392"/>
      <c r="Q25" s="392" t="s">
        <v>670</v>
      </c>
      <c r="R25" s="637"/>
      <c r="S25" s="558">
        <f>SUM(S26:S30)</f>
        <v>0</v>
      </c>
      <c r="T25" s="559" t="str">
        <f t="shared" si="0"/>
        <v>No hay Programación</v>
      </c>
      <c r="U25" s="392" t="str">
        <f t="shared" si="6"/>
        <v>De acuerdo con lo programado</v>
      </c>
      <c r="V25" s="392"/>
      <c r="W25" s="558">
        <f>SUM(W26:W30)</f>
        <v>2</v>
      </c>
      <c r="X25" s="559">
        <f t="shared" si="1"/>
        <v>1</v>
      </c>
      <c r="Y25" s="392" t="str">
        <f t="shared" si="2"/>
        <v>De acuerdo con lo programado</v>
      </c>
      <c r="Z25" s="558"/>
      <c r="AA25" s="558">
        <f>SUM(AA26:AA30)</f>
        <v>2</v>
      </c>
      <c r="AB25" s="559">
        <f t="shared" si="3"/>
        <v>0.5</v>
      </c>
      <c r="AC25" s="392" t="str">
        <f t="shared" si="7"/>
        <v>En riesgo en cumplimiento</v>
      </c>
      <c r="AD25" s="558"/>
      <c r="AE25" s="558">
        <f>SUM(AE26:AE30)</f>
        <v>2</v>
      </c>
      <c r="AF25" s="640" t="str">
        <f t="shared" si="4"/>
        <v>No hay Programación</v>
      </c>
      <c r="AG25" s="638" t="str">
        <f t="shared" si="5"/>
        <v>De acuerdo con lo programado</v>
      </c>
      <c r="AH25" s="639"/>
      <c r="AI25" s="558">
        <f>S25+W25+AA25+AE25</f>
        <v>6</v>
      </c>
      <c r="AJ25" s="559">
        <f t="shared" si="9"/>
        <v>1</v>
      </c>
      <c r="AK25" s="392" t="str">
        <f t="shared" si="10"/>
        <v>Cumplio</v>
      </c>
      <c r="AL25" s="640"/>
    </row>
    <row r="26" spans="1:38" s="154" customFormat="1" ht="49.05" customHeight="1">
      <c r="A26" s="635">
        <v>5.0999999999999996</v>
      </c>
      <c r="B26" s="635">
        <v>0</v>
      </c>
      <c r="C26" s="635">
        <v>0</v>
      </c>
      <c r="D26" s="635">
        <v>0</v>
      </c>
      <c r="E26" s="635">
        <v>0</v>
      </c>
      <c r="F26" s="420" t="s">
        <v>685</v>
      </c>
      <c r="G26" s="423" t="s">
        <v>686</v>
      </c>
      <c r="H26" s="421" t="s">
        <v>662</v>
      </c>
      <c r="I26" s="295"/>
      <c r="J26" s="295">
        <v>1</v>
      </c>
      <c r="K26" s="636">
        <f t="shared" si="11"/>
        <v>1</v>
      </c>
      <c r="L26" s="295"/>
      <c r="M26" s="295"/>
      <c r="N26" s="636">
        <f t="shared" si="12"/>
        <v>0</v>
      </c>
      <c r="O26" s="636">
        <f t="shared" si="13"/>
        <v>1</v>
      </c>
      <c r="P26" s="297"/>
      <c r="Q26" s="297" t="s">
        <v>673</v>
      </c>
      <c r="R26" s="643"/>
      <c r="S26" s="299"/>
      <c r="T26" s="296" t="str">
        <f t="shared" si="0"/>
        <v>No hay ejecución</v>
      </c>
      <c r="U26" s="297" t="str">
        <f t="shared" si="6"/>
        <v>NA</v>
      </c>
      <c r="V26" s="297"/>
      <c r="W26" s="299">
        <v>1</v>
      </c>
      <c r="X26" s="296">
        <f t="shared" si="1"/>
        <v>1</v>
      </c>
      <c r="Y26" s="297" t="str">
        <f t="shared" si="2"/>
        <v>De acuerdo con lo programado</v>
      </c>
      <c r="Z26" s="297" t="s">
        <v>2312</v>
      </c>
      <c r="AA26" s="299">
        <v>0</v>
      </c>
      <c r="AB26" s="296" t="s">
        <v>1914</v>
      </c>
      <c r="AC26" s="297" t="s">
        <v>615</v>
      </c>
      <c r="AD26" s="299"/>
      <c r="AE26" s="225">
        <v>0</v>
      </c>
      <c r="AF26" s="226" t="str">
        <f t="shared" si="4"/>
        <v>No hay Programación</v>
      </c>
      <c r="AG26" s="224" t="str">
        <f t="shared" si="5"/>
        <v>De acuerdo con lo programado</v>
      </c>
      <c r="AH26" s="225"/>
      <c r="AI26" s="299">
        <f t="shared" si="8"/>
        <v>1</v>
      </c>
      <c r="AJ26" s="296">
        <f t="shared" si="9"/>
        <v>1</v>
      </c>
      <c r="AK26" s="297" t="str">
        <f t="shared" si="10"/>
        <v>Cumplio</v>
      </c>
      <c r="AL26" s="226"/>
    </row>
    <row r="27" spans="1:38" s="154" customFormat="1" ht="49.05" customHeight="1">
      <c r="A27" s="635">
        <v>5.2</v>
      </c>
      <c r="B27" s="635">
        <v>0</v>
      </c>
      <c r="C27" s="635">
        <v>0</v>
      </c>
      <c r="D27" s="635">
        <v>0</v>
      </c>
      <c r="E27" s="635">
        <v>0</v>
      </c>
      <c r="F27" s="420" t="s">
        <v>678</v>
      </c>
      <c r="G27" s="423" t="s">
        <v>687</v>
      </c>
      <c r="H27" s="421" t="s">
        <v>688</v>
      </c>
      <c r="I27" s="295"/>
      <c r="J27" s="295">
        <v>1</v>
      </c>
      <c r="K27" s="636">
        <f t="shared" si="11"/>
        <v>1</v>
      </c>
      <c r="L27" s="295">
        <v>1</v>
      </c>
      <c r="M27" s="295"/>
      <c r="N27" s="636">
        <f t="shared" si="12"/>
        <v>1</v>
      </c>
      <c r="O27" s="636">
        <f t="shared" si="13"/>
        <v>2</v>
      </c>
      <c r="P27" s="297"/>
      <c r="Q27" s="297" t="s">
        <v>673</v>
      </c>
      <c r="R27" s="643"/>
      <c r="S27" s="299"/>
      <c r="T27" s="296" t="str">
        <f t="shared" si="0"/>
        <v>No hay ejecución</v>
      </c>
      <c r="U27" s="297" t="str">
        <f t="shared" si="6"/>
        <v>NA</v>
      </c>
      <c r="V27" s="297"/>
      <c r="W27" s="299">
        <v>1</v>
      </c>
      <c r="X27" s="296">
        <f t="shared" si="1"/>
        <v>1</v>
      </c>
      <c r="Y27" s="297" t="str">
        <f t="shared" si="2"/>
        <v>De acuerdo con lo programado</v>
      </c>
      <c r="Z27" s="297"/>
      <c r="AA27" s="299">
        <v>1</v>
      </c>
      <c r="AB27" s="296">
        <f t="shared" si="3"/>
        <v>1</v>
      </c>
      <c r="AC27" s="297" t="str">
        <f t="shared" si="7"/>
        <v>De acuerdo con lo programado</v>
      </c>
      <c r="AD27" s="299"/>
      <c r="AE27" s="225">
        <v>0</v>
      </c>
      <c r="AF27" s="226" t="str">
        <f t="shared" si="4"/>
        <v>No hay Programación</v>
      </c>
      <c r="AG27" s="224" t="str">
        <f t="shared" si="5"/>
        <v>De acuerdo con lo programado</v>
      </c>
      <c r="AH27" s="225"/>
      <c r="AI27" s="299">
        <f t="shared" si="8"/>
        <v>2</v>
      </c>
      <c r="AJ27" s="296">
        <f t="shared" si="9"/>
        <v>1</v>
      </c>
      <c r="AK27" s="297" t="str">
        <f t="shared" si="10"/>
        <v>Cumplio</v>
      </c>
      <c r="AL27" s="226"/>
    </row>
    <row r="28" spans="1:38" s="154" customFormat="1" ht="49.05" customHeight="1">
      <c r="A28" s="635">
        <v>5.3</v>
      </c>
      <c r="B28" s="635">
        <v>0</v>
      </c>
      <c r="C28" s="635">
        <v>0</v>
      </c>
      <c r="D28" s="635">
        <v>0</v>
      </c>
      <c r="E28" s="635">
        <v>0</v>
      </c>
      <c r="F28" s="420" t="s">
        <v>689</v>
      </c>
      <c r="G28" s="423" t="s">
        <v>137</v>
      </c>
      <c r="H28" s="421" t="s">
        <v>662</v>
      </c>
      <c r="I28" s="295"/>
      <c r="J28" s="295"/>
      <c r="K28" s="636">
        <f t="shared" si="11"/>
        <v>0</v>
      </c>
      <c r="L28" s="295">
        <v>1</v>
      </c>
      <c r="M28" s="295"/>
      <c r="N28" s="636">
        <f t="shared" si="12"/>
        <v>1</v>
      </c>
      <c r="O28" s="636">
        <f t="shared" si="13"/>
        <v>1</v>
      </c>
      <c r="P28" s="297"/>
      <c r="Q28" s="297" t="s">
        <v>673</v>
      </c>
      <c r="R28" s="643"/>
      <c r="S28" s="299"/>
      <c r="T28" s="296" t="str">
        <f t="shared" si="0"/>
        <v>No hay ejecución</v>
      </c>
      <c r="U28" s="297" t="str">
        <f t="shared" si="6"/>
        <v>NA</v>
      </c>
      <c r="V28" s="297"/>
      <c r="W28" s="299"/>
      <c r="X28" s="296" t="str">
        <f t="shared" si="1"/>
        <v>No hay ejecución</v>
      </c>
      <c r="Y28" s="297" t="str">
        <f t="shared" si="2"/>
        <v>NA</v>
      </c>
      <c r="Z28" s="297"/>
      <c r="AA28" s="299">
        <v>0</v>
      </c>
      <c r="AB28" s="296">
        <f t="shared" si="3"/>
        <v>0</v>
      </c>
      <c r="AC28" s="297" t="str">
        <f t="shared" si="7"/>
        <v>En riesgo en cumplimiento</v>
      </c>
      <c r="AD28" s="299" t="s">
        <v>2313</v>
      </c>
      <c r="AE28" s="224">
        <v>1</v>
      </c>
      <c r="AF28" s="226" t="str">
        <f t="shared" si="4"/>
        <v>No hay Programación</v>
      </c>
      <c r="AG28" s="224" t="str">
        <f t="shared" si="5"/>
        <v>De acuerdo con lo programado</v>
      </c>
      <c r="AH28" s="647" t="s">
        <v>2314</v>
      </c>
      <c r="AI28" s="299">
        <f t="shared" si="8"/>
        <v>1</v>
      </c>
      <c r="AJ28" s="296">
        <f t="shared" si="9"/>
        <v>1</v>
      </c>
      <c r="AK28" s="297" t="str">
        <f t="shared" si="10"/>
        <v>Cumplio</v>
      </c>
      <c r="AL28" s="226"/>
    </row>
    <row r="29" spans="1:38" s="154" customFormat="1" ht="49.05" customHeight="1">
      <c r="A29" s="635">
        <v>5.4</v>
      </c>
      <c r="B29" s="635">
        <v>0</v>
      </c>
      <c r="C29" s="635">
        <v>0</v>
      </c>
      <c r="D29" s="635">
        <v>0</v>
      </c>
      <c r="E29" s="635">
        <v>0</v>
      </c>
      <c r="F29" s="420" t="s">
        <v>690</v>
      </c>
      <c r="G29" s="423" t="s">
        <v>137</v>
      </c>
      <c r="H29" s="421" t="s">
        <v>662</v>
      </c>
      <c r="I29" s="295"/>
      <c r="J29" s="295"/>
      <c r="K29" s="636">
        <f t="shared" si="11"/>
        <v>0</v>
      </c>
      <c r="L29" s="295">
        <v>1</v>
      </c>
      <c r="M29" s="295"/>
      <c r="N29" s="636">
        <f t="shared" si="12"/>
        <v>1</v>
      </c>
      <c r="O29" s="636">
        <f t="shared" si="13"/>
        <v>1</v>
      </c>
      <c r="P29" s="297"/>
      <c r="Q29" s="297" t="s">
        <v>670</v>
      </c>
      <c r="R29" s="643"/>
      <c r="S29" s="299"/>
      <c r="T29" s="296" t="str">
        <f t="shared" si="0"/>
        <v>No hay ejecución</v>
      </c>
      <c r="U29" s="297" t="str">
        <f t="shared" si="6"/>
        <v>NA</v>
      </c>
      <c r="V29" s="297"/>
      <c r="W29" s="299"/>
      <c r="X29" s="296" t="str">
        <f t="shared" si="1"/>
        <v>No hay ejecución</v>
      </c>
      <c r="Y29" s="297" t="str">
        <f t="shared" si="2"/>
        <v>NA</v>
      </c>
      <c r="Z29" s="297"/>
      <c r="AA29" s="299">
        <v>0</v>
      </c>
      <c r="AB29" s="296">
        <f t="shared" si="3"/>
        <v>0</v>
      </c>
      <c r="AC29" s="297" t="str">
        <f t="shared" si="7"/>
        <v>En riesgo en cumplimiento</v>
      </c>
      <c r="AD29" s="299" t="s">
        <v>2315</v>
      </c>
      <c r="AE29" s="224">
        <v>1</v>
      </c>
      <c r="AF29" s="226" t="str">
        <f>IF(AE29="","No hay ejecución",IF(AND(M29=0),"No hay Programación", AE29/M29))</f>
        <v>No hay Programación</v>
      </c>
      <c r="AG29" s="224" t="str">
        <f>IF(AF29="No hay ejecución","NA",IF(AF29&gt;=90%,"De acuerdo con lo programado",IF(AF29&gt;=51%,"Atraso Leve",IF(AF29&lt;=50%,"En riesgo en cumplimiento"))))</f>
        <v>De acuerdo con lo programado</v>
      </c>
      <c r="AH29" s="225" t="s">
        <v>2316</v>
      </c>
      <c r="AI29" s="299">
        <f t="shared" si="8"/>
        <v>1</v>
      </c>
      <c r="AJ29" s="296">
        <f t="shared" si="9"/>
        <v>1</v>
      </c>
      <c r="AK29" s="297" t="str">
        <f t="shared" si="10"/>
        <v>Cumplio</v>
      </c>
      <c r="AL29" s="226"/>
    </row>
    <row r="30" spans="1:38" s="154" customFormat="1" ht="49.05" customHeight="1">
      <c r="A30" s="635">
        <v>5.5</v>
      </c>
      <c r="B30" s="635">
        <v>0</v>
      </c>
      <c r="C30" s="635">
        <v>0</v>
      </c>
      <c r="D30" s="635">
        <v>0</v>
      </c>
      <c r="E30" s="635">
        <v>0</v>
      </c>
      <c r="F30" s="420" t="s">
        <v>691</v>
      </c>
      <c r="G30" s="423" t="s">
        <v>137</v>
      </c>
      <c r="H30" s="421" t="s">
        <v>662</v>
      </c>
      <c r="I30" s="295"/>
      <c r="J30" s="295"/>
      <c r="K30" s="636">
        <f t="shared" si="11"/>
        <v>0</v>
      </c>
      <c r="L30" s="295">
        <v>1</v>
      </c>
      <c r="M30" s="295"/>
      <c r="N30" s="636">
        <f t="shared" si="12"/>
        <v>1</v>
      </c>
      <c r="O30" s="636">
        <f t="shared" si="13"/>
        <v>1</v>
      </c>
      <c r="P30" s="297"/>
      <c r="Q30" s="297" t="s">
        <v>675</v>
      </c>
      <c r="R30" s="643"/>
      <c r="S30" s="299"/>
      <c r="T30" s="296" t="str">
        <f t="shared" si="0"/>
        <v>No hay ejecución</v>
      </c>
      <c r="U30" s="297" t="str">
        <f t="shared" si="6"/>
        <v>NA</v>
      </c>
      <c r="V30" s="297"/>
      <c r="W30" s="299"/>
      <c r="X30" s="296" t="str">
        <f t="shared" si="1"/>
        <v>No hay ejecución</v>
      </c>
      <c r="Y30" s="297" t="str">
        <f t="shared" si="2"/>
        <v>NA</v>
      </c>
      <c r="Z30" s="297"/>
      <c r="AA30" s="299">
        <v>1</v>
      </c>
      <c r="AB30" s="296">
        <f t="shared" si="3"/>
        <v>1</v>
      </c>
      <c r="AC30" s="297" t="str">
        <f t="shared" si="7"/>
        <v>De acuerdo con lo programado</v>
      </c>
      <c r="AD30" s="299"/>
      <c r="AE30" s="224">
        <v>0</v>
      </c>
      <c r="AF30" s="226" t="str">
        <f t="shared" si="4"/>
        <v>No hay Programación</v>
      </c>
      <c r="AG30" s="224" t="str">
        <f t="shared" si="5"/>
        <v>De acuerdo con lo programado</v>
      </c>
      <c r="AH30" s="225"/>
      <c r="AI30" s="299">
        <f t="shared" si="8"/>
        <v>1</v>
      </c>
      <c r="AJ30" s="296">
        <f t="shared" si="9"/>
        <v>1</v>
      </c>
      <c r="AK30" s="297" t="str">
        <f t="shared" si="10"/>
        <v>Cumplio</v>
      </c>
      <c r="AL30" s="226"/>
    </row>
    <row r="31" spans="1:38" s="327" customFormat="1" ht="49.05" customHeight="1">
      <c r="A31" s="635">
        <f>1+A25</f>
        <v>6</v>
      </c>
      <c r="B31" s="635">
        <v>0</v>
      </c>
      <c r="C31" s="635">
        <v>0</v>
      </c>
      <c r="D31" s="635">
        <v>0</v>
      </c>
      <c r="E31" s="635">
        <v>0</v>
      </c>
      <c r="F31" s="420" t="s">
        <v>692</v>
      </c>
      <c r="G31" s="421" t="s">
        <v>137</v>
      </c>
      <c r="H31" s="421" t="s">
        <v>693</v>
      </c>
      <c r="I31" s="556"/>
      <c r="J31" s="556"/>
      <c r="K31" s="636">
        <f t="shared" si="11"/>
        <v>0</v>
      </c>
      <c r="L31" s="556">
        <v>0</v>
      </c>
      <c r="M31" s="556"/>
      <c r="N31" s="636">
        <f t="shared" si="12"/>
        <v>0</v>
      </c>
      <c r="O31" s="636">
        <f t="shared" si="13"/>
        <v>0</v>
      </c>
      <c r="P31" s="392"/>
      <c r="Q31" s="392" t="s">
        <v>670</v>
      </c>
      <c r="R31" s="637" t="s">
        <v>694</v>
      </c>
      <c r="S31" s="558"/>
      <c r="T31" s="559" t="str">
        <f t="shared" si="0"/>
        <v>No hay ejecución</v>
      </c>
      <c r="U31" s="392" t="str">
        <f t="shared" si="6"/>
        <v>NA</v>
      </c>
      <c r="V31" s="392"/>
      <c r="W31" s="558"/>
      <c r="X31" s="559" t="str">
        <f t="shared" si="1"/>
        <v>No hay ejecución</v>
      </c>
      <c r="Y31" s="392" t="str">
        <f t="shared" si="2"/>
        <v>NA</v>
      </c>
      <c r="Z31" s="392"/>
      <c r="AA31" s="558"/>
      <c r="AB31" s="559" t="str">
        <f t="shared" si="3"/>
        <v>No hay ejecución</v>
      </c>
      <c r="AC31" s="392" t="str">
        <f t="shared" si="7"/>
        <v>NA</v>
      </c>
      <c r="AD31" s="558"/>
      <c r="AE31" s="224">
        <v>0</v>
      </c>
      <c r="AF31" s="640" t="str">
        <f t="shared" si="4"/>
        <v>No hay Programación</v>
      </c>
      <c r="AG31" s="638" t="str">
        <f t="shared" si="5"/>
        <v>De acuerdo con lo programado</v>
      </c>
      <c r="AH31" s="639"/>
      <c r="AI31" s="558">
        <f t="shared" si="8"/>
        <v>0</v>
      </c>
      <c r="AJ31" s="559" t="str">
        <f t="shared" si="9"/>
        <v>No hay Programación</v>
      </c>
      <c r="AK31" s="392" t="str">
        <f t="shared" si="10"/>
        <v>Cumplio</v>
      </c>
      <c r="AL31" s="637" t="s">
        <v>694</v>
      </c>
    </row>
    <row r="32" spans="1:38" s="327" customFormat="1" ht="49.05" customHeight="1">
      <c r="A32" s="635">
        <f t="shared" si="15"/>
        <v>7</v>
      </c>
      <c r="B32" s="635">
        <v>0</v>
      </c>
      <c r="C32" s="635">
        <v>0</v>
      </c>
      <c r="D32" s="635">
        <v>0</v>
      </c>
      <c r="E32" s="635">
        <v>0</v>
      </c>
      <c r="F32" s="420" t="s">
        <v>695</v>
      </c>
      <c r="G32" s="421" t="s">
        <v>137</v>
      </c>
      <c r="H32" s="421" t="s">
        <v>693</v>
      </c>
      <c r="I32" s="556"/>
      <c r="J32" s="556"/>
      <c r="K32" s="636">
        <f t="shared" si="11"/>
        <v>0</v>
      </c>
      <c r="L32" s="556">
        <v>0</v>
      </c>
      <c r="M32" s="556"/>
      <c r="N32" s="636">
        <f t="shared" si="12"/>
        <v>0</v>
      </c>
      <c r="O32" s="636">
        <f t="shared" si="13"/>
        <v>0</v>
      </c>
      <c r="P32" s="392"/>
      <c r="Q32" s="392" t="s">
        <v>670</v>
      </c>
      <c r="R32" s="637" t="s">
        <v>694</v>
      </c>
      <c r="S32" s="558"/>
      <c r="T32" s="559" t="str">
        <f t="shared" si="0"/>
        <v>No hay ejecución</v>
      </c>
      <c r="U32" s="392" t="str">
        <f t="shared" si="6"/>
        <v>NA</v>
      </c>
      <c r="V32" s="392"/>
      <c r="W32" s="558"/>
      <c r="X32" s="559" t="str">
        <f t="shared" si="1"/>
        <v>No hay ejecución</v>
      </c>
      <c r="Y32" s="392" t="str">
        <f t="shared" si="2"/>
        <v>NA</v>
      </c>
      <c r="Z32" s="392"/>
      <c r="AA32" s="558"/>
      <c r="AB32" s="559" t="str">
        <f t="shared" si="3"/>
        <v>No hay ejecución</v>
      </c>
      <c r="AC32" s="392" t="str">
        <f t="shared" si="7"/>
        <v>NA</v>
      </c>
      <c r="AD32" s="558"/>
      <c r="AE32" s="224">
        <v>0</v>
      </c>
      <c r="AF32" s="640" t="str">
        <f t="shared" si="4"/>
        <v>No hay Programación</v>
      </c>
      <c r="AG32" s="638" t="str">
        <f t="shared" si="5"/>
        <v>De acuerdo con lo programado</v>
      </c>
      <c r="AH32" s="639"/>
      <c r="AI32" s="558">
        <f t="shared" si="8"/>
        <v>0</v>
      </c>
      <c r="AJ32" s="559" t="str">
        <f t="shared" si="9"/>
        <v>No hay Programación</v>
      </c>
      <c r="AK32" s="392" t="str">
        <f t="shared" si="10"/>
        <v>Cumplio</v>
      </c>
      <c r="AL32" s="637" t="s">
        <v>694</v>
      </c>
    </row>
    <row r="33" spans="1:38" s="327" customFormat="1" ht="49.05" customHeight="1">
      <c r="A33" s="635">
        <f t="shared" si="15"/>
        <v>8</v>
      </c>
      <c r="B33" s="635">
        <v>0</v>
      </c>
      <c r="C33" s="635">
        <v>0</v>
      </c>
      <c r="D33" s="635">
        <v>0</v>
      </c>
      <c r="E33" s="635">
        <v>0</v>
      </c>
      <c r="F33" s="420" t="s">
        <v>696</v>
      </c>
      <c r="G33" s="421" t="s">
        <v>137</v>
      </c>
      <c r="H33" s="421" t="s">
        <v>693</v>
      </c>
      <c r="I33" s="556">
        <f>SUM(I34:I40)</f>
        <v>0</v>
      </c>
      <c r="J33" s="556">
        <v>2</v>
      </c>
      <c r="K33" s="636">
        <f t="shared" si="11"/>
        <v>2</v>
      </c>
      <c r="L33" s="556">
        <v>2</v>
      </c>
      <c r="M33" s="556">
        <v>0</v>
      </c>
      <c r="N33" s="636">
        <f t="shared" si="12"/>
        <v>2</v>
      </c>
      <c r="O33" s="636">
        <f t="shared" si="13"/>
        <v>4</v>
      </c>
      <c r="P33" s="392"/>
      <c r="Q33" s="392" t="s">
        <v>670</v>
      </c>
      <c r="R33" s="637"/>
      <c r="S33" s="558">
        <f>SUM(S34:S40)</f>
        <v>0</v>
      </c>
      <c r="T33" s="559" t="str">
        <f t="shared" si="0"/>
        <v>No hay Programación</v>
      </c>
      <c r="U33" s="392" t="str">
        <f t="shared" si="6"/>
        <v>De acuerdo con lo programado</v>
      </c>
      <c r="V33" s="392"/>
      <c r="W33" s="558">
        <f>SUM(W34:W40)</f>
        <v>2</v>
      </c>
      <c r="X33" s="559">
        <f t="shared" si="1"/>
        <v>1</v>
      </c>
      <c r="Y33" s="392" t="str">
        <f t="shared" si="2"/>
        <v>De acuerdo con lo programado</v>
      </c>
      <c r="Z33" s="392"/>
      <c r="AA33" s="558">
        <f>SUM(AA34:AA40)</f>
        <v>2</v>
      </c>
      <c r="AB33" s="559">
        <f t="shared" si="3"/>
        <v>1</v>
      </c>
      <c r="AC33" s="392" t="str">
        <f t="shared" si="7"/>
        <v>De acuerdo con lo programado</v>
      </c>
      <c r="AD33" s="558"/>
      <c r="AE33" s="558">
        <v>0</v>
      </c>
      <c r="AF33" s="226" t="str">
        <f t="shared" si="4"/>
        <v>No hay Programación</v>
      </c>
      <c r="AG33" s="638" t="str">
        <f t="shared" si="5"/>
        <v>De acuerdo con lo programado</v>
      </c>
      <c r="AH33" s="639"/>
      <c r="AI33" s="558">
        <f>S33+W33+AA33+AE33</f>
        <v>4</v>
      </c>
      <c r="AJ33" s="559">
        <f t="shared" si="9"/>
        <v>1</v>
      </c>
      <c r="AK33" s="392" t="str">
        <f t="shared" si="10"/>
        <v>Cumplio</v>
      </c>
      <c r="AL33" s="640"/>
    </row>
    <row r="34" spans="1:38" s="154" customFormat="1" ht="49.05" customHeight="1">
      <c r="A34" s="635">
        <v>8.1</v>
      </c>
      <c r="B34" s="635">
        <v>0</v>
      </c>
      <c r="C34" s="635">
        <v>0</v>
      </c>
      <c r="D34" s="635">
        <v>0</v>
      </c>
      <c r="E34" s="635">
        <v>0</v>
      </c>
      <c r="F34" s="420" t="s">
        <v>697</v>
      </c>
      <c r="G34" s="423" t="s">
        <v>687</v>
      </c>
      <c r="H34" s="421" t="s">
        <v>688</v>
      </c>
      <c r="I34" s="295"/>
      <c r="J34" s="295">
        <v>1</v>
      </c>
      <c r="K34" s="636"/>
      <c r="L34" s="295"/>
      <c r="M34" s="295"/>
      <c r="N34" s="636">
        <f t="shared" si="12"/>
        <v>0</v>
      </c>
      <c r="O34" s="636">
        <v>1</v>
      </c>
      <c r="P34" s="297"/>
      <c r="Q34" s="297" t="s">
        <v>675</v>
      </c>
      <c r="R34" s="643"/>
      <c r="S34" s="299"/>
      <c r="T34" s="296" t="str">
        <f t="shared" si="0"/>
        <v>No hay ejecución</v>
      </c>
      <c r="U34" s="297" t="str">
        <f t="shared" si="6"/>
        <v>NA</v>
      </c>
      <c r="V34" s="297"/>
      <c r="W34" s="299">
        <v>1</v>
      </c>
      <c r="X34" s="296">
        <f t="shared" si="1"/>
        <v>1</v>
      </c>
      <c r="Y34" s="297" t="str">
        <f t="shared" si="2"/>
        <v>De acuerdo con lo programado</v>
      </c>
      <c r="Z34" s="297"/>
      <c r="AA34" s="299"/>
      <c r="AB34" s="296" t="str">
        <f t="shared" si="3"/>
        <v>No hay ejecución</v>
      </c>
      <c r="AC34" s="297" t="str">
        <f t="shared" si="7"/>
        <v>NA</v>
      </c>
      <c r="AD34" s="299"/>
      <c r="AE34" s="224">
        <v>0</v>
      </c>
      <c r="AF34" s="226" t="str">
        <f t="shared" si="4"/>
        <v>No hay Programación</v>
      </c>
      <c r="AG34" s="224" t="str">
        <f t="shared" si="5"/>
        <v>De acuerdo con lo programado</v>
      </c>
      <c r="AH34" s="225"/>
      <c r="AI34" s="299">
        <f t="shared" si="8"/>
        <v>1</v>
      </c>
      <c r="AJ34" s="296">
        <f t="shared" si="9"/>
        <v>1</v>
      </c>
      <c r="AK34" s="297" t="str">
        <f t="shared" si="10"/>
        <v>Cumplio</v>
      </c>
      <c r="AL34" s="226"/>
    </row>
    <row r="35" spans="1:38" s="154" customFormat="1" ht="49.05" customHeight="1">
      <c r="A35" s="635">
        <v>8.1999999999999993</v>
      </c>
      <c r="B35" s="635">
        <v>0</v>
      </c>
      <c r="C35" s="635">
        <v>0</v>
      </c>
      <c r="D35" s="635">
        <v>0</v>
      </c>
      <c r="E35" s="635">
        <v>0</v>
      </c>
      <c r="F35" s="420" t="s">
        <v>698</v>
      </c>
      <c r="G35" s="423" t="s">
        <v>687</v>
      </c>
      <c r="H35" s="421" t="s">
        <v>688</v>
      </c>
      <c r="I35" s="295"/>
      <c r="J35" s="295">
        <v>1</v>
      </c>
      <c r="K35" s="636"/>
      <c r="L35" s="295"/>
      <c r="M35" s="295"/>
      <c r="N35" s="636">
        <f t="shared" si="12"/>
        <v>0</v>
      </c>
      <c r="O35" s="636">
        <v>1</v>
      </c>
      <c r="P35" s="297"/>
      <c r="Q35" s="297" t="s">
        <v>675</v>
      </c>
      <c r="R35" s="643"/>
      <c r="S35" s="299"/>
      <c r="T35" s="296" t="str">
        <f t="shared" si="0"/>
        <v>No hay ejecución</v>
      </c>
      <c r="U35" s="297" t="str">
        <f t="shared" si="6"/>
        <v>NA</v>
      </c>
      <c r="V35" s="297"/>
      <c r="W35" s="299">
        <v>1</v>
      </c>
      <c r="X35" s="296">
        <f t="shared" si="1"/>
        <v>1</v>
      </c>
      <c r="Y35" s="297" t="str">
        <f t="shared" si="2"/>
        <v>De acuerdo con lo programado</v>
      </c>
      <c r="Z35" s="297"/>
      <c r="AA35" s="299"/>
      <c r="AB35" s="296" t="str">
        <f t="shared" si="3"/>
        <v>No hay ejecución</v>
      </c>
      <c r="AC35" s="297" t="str">
        <f t="shared" si="7"/>
        <v>NA</v>
      </c>
      <c r="AD35" s="299"/>
      <c r="AE35" s="224">
        <v>0</v>
      </c>
      <c r="AF35" s="226" t="str">
        <f t="shared" si="4"/>
        <v>No hay Programación</v>
      </c>
      <c r="AG35" s="224" t="str">
        <f t="shared" si="5"/>
        <v>De acuerdo con lo programado</v>
      </c>
      <c r="AH35" s="225"/>
      <c r="AI35" s="299">
        <f t="shared" si="8"/>
        <v>1</v>
      </c>
      <c r="AJ35" s="296">
        <f t="shared" si="9"/>
        <v>1</v>
      </c>
      <c r="AK35" s="297" t="str">
        <f t="shared" si="10"/>
        <v>Cumplio</v>
      </c>
      <c r="AL35" s="226"/>
    </row>
    <row r="36" spans="1:38" s="154" customFormat="1" ht="49.05" customHeight="1">
      <c r="A36" s="635">
        <v>8.3000000000000007</v>
      </c>
      <c r="B36" s="635">
        <v>0</v>
      </c>
      <c r="C36" s="635">
        <v>0</v>
      </c>
      <c r="D36" s="635">
        <v>0</v>
      </c>
      <c r="E36" s="635">
        <v>0</v>
      </c>
      <c r="F36" s="420" t="s">
        <v>699</v>
      </c>
      <c r="G36" s="423" t="s">
        <v>700</v>
      </c>
      <c r="H36" s="421" t="s">
        <v>662</v>
      </c>
      <c r="I36" s="295"/>
      <c r="J36" s="295"/>
      <c r="K36" s="636"/>
      <c r="L36" s="295">
        <v>1</v>
      </c>
      <c r="M36" s="295"/>
      <c r="N36" s="636">
        <f t="shared" si="12"/>
        <v>1</v>
      </c>
      <c r="O36" s="636">
        <f t="shared" si="13"/>
        <v>1</v>
      </c>
      <c r="P36" s="297"/>
      <c r="Q36" s="297" t="s">
        <v>675</v>
      </c>
      <c r="R36" s="643"/>
      <c r="S36" s="299"/>
      <c r="T36" s="296" t="str">
        <f t="shared" si="0"/>
        <v>No hay ejecución</v>
      </c>
      <c r="U36" s="297" t="str">
        <f t="shared" si="6"/>
        <v>NA</v>
      </c>
      <c r="V36" s="297"/>
      <c r="W36" s="299"/>
      <c r="X36" s="296" t="str">
        <f t="shared" si="1"/>
        <v>No hay ejecución</v>
      </c>
      <c r="Y36" s="297" t="str">
        <f t="shared" si="2"/>
        <v>NA</v>
      </c>
      <c r="Z36" s="297"/>
      <c r="AA36" s="299">
        <v>1</v>
      </c>
      <c r="AB36" s="296">
        <f t="shared" si="3"/>
        <v>1</v>
      </c>
      <c r="AC36" s="297" t="str">
        <f t="shared" si="7"/>
        <v>De acuerdo con lo programado</v>
      </c>
      <c r="AD36" s="299"/>
      <c r="AE36" s="224">
        <v>0</v>
      </c>
      <c r="AF36" s="226" t="str">
        <f t="shared" si="4"/>
        <v>No hay Programación</v>
      </c>
      <c r="AG36" s="224" t="str">
        <f t="shared" si="5"/>
        <v>De acuerdo con lo programado</v>
      </c>
      <c r="AH36" s="225"/>
      <c r="AI36" s="299">
        <f t="shared" si="8"/>
        <v>1</v>
      </c>
      <c r="AJ36" s="296">
        <f t="shared" si="9"/>
        <v>1</v>
      </c>
      <c r="AK36" s="297" t="str">
        <f t="shared" si="10"/>
        <v>Cumplio</v>
      </c>
      <c r="AL36" s="226"/>
    </row>
    <row r="37" spans="1:38" s="154" customFormat="1" ht="132" customHeight="1">
      <c r="A37" s="635">
        <v>8.4</v>
      </c>
      <c r="B37" s="635">
        <v>0</v>
      </c>
      <c r="C37" s="635">
        <v>0</v>
      </c>
      <c r="D37" s="635">
        <v>0</v>
      </c>
      <c r="E37" s="635">
        <v>0</v>
      </c>
      <c r="F37" s="420" t="s">
        <v>678</v>
      </c>
      <c r="G37" s="423" t="s">
        <v>687</v>
      </c>
      <c r="H37" s="421" t="s">
        <v>688</v>
      </c>
      <c r="I37" s="295"/>
      <c r="J37" s="295"/>
      <c r="K37" s="636"/>
      <c r="L37" s="295">
        <v>1</v>
      </c>
      <c r="M37" s="295">
        <v>0</v>
      </c>
      <c r="N37" s="636">
        <f t="shared" si="12"/>
        <v>1</v>
      </c>
      <c r="O37" s="636">
        <f t="shared" si="13"/>
        <v>1</v>
      </c>
      <c r="P37" s="297"/>
      <c r="Q37" s="297" t="s">
        <v>670</v>
      </c>
      <c r="R37" s="643"/>
      <c r="S37" s="299"/>
      <c r="T37" s="296" t="str">
        <f t="shared" si="0"/>
        <v>No hay ejecución</v>
      </c>
      <c r="U37" s="297" t="str">
        <f t="shared" si="6"/>
        <v>NA</v>
      </c>
      <c r="V37" s="297"/>
      <c r="W37" s="299"/>
      <c r="X37" s="296" t="str">
        <f t="shared" si="1"/>
        <v>No hay ejecución</v>
      </c>
      <c r="Y37" s="297" t="str">
        <f t="shared" si="2"/>
        <v>NA</v>
      </c>
      <c r="Z37" s="297"/>
      <c r="AA37" s="299">
        <v>1</v>
      </c>
      <c r="AB37" s="296">
        <f t="shared" si="3"/>
        <v>1</v>
      </c>
      <c r="AC37" s="297" t="str">
        <f t="shared" si="7"/>
        <v>De acuerdo con lo programado</v>
      </c>
      <c r="AD37" s="299"/>
      <c r="AE37" s="224">
        <v>0</v>
      </c>
      <c r="AF37" s="226" t="str">
        <f t="shared" si="4"/>
        <v>No hay Programación</v>
      </c>
      <c r="AG37" s="224" t="str">
        <f t="shared" si="5"/>
        <v>De acuerdo con lo programado</v>
      </c>
      <c r="AH37" s="225"/>
      <c r="AI37" s="299">
        <f t="shared" si="8"/>
        <v>1</v>
      </c>
      <c r="AJ37" s="296">
        <f t="shared" si="9"/>
        <v>1</v>
      </c>
      <c r="AK37" s="297" t="str">
        <f t="shared" si="10"/>
        <v>Cumplio</v>
      </c>
      <c r="AL37" s="226"/>
    </row>
    <row r="38" spans="1:38" s="154" customFormat="1" ht="136.5" customHeight="1">
      <c r="A38" s="635">
        <v>8.5</v>
      </c>
      <c r="B38" s="635">
        <v>0</v>
      </c>
      <c r="C38" s="635">
        <v>0</v>
      </c>
      <c r="D38" s="635">
        <v>0</v>
      </c>
      <c r="E38" s="635">
        <v>0</v>
      </c>
      <c r="F38" s="420" t="s">
        <v>689</v>
      </c>
      <c r="G38" s="423" t="s">
        <v>137</v>
      </c>
      <c r="H38" s="421" t="s">
        <v>662</v>
      </c>
      <c r="I38" s="295"/>
      <c r="J38" s="295"/>
      <c r="K38" s="636"/>
      <c r="L38" s="295"/>
      <c r="M38" s="295">
        <v>0</v>
      </c>
      <c r="N38" s="636">
        <f t="shared" si="12"/>
        <v>0</v>
      </c>
      <c r="O38" s="636">
        <f t="shared" si="13"/>
        <v>0</v>
      </c>
      <c r="P38" s="297"/>
      <c r="Q38" s="297" t="s">
        <v>670</v>
      </c>
      <c r="R38" s="648" t="s">
        <v>701</v>
      </c>
      <c r="S38" s="299"/>
      <c r="T38" s="296" t="str">
        <f t="shared" si="0"/>
        <v>No hay ejecución</v>
      </c>
      <c r="U38" s="297" t="str">
        <f t="shared" si="6"/>
        <v>NA</v>
      </c>
      <c r="V38" s="297"/>
      <c r="W38" s="299"/>
      <c r="X38" s="296" t="str">
        <f t="shared" si="1"/>
        <v>No hay ejecución</v>
      </c>
      <c r="Y38" s="297" t="str">
        <f t="shared" si="2"/>
        <v>NA</v>
      </c>
      <c r="Z38" s="297"/>
      <c r="AA38" s="299">
        <v>0</v>
      </c>
      <c r="AB38" s="296" t="str">
        <f t="shared" si="3"/>
        <v>No hay Programación</v>
      </c>
      <c r="AC38" s="297" t="str">
        <f t="shared" si="7"/>
        <v>De acuerdo con lo programado</v>
      </c>
      <c r="AD38" s="299"/>
      <c r="AE38" s="224">
        <v>0</v>
      </c>
      <c r="AF38" s="226" t="str">
        <f t="shared" si="4"/>
        <v>No hay Programación</v>
      </c>
      <c r="AG38" s="224" t="str">
        <f t="shared" si="5"/>
        <v>De acuerdo con lo programado</v>
      </c>
      <c r="AH38" s="225"/>
      <c r="AI38" s="299">
        <f>S38+W38+AA38+AE38</f>
        <v>0</v>
      </c>
      <c r="AJ38" s="296" t="str">
        <f t="shared" si="9"/>
        <v>No hay Programación</v>
      </c>
      <c r="AK38" s="297" t="str">
        <f t="shared" si="10"/>
        <v>Cumplio</v>
      </c>
      <c r="AL38" s="648" t="s">
        <v>701</v>
      </c>
    </row>
    <row r="39" spans="1:38" s="154" customFormat="1" ht="115.5" customHeight="1">
      <c r="A39" s="635">
        <v>8.6</v>
      </c>
      <c r="B39" s="635">
        <v>0</v>
      </c>
      <c r="C39" s="635">
        <v>0</v>
      </c>
      <c r="D39" s="635">
        <v>0</v>
      </c>
      <c r="E39" s="635">
        <v>0</v>
      </c>
      <c r="F39" s="420" t="s">
        <v>690</v>
      </c>
      <c r="G39" s="423" t="s">
        <v>137</v>
      </c>
      <c r="H39" s="421" t="s">
        <v>662</v>
      </c>
      <c r="I39" s="295"/>
      <c r="J39" s="295"/>
      <c r="K39" s="636"/>
      <c r="L39" s="295"/>
      <c r="M39" s="295">
        <v>0</v>
      </c>
      <c r="N39" s="636">
        <f t="shared" si="12"/>
        <v>0</v>
      </c>
      <c r="O39" s="636">
        <f t="shared" si="13"/>
        <v>0</v>
      </c>
      <c r="P39" s="297"/>
      <c r="Q39" s="297" t="s">
        <v>670</v>
      </c>
      <c r="R39" s="648" t="s">
        <v>701</v>
      </c>
      <c r="S39" s="299"/>
      <c r="T39" s="296" t="str">
        <f t="shared" si="0"/>
        <v>No hay ejecución</v>
      </c>
      <c r="U39" s="297" t="str">
        <f t="shared" si="6"/>
        <v>NA</v>
      </c>
      <c r="V39" s="297"/>
      <c r="W39" s="299"/>
      <c r="X39" s="296" t="str">
        <f t="shared" si="1"/>
        <v>No hay ejecución</v>
      </c>
      <c r="Y39" s="297" t="str">
        <f t="shared" si="2"/>
        <v>NA</v>
      </c>
      <c r="Z39" s="297"/>
      <c r="AA39" s="299">
        <v>0</v>
      </c>
      <c r="AB39" s="296" t="str">
        <f t="shared" si="3"/>
        <v>No hay Programación</v>
      </c>
      <c r="AC39" s="297" t="str">
        <f t="shared" si="7"/>
        <v>De acuerdo con lo programado</v>
      </c>
      <c r="AD39" s="299"/>
      <c r="AE39" s="224">
        <v>0</v>
      </c>
      <c r="AF39" s="226" t="str">
        <f t="shared" si="4"/>
        <v>No hay Programación</v>
      </c>
      <c r="AG39" s="224" t="str">
        <f t="shared" si="5"/>
        <v>De acuerdo con lo programado</v>
      </c>
      <c r="AH39" s="225"/>
      <c r="AI39" s="299">
        <f t="shared" si="8"/>
        <v>0</v>
      </c>
      <c r="AJ39" s="296" t="str">
        <f t="shared" si="9"/>
        <v>No hay Programación</v>
      </c>
      <c r="AK39" s="297" t="str">
        <f t="shared" si="10"/>
        <v>Cumplio</v>
      </c>
      <c r="AL39" s="648" t="s">
        <v>701</v>
      </c>
    </row>
    <row r="40" spans="1:38" s="154" customFormat="1" ht="135" customHeight="1">
      <c r="A40" s="635">
        <v>8.6999999999999993</v>
      </c>
      <c r="B40" s="635">
        <v>0</v>
      </c>
      <c r="C40" s="635">
        <v>0</v>
      </c>
      <c r="D40" s="635">
        <v>0</v>
      </c>
      <c r="E40" s="635">
        <v>0</v>
      </c>
      <c r="F40" s="420" t="s">
        <v>691</v>
      </c>
      <c r="G40" s="423" t="s">
        <v>137</v>
      </c>
      <c r="H40" s="421" t="s">
        <v>662</v>
      </c>
      <c r="I40" s="295"/>
      <c r="J40" s="295"/>
      <c r="K40" s="636"/>
      <c r="L40" s="295">
        <v>0</v>
      </c>
      <c r="M40" s="295">
        <v>0</v>
      </c>
      <c r="N40" s="636">
        <f t="shared" si="12"/>
        <v>0</v>
      </c>
      <c r="O40" s="636">
        <f t="shared" si="13"/>
        <v>0</v>
      </c>
      <c r="P40" s="297"/>
      <c r="Q40" s="297" t="s">
        <v>675</v>
      </c>
      <c r="R40" s="648" t="s">
        <v>701</v>
      </c>
      <c r="S40" s="299"/>
      <c r="T40" s="296" t="str">
        <f t="shared" si="0"/>
        <v>No hay ejecución</v>
      </c>
      <c r="U40" s="297" t="str">
        <f t="shared" si="6"/>
        <v>NA</v>
      </c>
      <c r="V40" s="297"/>
      <c r="W40" s="299"/>
      <c r="X40" s="296" t="str">
        <f t="shared" si="1"/>
        <v>No hay ejecución</v>
      </c>
      <c r="Y40" s="297" t="str">
        <f t="shared" si="2"/>
        <v>NA</v>
      </c>
      <c r="Z40" s="297"/>
      <c r="AA40" s="299">
        <v>0</v>
      </c>
      <c r="AB40" s="296" t="str">
        <f t="shared" si="3"/>
        <v>No hay Programación</v>
      </c>
      <c r="AC40" s="297" t="str">
        <f t="shared" si="7"/>
        <v>De acuerdo con lo programado</v>
      </c>
      <c r="AD40" s="299"/>
      <c r="AE40" s="224"/>
      <c r="AF40" s="226" t="str">
        <f t="shared" si="4"/>
        <v>No hay ejecución</v>
      </c>
      <c r="AG40" s="224" t="str">
        <f t="shared" si="5"/>
        <v>NA</v>
      </c>
      <c r="AH40" s="225"/>
      <c r="AI40" s="299">
        <f t="shared" si="8"/>
        <v>0</v>
      </c>
      <c r="AJ40" s="296" t="str">
        <f t="shared" si="9"/>
        <v>No hay Programación</v>
      </c>
      <c r="AK40" s="297" t="str">
        <f t="shared" si="10"/>
        <v>Cumplio</v>
      </c>
      <c r="AL40" s="648" t="s">
        <v>701</v>
      </c>
    </row>
    <row r="41" spans="1:38" s="154" customFormat="1" ht="49.05" customHeight="1">
      <c r="A41" s="635">
        <f>1+A33</f>
        <v>9</v>
      </c>
      <c r="B41" s="635">
        <v>0</v>
      </c>
      <c r="C41" s="635">
        <v>0</v>
      </c>
      <c r="D41" s="635">
        <v>0</v>
      </c>
      <c r="E41" s="635">
        <v>0</v>
      </c>
      <c r="F41" s="420" t="s">
        <v>702</v>
      </c>
      <c r="G41" s="423" t="s">
        <v>137</v>
      </c>
      <c r="H41" s="421" t="s">
        <v>693</v>
      </c>
      <c r="I41" s="295"/>
      <c r="J41" s="295"/>
      <c r="K41" s="636">
        <f t="shared" si="11"/>
        <v>0</v>
      </c>
      <c r="L41" s="295">
        <v>1</v>
      </c>
      <c r="M41" s="295"/>
      <c r="N41" s="636">
        <f t="shared" si="12"/>
        <v>1</v>
      </c>
      <c r="O41" s="636">
        <f t="shared" si="13"/>
        <v>1</v>
      </c>
      <c r="P41" s="297"/>
      <c r="Q41" s="297" t="s">
        <v>673</v>
      </c>
      <c r="R41" s="643"/>
      <c r="S41" s="299"/>
      <c r="T41" s="296" t="str">
        <f t="shared" si="0"/>
        <v>No hay ejecución</v>
      </c>
      <c r="U41" s="297" t="str">
        <f t="shared" si="6"/>
        <v>NA</v>
      </c>
      <c r="V41" s="297"/>
      <c r="W41" s="299"/>
      <c r="X41" s="296" t="str">
        <f t="shared" si="1"/>
        <v>No hay ejecución</v>
      </c>
      <c r="Y41" s="297" t="str">
        <f t="shared" si="2"/>
        <v>NA</v>
      </c>
      <c r="Z41" s="297"/>
      <c r="AA41" s="299">
        <v>1</v>
      </c>
      <c r="AB41" s="296">
        <f>IF(AA41="","No hay ejecución",IF(AND(L41=0),"No hay Programación", AA41/L41))</f>
        <v>1</v>
      </c>
      <c r="AC41" s="297" t="str">
        <f t="shared" si="7"/>
        <v>De acuerdo con lo programado</v>
      </c>
      <c r="AD41" s="299"/>
      <c r="AE41" s="224"/>
      <c r="AF41" s="226" t="str">
        <f t="shared" si="4"/>
        <v>No hay ejecución</v>
      </c>
      <c r="AG41" s="224" t="str">
        <f t="shared" si="5"/>
        <v>NA</v>
      </c>
      <c r="AH41" s="225"/>
      <c r="AI41" s="299">
        <f t="shared" si="8"/>
        <v>1</v>
      </c>
      <c r="AJ41" s="296">
        <f t="shared" si="9"/>
        <v>1</v>
      </c>
      <c r="AK41" s="297" t="str">
        <f t="shared" si="10"/>
        <v>Cumplio</v>
      </c>
      <c r="AL41" s="226"/>
    </row>
    <row r="42" spans="1:38" s="154" customFormat="1" ht="49.05" customHeight="1">
      <c r="A42" s="635">
        <f t="shared" si="15"/>
        <v>10</v>
      </c>
      <c r="B42" s="635">
        <v>0</v>
      </c>
      <c r="C42" s="635">
        <v>0</v>
      </c>
      <c r="D42" s="635">
        <v>0</v>
      </c>
      <c r="E42" s="635">
        <v>0</v>
      </c>
      <c r="F42" s="420" t="s">
        <v>703</v>
      </c>
      <c r="G42" s="423" t="s">
        <v>137</v>
      </c>
      <c r="H42" s="421" t="s">
        <v>693</v>
      </c>
      <c r="I42" s="295"/>
      <c r="J42" s="295"/>
      <c r="K42" s="636">
        <f t="shared" si="11"/>
        <v>0</v>
      </c>
      <c r="L42" s="295"/>
      <c r="M42" s="295">
        <v>1</v>
      </c>
      <c r="N42" s="636">
        <f t="shared" si="12"/>
        <v>1</v>
      </c>
      <c r="O42" s="636">
        <f t="shared" si="13"/>
        <v>1</v>
      </c>
      <c r="P42" s="297"/>
      <c r="Q42" s="297" t="s">
        <v>673</v>
      </c>
      <c r="R42" s="643"/>
      <c r="S42" s="299"/>
      <c r="T42" s="296" t="str">
        <f t="shared" si="0"/>
        <v>No hay ejecución</v>
      </c>
      <c r="U42" s="297" t="str">
        <f t="shared" si="6"/>
        <v>NA</v>
      </c>
      <c r="V42" s="297"/>
      <c r="W42" s="299"/>
      <c r="X42" s="296" t="str">
        <f t="shared" si="1"/>
        <v>No hay ejecución</v>
      </c>
      <c r="Y42" s="297" t="str">
        <f t="shared" si="2"/>
        <v>NA</v>
      </c>
      <c r="Z42" s="297"/>
      <c r="AA42" s="299">
        <v>0</v>
      </c>
      <c r="AB42" s="296" t="str">
        <f>IF(AA42="","No hay ejecución",IF(AND(L42=0),"No hay Programación", AA42/L42))</f>
        <v>No hay Programación</v>
      </c>
      <c r="AC42" s="297" t="str">
        <f t="shared" si="7"/>
        <v>De acuerdo con lo programado</v>
      </c>
      <c r="AD42" s="299"/>
      <c r="AE42" s="224">
        <v>1</v>
      </c>
      <c r="AF42" s="226">
        <f>IF(AE42="","No hay ejecución",IF(AND(M42=0),"No hay Programación", AE42/M42))</f>
        <v>1</v>
      </c>
      <c r="AG42" s="224" t="str">
        <f t="shared" si="5"/>
        <v>De acuerdo con lo programado</v>
      </c>
      <c r="AH42" s="225" t="s">
        <v>2317</v>
      </c>
      <c r="AI42" s="299">
        <f t="shared" si="8"/>
        <v>1</v>
      </c>
      <c r="AJ42" s="296">
        <f t="shared" si="9"/>
        <v>1</v>
      </c>
      <c r="AK42" s="297" t="str">
        <f t="shared" si="10"/>
        <v>Cumplio</v>
      </c>
      <c r="AL42" s="226"/>
    </row>
    <row r="43" spans="1:38" s="154" customFormat="1" ht="49.05" customHeight="1">
      <c r="A43" s="635">
        <f t="shared" si="15"/>
        <v>11</v>
      </c>
      <c r="B43" s="635">
        <v>0</v>
      </c>
      <c r="C43" s="635">
        <v>0</v>
      </c>
      <c r="D43" s="635">
        <v>0</v>
      </c>
      <c r="E43" s="635">
        <v>0</v>
      </c>
      <c r="F43" s="420" t="s">
        <v>704</v>
      </c>
      <c r="G43" s="423" t="s">
        <v>137</v>
      </c>
      <c r="H43" s="421" t="s">
        <v>662</v>
      </c>
      <c r="I43" s="295"/>
      <c r="J43" s="295"/>
      <c r="K43" s="636">
        <f t="shared" si="11"/>
        <v>0</v>
      </c>
      <c r="L43" s="295"/>
      <c r="M43" s="295"/>
      <c r="N43" s="636">
        <f t="shared" si="12"/>
        <v>0</v>
      </c>
      <c r="O43" s="636">
        <f t="shared" si="13"/>
        <v>0</v>
      </c>
      <c r="P43" s="297"/>
      <c r="Q43" s="297" t="s">
        <v>670</v>
      </c>
      <c r="R43" s="643" t="s">
        <v>694</v>
      </c>
      <c r="S43" s="299"/>
      <c r="T43" s="296" t="str">
        <f t="shared" si="0"/>
        <v>No hay ejecución</v>
      </c>
      <c r="U43" s="297" t="str">
        <f t="shared" si="6"/>
        <v>NA</v>
      </c>
      <c r="V43" s="297"/>
      <c r="W43" s="299"/>
      <c r="X43" s="296" t="str">
        <f t="shared" si="1"/>
        <v>No hay ejecución</v>
      </c>
      <c r="Y43" s="297" t="str">
        <f t="shared" si="2"/>
        <v>NA</v>
      </c>
      <c r="Z43" s="297"/>
      <c r="AA43" s="299"/>
      <c r="AB43" s="296" t="str">
        <f t="shared" si="3"/>
        <v>No hay ejecución</v>
      </c>
      <c r="AC43" s="297" t="str">
        <f t="shared" si="7"/>
        <v>NA</v>
      </c>
      <c r="AD43" s="299"/>
      <c r="AE43" s="224"/>
      <c r="AF43" s="226" t="str">
        <f t="shared" si="4"/>
        <v>No hay ejecución</v>
      </c>
      <c r="AG43" s="224" t="str">
        <f t="shared" si="5"/>
        <v>NA</v>
      </c>
      <c r="AH43" s="225"/>
      <c r="AI43" s="299">
        <f t="shared" si="8"/>
        <v>0</v>
      </c>
      <c r="AJ43" s="296" t="str">
        <f t="shared" si="9"/>
        <v>No hay Programación</v>
      </c>
      <c r="AK43" s="297" t="str">
        <f t="shared" si="10"/>
        <v>Cumplio</v>
      </c>
      <c r="AL43" s="226" t="s">
        <v>2318</v>
      </c>
    </row>
    <row r="44" spans="1:38" s="154" customFormat="1" ht="49.05" customHeight="1">
      <c r="A44" s="635">
        <f t="shared" si="15"/>
        <v>12</v>
      </c>
      <c r="B44" s="635">
        <v>0</v>
      </c>
      <c r="C44" s="635">
        <v>0</v>
      </c>
      <c r="D44" s="635">
        <v>0</v>
      </c>
      <c r="E44" s="635">
        <v>0</v>
      </c>
      <c r="F44" s="420" t="s">
        <v>705</v>
      </c>
      <c r="G44" s="423" t="s">
        <v>137</v>
      </c>
      <c r="H44" s="421" t="s">
        <v>662</v>
      </c>
      <c r="I44" s="295"/>
      <c r="J44" s="295"/>
      <c r="K44" s="636">
        <f t="shared" si="11"/>
        <v>0</v>
      </c>
      <c r="L44" s="295"/>
      <c r="M44" s="295">
        <v>0</v>
      </c>
      <c r="N44" s="636">
        <f t="shared" si="12"/>
        <v>0</v>
      </c>
      <c r="O44" s="636">
        <f t="shared" si="13"/>
        <v>0</v>
      </c>
      <c r="P44" s="297"/>
      <c r="Q44" s="297" t="s">
        <v>670</v>
      </c>
      <c r="R44" s="643" t="s">
        <v>694</v>
      </c>
      <c r="S44" s="299"/>
      <c r="T44" s="296" t="str">
        <f t="shared" si="0"/>
        <v>No hay ejecución</v>
      </c>
      <c r="U44" s="297" t="str">
        <f t="shared" si="6"/>
        <v>NA</v>
      </c>
      <c r="V44" s="297"/>
      <c r="W44" s="299"/>
      <c r="X44" s="296" t="str">
        <f t="shared" si="1"/>
        <v>No hay ejecución</v>
      </c>
      <c r="Y44" s="297" t="str">
        <f t="shared" si="2"/>
        <v>NA</v>
      </c>
      <c r="Z44" s="297"/>
      <c r="AA44" s="299"/>
      <c r="AB44" s="296" t="str">
        <f t="shared" si="3"/>
        <v>No hay ejecución</v>
      </c>
      <c r="AC44" s="297" t="str">
        <f t="shared" si="7"/>
        <v>NA</v>
      </c>
      <c r="AD44" s="299"/>
      <c r="AE44" s="224"/>
      <c r="AF44" s="226" t="str">
        <f t="shared" si="4"/>
        <v>No hay ejecución</v>
      </c>
      <c r="AG44" s="224" t="str">
        <f t="shared" si="5"/>
        <v>NA</v>
      </c>
      <c r="AH44" s="225"/>
      <c r="AI44" s="299">
        <f t="shared" si="8"/>
        <v>0</v>
      </c>
      <c r="AJ44" s="296" t="str">
        <f t="shared" si="9"/>
        <v>No hay Programación</v>
      </c>
      <c r="AK44" s="297" t="str">
        <f t="shared" si="10"/>
        <v>Cumplio</v>
      </c>
      <c r="AL44" s="226" t="s">
        <v>2318</v>
      </c>
    </row>
    <row r="45" spans="1:38" s="154" customFormat="1" ht="109.5" customHeight="1">
      <c r="A45" s="635">
        <f t="shared" si="15"/>
        <v>13</v>
      </c>
      <c r="B45" s="635">
        <v>0</v>
      </c>
      <c r="C45" s="635">
        <v>0</v>
      </c>
      <c r="D45" s="635">
        <v>0</v>
      </c>
      <c r="E45" s="635">
        <v>0</v>
      </c>
      <c r="F45" s="420" t="s">
        <v>706</v>
      </c>
      <c r="G45" s="423" t="s">
        <v>137</v>
      </c>
      <c r="H45" s="421" t="s">
        <v>662</v>
      </c>
      <c r="I45" s="295"/>
      <c r="J45" s="295"/>
      <c r="K45" s="636">
        <f t="shared" si="11"/>
        <v>0</v>
      </c>
      <c r="L45" s="295"/>
      <c r="M45" s="295">
        <v>1</v>
      </c>
      <c r="N45" s="636">
        <f t="shared" si="12"/>
        <v>1</v>
      </c>
      <c r="O45" s="636">
        <f t="shared" si="13"/>
        <v>1</v>
      </c>
      <c r="P45" s="297"/>
      <c r="Q45" s="297" t="s">
        <v>670</v>
      </c>
      <c r="R45" s="643"/>
      <c r="S45" s="299"/>
      <c r="T45" s="296" t="str">
        <f t="shared" si="0"/>
        <v>No hay ejecución</v>
      </c>
      <c r="U45" s="297" t="str">
        <f t="shared" si="6"/>
        <v>NA</v>
      </c>
      <c r="V45" s="297"/>
      <c r="W45" s="299"/>
      <c r="X45" s="296" t="str">
        <f t="shared" si="1"/>
        <v>No hay ejecución</v>
      </c>
      <c r="Y45" s="297" t="str">
        <f t="shared" si="2"/>
        <v>NA</v>
      </c>
      <c r="Z45" s="297"/>
      <c r="AA45" s="299"/>
      <c r="AB45" s="296" t="str">
        <f t="shared" si="3"/>
        <v>No hay ejecución</v>
      </c>
      <c r="AC45" s="297" t="str">
        <f t="shared" si="7"/>
        <v>NA</v>
      </c>
      <c r="AD45" s="299"/>
      <c r="AE45" s="224">
        <v>1</v>
      </c>
      <c r="AF45" s="226">
        <f t="shared" si="4"/>
        <v>1</v>
      </c>
      <c r="AG45" s="224" t="str">
        <f t="shared" si="5"/>
        <v>De acuerdo con lo programado</v>
      </c>
      <c r="AH45" s="225" t="s">
        <v>2319</v>
      </c>
      <c r="AI45" s="299">
        <f t="shared" si="8"/>
        <v>1</v>
      </c>
      <c r="AJ45" s="296">
        <f t="shared" si="9"/>
        <v>1</v>
      </c>
      <c r="AK45" s="297" t="str">
        <f t="shared" si="10"/>
        <v>Cumplio</v>
      </c>
      <c r="AL45" s="226"/>
    </row>
    <row r="46" spans="1:38" s="154" customFormat="1" ht="49.05" customHeight="1">
      <c r="A46" s="635">
        <f t="shared" si="15"/>
        <v>14</v>
      </c>
      <c r="B46" s="635">
        <v>0</v>
      </c>
      <c r="C46" s="635">
        <v>0</v>
      </c>
      <c r="D46" s="635">
        <v>0</v>
      </c>
      <c r="E46" s="635">
        <v>0</v>
      </c>
      <c r="F46" s="424" t="s">
        <v>707</v>
      </c>
      <c r="G46" s="423" t="s">
        <v>137</v>
      </c>
      <c r="H46" s="421" t="s">
        <v>662</v>
      </c>
      <c r="I46" s="295"/>
      <c r="J46" s="295"/>
      <c r="K46" s="636">
        <f t="shared" si="11"/>
        <v>0</v>
      </c>
      <c r="L46" s="295"/>
      <c r="M46" s="295">
        <v>0</v>
      </c>
      <c r="N46" s="636">
        <f t="shared" si="12"/>
        <v>0</v>
      </c>
      <c r="O46" s="636">
        <f t="shared" si="13"/>
        <v>0</v>
      </c>
      <c r="P46" s="297"/>
      <c r="Q46" s="297" t="s">
        <v>670</v>
      </c>
      <c r="R46" s="643" t="s">
        <v>694</v>
      </c>
      <c r="S46" s="299"/>
      <c r="T46" s="296" t="str">
        <f t="shared" si="0"/>
        <v>No hay ejecución</v>
      </c>
      <c r="U46" s="297" t="str">
        <f t="shared" si="6"/>
        <v>NA</v>
      </c>
      <c r="V46" s="297"/>
      <c r="W46" s="299"/>
      <c r="X46" s="296" t="str">
        <f t="shared" si="1"/>
        <v>No hay ejecución</v>
      </c>
      <c r="Y46" s="297" t="str">
        <f t="shared" si="2"/>
        <v>NA</v>
      </c>
      <c r="Z46" s="297"/>
      <c r="AA46" s="299"/>
      <c r="AB46" s="296" t="str">
        <f t="shared" si="3"/>
        <v>No hay ejecución</v>
      </c>
      <c r="AC46" s="297" t="str">
        <f t="shared" si="7"/>
        <v>NA</v>
      </c>
      <c r="AD46" s="299"/>
      <c r="AE46" s="224"/>
      <c r="AF46" s="226" t="str">
        <f t="shared" si="4"/>
        <v>No hay ejecución</v>
      </c>
      <c r="AG46" s="224" t="str">
        <f t="shared" si="5"/>
        <v>NA</v>
      </c>
      <c r="AH46" s="225"/>
      <c r="AI46" s="299">
        <f t="shared" si="8"/>
        <v>0</v>
      </c>
      <c r="AJ46" s="296" t="str">
        <f t="shared" si="9"/>
        <v>No hay Programación</v>
      </c>
      <c r="AK46" s="297" t="str">
        <f t="shared" si="10"/>
        <v>Cumplio</v>
      </c>
      <c r="AL46" s="226" t="s">
        <v>2318</v>
      </c>
    </row>
    <row r="47" spans="1:38" s="154" customFormat="1" ht="49.05" customHeight="1">
      <c r="A47" s="635">
        <f t="shared" si="15"/>
        <v>15</v>
      </c>
      <c r="B47" s="635">
        <v>0</v>
      </c>
      <c r="C47" s="635">
        <v>0</v>
      </c>
      <c r="D47" s="635">
        <v>0</v>
      </c>
      <c r="E47" s="635">
        <v>0</v>
      </c>
      <c r="F47" s="420" t="s">
        <v>708</v>
      </c>
      <c r="G47" s="423" t="s">
        <v>137</v>
      </c>
      <c r="H47" s="421" t="s">
        <v>693</v>
      </c>
      <c r="I47" s="295"/>
      <c r="J47" s="295"/>
      <c r="K47" s="636">
        <f t="shared" si="11"/>
        <v>0</v>
      </c>
      <c r="L47" s="295"/>
      <c r="M47" s="295">
        <v>1</v>
      </c>
      <c r="N47" s="636">
        <f t="shared" si="12"/>
        <v>1</v>
      </c>
      <c r="O47" s="636">
        <f t="shared" si="13"/>
        <v>1</v>
      </c>
      <c r="P47" s="297"/>
      <c r="Q47" s="297" t="s">
        <v>675</v>
      </c>
      <c r="R47" s="643"/>
      <c r="S47" s="299"/>
      <c r="T47" s="296" t="str">
        <f t="shared" si="0"/>
        <v>No hay ejecución</v>
      </c>
      <c r="U47" s="297" t="str">
        <f t="shared" si="6"/>
        <v>NA</v>
      </c>
      <c r="V47" s="297"/>
      <c r="W47" s="299"/>
      <c r="X47" s="296" t="str">
        <f t="shared" si="1"/>
        <v>No hay ejecución</v>
      </c>
      <c r="Y47" s="297" t="str">
        <f t="shared" si="2"/>
        <v>NA</v>
      </c>
      <c r="Z47" s="297"/>
      <c r="AA47" s="299"/>
      <c r="AB47" s="296" t="str">
        <f t="shared" si="3"/>
        <v>No hay ejecución</v>
      </c>
      <c r="AC47" s="297" t="str">
        <f t="shared" si="7"/>
        <v>NA</v>
      </c>
      <c r="AD47" s="299"/>
      <c r="AE47" s="224">
        <v>1</v>
      </c>
      <c r="AF47" s="226">
        <f t="shared" si="4"/>
        <v>1</v>
      </c>
      <c r="AG47" s="224" t="str">
        <f t="shared" si="5"/>
        <v>De acuerdo con lo programado</v>
      </c>
      <c r="AH47" s="225" t="s">
        <v>2320</v>
      </c>
      <c r="AI47" s="299">
        <f t="shared" si="8"/>
        <v>1</v>
      </c>
      <c r="AJ47" s="296">
        <f t="shared" si="9"/>
        <v>1</v>
      </c>
      <c r="AK47" s="297" t="str">
        <f t="shared" si="10"/>
        <v>Cumplio</v>
      </c>
      <c r="AL47" s="226"/>
    </row>
    <row r="48" spans="1:38" s="154" customFormat="1" ht="49.05" customHeight="1">
      <c r="A48" s="635">
        <v>16</v>
      </c>
      <c r="B48" s="635">
        <v>0</v>
      </c>
      <c r="C48" s="635">
        <v>0</v>
      </c>
      <c r="D48" s="635">
        <v>0</v>
      </c>
      <c r="E48" s="635">
        <v>0</v>
      </c>
      <c r="F48" s="420" t="s">
        <v>709</v>
      </c>
      <c r="G48" s="423" t="s">
        <v>137</v>
      </c>
      <c r="H48" s="421" t="s">
        <v>662</v>
      </c>
      <c r="I48" s="295"/>
      <c r="J48" s="295"/>
      <c r="K48" s="636">
        <f t="shared" si="11"/>
        <v>0</v>
      </c>
      <c r="L48" s="295">
        <v>1</v>
      </c>
      <c r="M48" s="295"/>
      <c r="N48" s="636">
        <f t="shared" si="12"/>
        <v>1</v>
      </c>
      <c r="O48" s="636">
        <f t="shared" si="13"/>
        <v>1</v>
      </c>
      <c r="P48" s="297"/>
      <c r="Q48" s="297" t="s">
        <v>675</v>
      </c>
      <c r="R48" s="643"/>
      <c r="S48" s="299"/>
      <c r="T48" s="296" t="str">
        <f t="shared" si="0"/>
        <v>No hay ejecución</v>
      </c>
      <c r="U48" s="297" t="str">
        <f t="shared" si="6"/>
        <v>NA</v>
      </c>
      <c r="V48" s="297"/>
      <c r="W48" s="299"/>
      <c r="X48" s="296" t="str">
        <f t="shared" si="1"/>
        <v>No hay ejecución</v>
      </c>
      <c r="Y48" s="297" t="str">
        <f t="shared" si="2"/>
        <v>NA</v>
      </c>
      <c r="Z48" s="297"/>
      <c r="AA48" s="299">
        <v>1</v>
      </c>
      <c r="AB48" s="296">
        <f t="shared" si="3"/>
        <v>1</v>
      </c>
      <c r="AC48" s="297" t="str">
        <f t="shared" si="7"/>
        <v>De acuerdo con lo programado</v>
      </c>
      <c r="AD48" s="299"/>
      <c r="AE48" s="224">
        <v>1</v>
      </c>
      <c r="AF48" s="226" t="str">
        <f t="shared" si="4"/>
        <v>No hay Programación</v>
      </c>
      <c r="AG48" s="224" t="str">
        <f t="shared" si="5"/>
        <v>De acuerdo con lo programado</v>
      </c>
      <c r="AH48" s="225" t="s">
        <v>2321</v>
      </c>
      <c r="AI48" s="299">
        <f t="shared" si="8"/>
        <v>2</v>
      </c>
      <c r="AJ48" s="296">
        <f t="shared" si="9"/>
        <v>2</v>
      </c>
      <c r="AK48" s="297" t="str">
        <f t="shared" si="10"/>
        <v>Cumplio</v>
      </c>
      <c r="AL48" s="226"/>
    </row>
    <row r="49" spans="1:38" s="154" customFormat="1" ht="49.05" customHeight="1">
      <c r="A49" s="635">
        <v>17</v>
      </c>
      <c r="B49" s="635">
        <v>0</v>
      </c>
      <c r="C49" s="635">
        <v>0</v>
      </c>
      <c r="D49" s="635">
        <v>0</v>
      </c>
      <c r="E49" s="635">
        <v>0</v>
      </c>
      <c r="F49" s="420" t="s">
        <v>710</v>
      </c>
      <c r="G49" s="423" t="s">
        <v>137</v>
      </c>
      <c r="H49" s="421" t="s">
        <v>662</v>
      </c>
      <c r="I49" s="295">
        <f>+I50+I51</f>
        <v>0</v>
      </c>
      <c r="J49" s="295">
        <f>+J50+J51</f>
        <v>0</v>
      </c>
      <c r="K49" s="636">
        <f t="shared" si="11"/>
        <v>0</v>
      </c>
      <c r="L49" s="295">
        <f>+L50+L51</f>
        <v>2</v>
      </c>
      <c r="M49" s="295">
        <f>+M50+M51</f>
        <v>0</v>
      </c>
      <c r="N49" s="636">
        <f t="shared" si="12"/>
        <v>2</v>
      </c>
      <c r="O49" s="636">
        <f t="shared" si="13"/>
        <v>2</v>
      </c>
      <c r="P49" s="297"/>
      <c r="Q49" s="297" t="s">
        <v>670</v>
      </c>
      <c r="R49" s="643"/>
      <c r="S49" s="299"/>
      <c r="T49" s="296" t="str">
        <f t="shared" si="0"/>
        <v>No hay ejecución</v>
      </c>
      <c r="U49" s="297" t="str">
        <f t="shared" si="6"/>
        <v>NA</v>
      </c>
      <c r="V49" s="297"/>
      <c r="W49" s="299"/>
      <c r="X49" s="296" t="str">
        <f t="shared" si="1"/>
        <v>No hay ejecución</v>
      </c>
      <c r="Y49" s="297" t="str">
        <f t="shared" si="2"/>
        <v>NA</v>
      </c>
      <c r="Z49" s="297"/>
      <c r="AA49" s="299">
        <v>2</v>
      </c>
      <c r="AB49" s="296">
        <f t="shared" si="3"/>
        <v>1</v>
      </c>
      <c r="AC49" s="297" t="str">
        <f t="shared" si="7"/>
        <v>De acuerdo con lo programado</v>
      </c>
      <c r="AD49" s="299"/>
      <c r="AE49" s="224">
        <f>+AE50+AE51</f>
        <v>2</v>
      </c>
      <c r="AF49" s="226" t="str">
        <f t="shared" si="4"/>
        <v>No hay Programación</v>
      </c>
      <c r="AG49" s="224" t="str">
        <f t="shared" si="5"/>
        <v>De acuerdo con lo programado</v>
      </c>
      <c r="AH49" s="225" t="s">
        <v>2322</v>
      </c>
      <c r="AI49" s="299">
        <f t="shared" si="8"/>
        <v>4</v>
      </c>
      <c r="AJ49" s="296">
        <f t="shared" si="9"/>
        <v>2</v>
      </c>
      <c r="AK49" s="297" t="str">
        <f t="shared" si="10"/>
        <v>Cumplio</v>
      </c>
      <c r="AL49" s="226"/>
    </row>
    <row r="50" spans="1:38" s="154" customFormat="1" ht="49.05" customHeight="1">
      <c r="A50" s="635">
        <v>17.100000000000001</v>
      </c>
      <c r="B50" s="635">
        <v>0</v>
      </c>
      <c r="C50" s="635">
        <v>0</v>
      </c>
      <c r="D50" s="635">
        <v>0</v>
      </c>
      <c r="E50" s="635">
        <v>0</v>
      </c>
      <c r="F50" s="420" t="s">
        <v>711</v>
      </c>
      <c r="G50" s="423" t="s">
        <v>137</v>
      </c>
      <c r="H50" s="421" t="s">
        <v>662</v>
      </c>
      <c r="I50" s="295"/>
      <c r="J50" s="295"/>
      <c r="K50" s="636">
        <f t="shared" si="11"/>
        <v>0</v>
      </c>
      <c r="L50" s="295">
        <v>1</v>
      </c>
      <c r="M50" s="295"/>
      <c r="N50" s="636">
        <f t="shared" si="12"/>
        <v>1</v>
      </c>
      <c r="O50" s="636">
        <f t="shared" si="13"/>
        <v>1</v>
      </c>
      <c r="P50" s="297"/>
      <c r="Q50" s="297" t="s">
        <v>673</v>
      </c>
      <c r="R50" s="643"/>
      <c r="S50" s="299"/>
      <c r="T50" s="296" t="str">
        <f t="shared" si="0"/>
        <v>No hay ejecución</v>
      </c>
      <c r="U50" s="297" t="str">
        <f t="shared" si="6"/>
        <v>NA</v>
      </c>
      <c r="V50" s="297"/>
      <c r="W50" s="299"/>
      <c r="X50" s="296" t="str">
        <f t="shared" si="1"/>
        <v>No hay ejecución</v>
      </c>
      <c r="Y50" s="297" t="str">
        <f t="shared" si="2"/>
        <v>NA</v>
      </c>
      <c r="Z50" s="297"/>
      <c r="AA50" s="299">
        <v>1</v>
      </c>
      <c r="AB50" s="296">
        <f t="shared" si="3"/>
        <v>1</v>
      </c>
      <c r="AC50" s="297" t="str">
        <f t="shared" si="7"/>
        <v>De acuerdo con lo programado</v>
      </c>
      <c r="AD50" s="299"/>
      <c r="AE50" s="224">
        <v>1</v>
      </c>
      <c r="AF50" s="226" t="str">
        <f t="shared" si="4"/>
        <v>No hay Programación</v>
      </c>
      <c r="AG50" s="224" t="str">
        <f t="shared" si="5"/>
        <v>De acuerdo con lo programado</v>
      </c>
      <c r="AH50" s="225" t="s">
        <v>2322</v>
      </c>
      <c r="AI50" s="299">
        <f t="shared" si="8"/>
        <v>2</v>
      </c>
      <c r="AJ50" s="296">
        <f t="shared" si="9"/>
        <v>2</v>
      </c>
      <c r="AK50" s="297" t="str">
        <f t="shared" si="10"/>
        <v>Cumplio</v>
      </c>
      <c r="AL50" s="226"/>
    </row>
    <row r="51" spans="1:38" s="154" customFormat="1" ht="49.05" customHeight="1">
      <c r="A51" s="635">
        <v>17.2</v>
      </c>
      <c r="B51" s="635">
        <v>0</v>
      </c>
      <c r="C51" s="635">
        <v>0</v>
      </c>
      <c r="D51" s="635">
        <v>0</v>
      </c>
      <c r="E51" s="635">
        <v>0</v>
      </c>
      <c r="F51" s="420" t="s">
        <v>712</v>
      </c>
      <c r="G51" s="423" t="s">
        <v>137</v>
      </c>
      <c r="H51" s="421" t="s">
        <v>662</v>
      </c>
      <c r="I51" s="295"/>
      <c r="J51" s="295"/>
      <c r="K51" s="636">
        <f t="shared" si="11"/>
        <v>0</v>
      </c>
      <c r="L51" s="295">
        <v>1</v>
      </c>
      <c r="M51" s="295"/>
      <c r="N51" s="636">
        <f t="shared" si="12"/>
        <v>1</v>
      </c>
      <c r="O51" s="636">
        <f t="shared" si="13"/>
        <v>1</v>
      </c>
      <c r="P51" s="297"/>
      <c r="Q51" s="297" t="s">
        <v>675</v>
      </c>
      <c r="R51" s="643"/>
      <c r="S51" s="299"/>
      <c r="T51" s="296" t="str">
        <f t="shared" si="0"/>
        <v>No hay ejecución</v>
      </c>
      <c r="U51" s="297" t="str">
        <f t="shared" si="6"/>
        <v>NA</v>
      </c>
      <c r="V51" s="297"/>
      <c r="W51" s="299"/>
      <c r="X51" s="296" t="str">
        <f t="shared" si="1"/>
        <v>No hay ejecución</v>
      </c>
      <c r="Y51" s="297" t="str">
        <f t="shared" si="2"/>
        <v>NA</v>
      </c>
      <c r="Z51" s="297"/>
      <c r="AA51" s="299">
        <v>1</v>
      </c>
      <c r="AB51" s="296">
        <f t="shared" si="3"/>
        <v>1</v>
      </c>
      <c r="AC51" s="297" t="str">
        <f t="shared" si="7"/>
        <v>De acuerdo con lo programado</v>
      </c>
      <c r="AD51" s="299"/>
      <c r="AE51" s="224">
        <v>1</v>
      </c>
      <c r="AF51" s="226" t="str">
        <f t="shared" si="4"/>
        <v>No hay Programación</v>
      </c>
      <c r="AG51" s="224" t="str">
        <f t="shared" si="5"/>
        <v>De acuerdo con lo programado</v>
      </c>
      <c r="AH51" s="225" t="s">
        <v>2322</v>
      </c>
      <c r="AI51" s="299">
        <f t="shared" si="8"/>
        <v>2</v>
      </c>
      <c r="AJ51" s="296">
        <f t="shared" si="9"/>
        <v>2</v>
      </c>
      <c r="AK51" s="297" t="str">
        <f t="shared" si="10"/>
        <v>Cumplio</v>
      </c>
      <c r="AL51" s="226"/>
    </row>
    <row r="52" spans="1:38" s="154" customFormat="1" ht="49.05" customHeight="1">
      <c r="A52" s="635">
        <v>18</v>
      </c>
      <c r="B52" s="635">
        <v>0</v>
      </c>
      <c r="C52" s="635">
        <v>0</v>
      </c>
      <c r="D52" s="635">
        <v>0</v>
      </c>
      <c r="E52" s="635">
        <v>0</v>
      </c>
      <c r="F52" s="420" t="s">
        <v>713</v>
      </c>
      <c r="G52" s="423" t="s">
        <v>137</v>
      </c>
      <c r="H52" s="421" t="s">
        <v>662</v>
      </c>
      <c r="I52" s="295"/>
      <c r="J52" s="295"/>
      <c r="K52" s="636">
        <f t="shared" si="11"/>
        <v>0</v>
      </c>
      <c r="L52" s="295">
        <v>1</v>
      </c>
      <c r="M52" s="295"/>
      <c r="N52" s="636">
        <f t="shared" si="12"/>
        <v>1</v>
      </c>
      <c r="O52" s="636">
        <f t="shared" si="13"/>
        <v>1</v>
      </c>
      <c r="P52" s="297"/>
      <c r="Q52" s="297" t="s">
        <v>675</v>
      </c>
      <c r="R52" s="643"/>
      <c r="S52" s="299"/>
      <c r="T52" s="296" t="str">
        <f t="shared" si="0"/>
        <v>No hay ejecución</v>
      </c>
      <c r="U52" s="297" t="str">
        <f t="shared" si="6"/>
        <v>NA</v>
      </c>
      <c r="V52" s="297"/>
      <c r="W52" s="299"/>
      <c r="X52" s="296" t="str">
        <f t="shared" si="1"/>
        <v>No hay ejecución</v>
      </c>
      <c r="Y52" s="297" t="str">
        <f t="shared" si="2"/>
        <v>NA</v>
      </c>
      <c r="Z52" s="297"/>
      <c r="AA52" s="299">
        <v>1</v>
      </c>
      <c r="AB52" s="296">
        <f t="shared" si="3"/>
        <v>1</v>
      </c>
      <c r="AC52" s="297" t="str">
        <f t="shared" si="7"/>
        <v>De acuerdo con lo programado</v>
      </c>
      <c r="AD52" s="299"/>
      <c r="AE52" s="224">
        <v>1</v>
      </c>
      <c r="AF52" s="226" t="str">
        <f t="shared" si="4"/>
        <v>No hay Programación</v>
      </c>
      <c r="AG52" s="224" t="str">
        <f t="shared" si="5"/>
        <v>De acuerdo con lo programado</v>
      </c>
      <c r="AH52" s="225" t="s">
        <v>2323</v>
      </c>
      <c r="AI52" s="299">
        <f t="shared" si="8"/>
        <v>2</v>
      </c>
      <c r="AJ52" s="296">
        <f t="shared" si="9"/>
        <v>2</v>
      </c>
      <c r="AK52" s="297" t="str">
        <f t="shared" si="10"/>
        <v>Cumplio</v>
      </c>
      <c r="AL52" s="226"/>
    </row>
    <row r="53" spans="1:38" s="154" customFormat="1" ht="49.05" customHeight="1">
      <c r="A53" s="635">
        <v>19</v>
      </c>
      <c r="B53" s="635">
        <v>0</v>
      </c>
      <c r="C53" s="635">
        <v>0</v>
      </c>
      <c r="D53" s="635">
        <v>0</v>
      </c>
      <c r="E53" s="635">
        <v>0</v>
      </c>
      <c r="F53" s="420" t="s">
        <v>709</v>
      </c>
      <c r="G53" s="423" t="s">
        <v>137</v>
      </c>
      <c r="H53" s="421" t="s">
        <v>662</v>
      </c>
      <c r="I53" s="295"/>
      <c r="J53" s="295"/>
      <c r="K53" s="636">
        <f t="shared" si="11"/>
        <v>0</v>
      </c>
      <c r="L53" s="295">
        <v>1</v>
      </c>
      <c r="M53" s="295"/>
      <c r="N53" s="636">
        <f t="shared" si="12"/>
        <v>1</v>
      </c>
      <c r="O53" s="636">
        <f t="shared" si="13"/>
        <v>1</v>
      </c>
      <c r="P53" s="297"/>
      <c r="Q53" s="297" t="s">
        <v>675</v>
      </c>
      <c r="R53" s="643"/>
      <c r="S53" s="299"/>
      <c r="T53" s="296" t="str">
        <f t="shared" si="0"/>
        <v>No hay ejecución</v>
      </c>
      <c r="U53" s="297" t="str">
        <f t="shared" si="6"/>
        <v>NA</v>
      </c>
      <c r="V53" s="297"/>
      <c r="W53" s="299"/>
      <c r="X53" s="296" t="str">
        <f t="shared" si="1"/>
        <v>No hay ejecución</v>
      </c>
      <c r="Y53" s="297" t="str">
        <f t="shared" si="2"/>
        <v>NA</v>
      </c>
      <c r="Z53" s="297"/>
      <c r="AA53" s="299">
        <v>1</v>
      </c>
      <c r="AB53" s="296">
        <f t="shared" si="3"/>
        <v>1</v>
      </c>
      <c r="AC53" s="297" t="str">
        <f t="shared" si="7"/>
        <v>De acuerdo con lo programado</v>
      </c>
      <c r="AD53" s="299"/>
      <c r="AE53" s="224">
        <v>1</v>
      </c>
      <c r="AF53" s="226" t="str">
        <f t="shared" si="4"/>
        <v>No hay Programación</v>
      </c>
      <c r="AG53" s="224" t="str">
        <f t="shared" si="5"/>
        <v>De acuerdo con lo programado</v>
      </c>
      <c r="AH53" s="225" t="s">
        <v>2321</v>
      </c>
      <c r="AI53" s="299">
        <f t="shared" si="8"/>
        <v>2</v>
      </c>
      <c r="AJ53" s="296">
        <f t="shared" si="9"/>
        <v>2</v>
      </c>
      <c r="AK53" s="297" t="str">
        <f t="shared" si="10"/>
        <v>Cumplio</v>
      </c>
      <c r="AL53" s="226"/>
    </row>
    <row r="54" spans="1:38" s="154" customFormat="1" ht="49.05" customHeight="1">
      <c r="A54" s="635">
        <v>20</v>
      </c>
      <c r="B54" s="635">
        <v>0</v>
      </c>
      <c r="C54" s="635">
        <v>0</v>
      </c>
      <c r="D54" s="635">
        <v>0</v>
      </c>
      <c r="E54" s="635">
        <v>0</v>
      </c>
      <c r="F54" s="420" t="s">
        <v>714</v>
      </c>
      <c r="G54" s="423" t="s">
        <v>137</v>
      </c>
      <c r="H54" s="421" t="s">
        <v>662</v>
      </c>
      <c r="I54" s="295"/>
      <c r="J54" s="295"/>
      <c r="K54" s="636">
        <f t="shared" si="11"/>
        <v>0</v>
      </c>
      <c r="L54" s="295">
        <v>1</v>
      </c>
      <c r="M54" s="295"/>
      <c r="N54" s="636">
        <f t="shared" si="12"/>
        <v>1</v>
      </c>
      <c r="O54" s="636">
        <f t="shared" si="13"/>
        <v>1</v>
      </c>
      <c r="P54" s="297"/>
      <c r="Q54" s="297" t="s">
        <v>675</v>
      </c>
      <c r="R54" s="643"/>
      <c r="S54" s="299"/>
      <c r="T54" s="296" t="str">
        <f t="shared" si="0"/>
        <v>No hay ejecución</v>
      </c>
      <c r="U54" s="297" t="str">
        <f t="shared" si="6"/>
        <v>NA</v>
      </c>
      <c r="V54" s="297"/>
      <c r="W54" s="299"/>
      <c r="X54" s="296" t="str">
        <f t="shared" si="1"/>
        <v>No hay ejecución</v>
      </c>
      <c r="Y54" s="297" t="str">
        <f t="shared" si="2"/>
        <v>NA</v>
      </c>
      <c r="Z54" s="297"/>
      <c r="AA54" s="299">
        <v>1</v>
      </c>
      <c r="AB54" s="296">
        <f t="shared" si="3"/>
        <v>1</v>
      </c>
      <c r="AC54" s="297" t="str">
        <f t="shared" si="7"/>
        <v>De acuerdo con lo programado</v>
      </c>
      <c r="AD54" s="299"/>
      <c r="AE54" s="224">
        <v>1</v>
      </c>
      <c r="AF54" s="226" t="str">
        <f t="shared" si="4"/>
        <v>No hay Programación</v>
      </c>
      <c r="AG54" s="224" t="str">
        <f t="shared" si="5"/>
        <v>De acuerdo con lo programado</v>
      </c>
      <c r="AH54" s="225" t="s">
        <v>2324</v>
      </c>
      <c r="AI54" s="299">
        <f t="shared" si="8"/>
        <v>2</v>
      </c>
      <c r="AJ54" s="296">
        <f t="shared" si="9"/>
        <v>2</v>
      </c>
      <c r="AK54" s="297" t="str">
        <f t="shared" si="10"/>
        <v>Cumplio</v>
      </c>
      <c r="AL54" s="226"/>
    </row>
    <row r="55" spans="1:38" s="154" customFormat="1" ht="49.05" customHeight="1">
      <c r="A55" s="635">
        <v>21</v>
      </c>
      <c r="B55" s="635">
        <v>0</v>
      </c>
      <c r="C55" s="635">
        <v>0</v>
      </c>
      <c r="D55" s="635">
        <v>0</v>
      </c>
      <c r="E55" s="635">
        <v>0</v>
      </c>
      <c r="F55" s="420" t="s">
        <v>715</v>
      </c>
      <c r="G55" s="423" t="s">
        <v>137</v>
      </c>
      <c r="H55" s="421" t="s">
        <v>662</v>
      </c>
      <c r="I55" s="295"/>
      <c r="J55" s="295"/>
      <c r="K55" s="636"/>
      <c r="L55" s="295"/>
      <c r="M55" s="295">
        <v>1</v>
      </c>
      <c r="N55" s="636">
        <f t="shared" si="12"/>
        <v>1</v>
      </c>
      <c r="O55" s="636">
        <f t="shared" si="13"/>
        <v>1</v>
      </c>
      <c r="P55" s="297"/>
      <c r="Q55" s="297" t="s">
        <v>675</v>
      </c>
      <c r="R55" s="643" t="s">
        <v>716</v>
      </c>
      <c r="S55" s="299"/>
      <c r="T55" s="296" t="str">
        <f t="shared" si="0"/>
        <v>No hay ejecución</v>
      </c>
      <c r="U55" s="297" t="str">
        <f t="shared" si="6"/>
        <v>NA</v>
      </c>
      <c r="V55" s="297"/>
      <c r="W55" s="299"/>
      <c r="X55" s="296" t="str">
        <f t="shared" si="1"/>
        <v>No hay ejecución</v>
      </c>
      <c r="Y55" s="297" t="str">
        <f t="shared" si="2"/>
        <v>NA</v>
      </c>
      <c r="Z55" s="297"/>
      <c r="AA55" s="299">
        <v>0</v>
      </c>
      <c r="AB55" s="296" t="str">
        <f t="shared" si="3"/>
        <v>No hay Programación</v>
      </c>
      <c r="AC55" s="297" t="str">
        <f t="shared" si="7"/>
        <v>De acuerdo con lo programado</v>
      </c>
      <c r="AD55" s="299"/>
      <c r="AE55" s="224">
        <v>1</v>
      </c>
      <c r="AF55" s="226">
        <f t="shared" si="4"/>
        <v>1</v>
      </c>
      <c r="AG55" s="224" t="str">
        <f t="shared" si="5"/>
        <v>De acuerdo con lo programado</v>
      </c>
      <c r="AH55" s="225" t="s">
        <v>2325</v>
      </c>
      <c r="AI55" s="299">
        <f>S55+W55+AA55+AE55</f>
        <v>1</v>
      </c>
      <c r="AJ55" s="296">
        <f t="shared" si="9"/>
        <v>1</v>
      </c>
      <c r="AK55" s="297" t="str">
        <f t="shared" si="10"/>
        <v>Cumplio</v>
      </c>
      <c r="AL55" s="226"/>
    </row>
    <row r="56" spans="1:38" s="154" customFormat="1" ht="20.55" customHeight="1">
      <c r="A56" s="649" t="s">
        <v>717</v>
      </c>
      <c r="B56" s="650"/>
      <c r="C56" s="650"/>
      <c r="D56" s="650"/>
      <c r="E56" s="650"/>
      <c r="F56" s="651"/>
      <c r="G56" s="651"/>
      <c r="H56" s="651"/>
      <c r="I56" s="651"/>
      <c r="J56" s="651"/>
      <c r="K56" s="651"/>
      <c r="L56" s="651"/>
      <c r="M56" s="651"/>
      <c r="N56" s="651"/>
      <c r="O56" s="651"/>
      <c r="P56" s="651"/>
      <c r="Q56" s="651"/>
      <c r="R56" s="651"/>
      <c r="S56" s="651"/>
      <c r="T56" s="651"/>
      <c r="U56" s="651"/>
      <c r="V56" s="651"/>
      <c r="W56" s="651"/>
      <c r="X56" s="651"/>
      <c r="Y56" s="651"/>
      <c r="Z56" s="651"/>
      <c r="AA56" s="651"/>
      <c r="AB56" s="651"/>
      <c r="AC56" s="651"/>
      <c r="AD56" s="651"/>
      <c r="AE56" s="650"/>
      <c r="AF56" s="650"/>
      <c r="AG56" s="650"/>
      <c r="AH56" s="650"/>
      <c r="AI56" s="651"/>
      <c r="AJ56" s="651"/>
      <c r="AK56" s="651"/>
      <c r="AL56" s="652"/>
    </row>
    <row r="57" spans="1:38" s="154" customFormat="1" ht="76.8">
      <c r="A57" s="635"/>
      <c r="B57" s="635"/>
      <c r="C57" s="635"/>
      <c r="D57" s="635"/>
      <c r="E57" s="635"/>
      <c r="F57" s="420" t="s">
        <v>718</v>
      </c>
      <c r="G57" s="423" t="s">
        <v>163</v>
      </c>
      <c r="H57" s="421" t="s">
        <v>719</v>
      </c>
      <c r="I57" s="653"/>
      <c r="J57" s="653"/>
      <c r="K57" s="636">
        <f>I57+J57</f>
        <v>0</v>
      </c>
      <c r="L57" s="653">
        <v>2</v>
      </c>
      <c r="M57" s="653"/>
      <c r="N57" s="636">
        <f>L57+M57</f>
        <v>2</v>
      </c>
      <c r="O57" s="636">
        <f>+N57+K57</f>
        <v>2</v>
      </c>
      <c r="P57" s="297"/>
      <c r="Q57" s="297" t="s">
        <v>670</v>
      </c>
      <c r="R57" s="643" t="s">
        <v>720</v>
      </c>
      <c r="S57" s="299"/>
      <c r="T57" s="296" t="str">
        <f t="shared" ref="T57:T68" si="16">IF(S57="","No hay ejecución",IF(AND(I57=0),"No hay Programación", S57/I57))</f>
        <v>No hay ejecución</v>
      </c>
      <c r="U57" s="297" t="str">
        <f t="shared" si="6"/>
        <v>NA</v>
      </c>
      <c r="V57" s="297"/>
      <c r="W57" s="299">
        <v>0</v>
      </c>
      <c r="X57" s="296" t="str">
        <f t="shared" ref="X57:X68" si="17">IF(W57="","No hay ejecución",IF(AND(J57=0),"No hay Programación", W57/J57))</f>
        <v>No hay Programación</v>
      </c>
      <c r="Y57" s="297" t="str">
        <f t="shared" ref="Y57:Y68" si="18">IF(X57="No hay ejecución","NA",IF(X57&gt;=90%,"De acuerdo con lo programado",IF(X57&gt;=51%,"Atraso Leve",IF(X57&lt;50%,"En riesgo en cumplimiento"))))</f>
        <v>De acuerdo con lo programado</v>
      </c>
      <c r="Z57" s="297"/>
      <c r="AA57" s="299">
        <v>0</v>
      </c>
      <c r="AB57" s="296">
        <f t="shared" ref="AB57:AB68" si="19">IF(AA57="","No hay ejecución",IF(AND(L57=0),"No hay Programación", AA57/L57))</f>
        <v>0</v>
      </c>
      <c r="AC57" s="297" t="str">
        <f t="shared" ref="AC57:AC68" si="20">IF(AB57="No hay ejecución","NA",IF(AB57&gt;=90%,"De acuerdo con lo programado",IF(AB57&gt;=51%,"Atraso Leve",IF(AB57&lt;=50%,"En riesgo en cumplimiento"))))</f>
        <v>En riesgo en cumplimiento</v>
      </c>
      <c r="AD57" s="299"/>
      <c r="AE57" s="224">
        <v>0</v>
      </c>
      <c r="AF57" s="226" t="str">
        <f t="shared" ref="AF57:AF61" si="21">IF(AE57="","No hay ejecución",IF(AND(M57=0),"No hay Programación", AE57/M57))</f>
        <v>No hay Programación</v>
      </c>
      <c r="AG57" s="224" t="str">
        <f t="shared" ref="AG57:AG68" si="22">IF(AF57="No hay ejecución","NA",IF(AF57&gt;=90%,"De acuerdo con lo programado",IF(AF57&gt;=51%,"Atraso Leve",IF(AF57&lt;=50%,"En riesgo en cumplimiento"))))</f>
        <v>De acuerdo con lo programado</v>
      </c>
      <c r="AH57" s="225"/>
      <c r="AI57" s="299">
        <f>S57+W57+AA57+AE57</f>
        <v>0</v>
      </c>
      <c r="AJ57" s="225">
        <f t="shared" ref="AJ57:AJ59" si="23">IF(AI57="","No hay ejecución",IF(AND(O57=0),"No hay Programación", AI57/O57))</f>
        <v>0</v>
      </c>
      <c r="AK57" s="297" t="str">
        <f t="shared" ref="AK57:AK59" si="24">IF(AJ57="No hay ejecución","NA",IF(AJ57&gt;=90%,"Cumplio",IF(AJ57&lt;=89.9%,"No Cumplio")))</f>
        <v>No Cumplio</v>
      </c>
      <c r="AL57" s="643" t="s">
        <v>720</v>
      </c>
    </row>
    <row r="58" spans="1:38" s="154" customFormat="1" ht="86.4">
      <c r="A58" s="635"/>
      <c r="B58" s="635"/>
      <c r="C58" s="635"/>
      <c r="D58" s="635"/>
      <c r="E58" s="635"/>
      <c r="F58" s="420" t="s">
        <v>721</v>
      </c>
      <c r="G58" s="423" t="s">
        <v>127</v>
      </c>
      <c r="H58" s="421" t="s">
        <v>722</v>
      </c>
      <c r="I58" s="653">
        <v>1</v>
      </c>
      <c r="J58" s="653">
        <v>1</v>
      </c>
      <c r="K58" s="636">
        <f t="shared" si="11"/>
        <v>2</v>
      </c>
      <c r="L58" s="653"/>
      <c r="M58" s="653">
        <v>1</v>
      </c>
      <c r="N58" s="636">
        <f>L58+M58</f>
        <v>1</v>
      </c>
      <c r="O58" s="636">
        <f>+N58+K58</f>
        <v>3</v>
      </c>
      <c r="P58" s="297"/>
      <c r="Q58" s="297" t="s">
        <v>670</v>
      </c>
      <c r="R58" s="643"/>
      <c r="S58" s="299">
        <v>1</v>
      </c>
      <c r="T58" s="296">
        <f t="shared" si="16"/>
        <v>1</v>
      </c>
      <c r="U58" s="297" t="str">
        <f t="shared" si="6"/>
        <v>De acuerdo con lo programado</v>
      </c>
      <c r="V58" s="297" t="s">
        <v>723</v>
      </c>
      <c r="W58" s="299">
        <v>0</v>
      </c>
      <c r="X58" s="296">
        <f t="shared" si="17"/>
        <v>0</v>
      </c>
      <c r="Y58" s="297" t="str">
        <f t="shared" si="18"/>
        <v>En riesgo en cumplimiento</v>
      </c>
      <c r="Z58" s="297"/>
      <c r="AA58" s="299"/>
      <c r="AB58" s="296" t="str">
        <f t="shared" si="19"/>
        <v>No hay ejecución</v>
      </c>
      <c r="AC58" s="297" t="str">
        <f t="shared" si="20"/>
        <v>NA</v>
      </c>
      <c r="AD58" s="299"/>
      <c r="AE58" s="224">
        <v>0</v>
      </c>
      <c r="AF58" s="226">
        <f t="shared" si="21"/>
        <v>0</v>
      </c>
      <c r="AG58" s="224" t="str">
        <f t="shared" si="22"/>
        <v>En riesgo en cumplimiento</v>
      </c>
      <c r="AH58" s="647" t="s">
        <v>2326</v>
      </c>
      <c r="AI58" s="299">
        <f>S58+W58+AA58+AE58</f>
        <v>1</v>
      </c>
      <c r="AJ58" s="225">
        <f t="shared" si="23"/>
        <v>0.33333333333333331</v>
      </c>
      <c r="AK58" s="297" t="str">
        <f t="shared" si="24"/>
        <v>No Cumplio</v>
      </c>
      <c r="AL58" s="647" t="s">
        <v>2326</v>
      </c>
    </row>
    <row r="59" spans="1:38" s="154" customFormat="1" ht="19.2">
      <c r="A59" s="635"/>
      <c r="B59" s="635"/>
      <c r="C59" s="635"/>
      <c r="D59" s="635"/>
      <c r="E59" s="635"/>
      <c r="F59" s="420" t="s">
        <v>724</v>
      </c>
      <c r="G59" s="423" t="s">
        <v>163</v>
      </c>
      <c r="H59" s="421" t="s">
        <v>725</v>
      </c>
      <c r="I59" s="653"/>
      <c r="J59" s="653">
        <v>1</v>
      </c>
      <c r="K59" s="636"/>
      <c r="L59" s="653">
        <v>1</v>
      </c>
      <c r="M59" s="653"/>
      <c r="N59" s="636"/>
      <c r="O59" s="636">
        <v>1</v>
      </c>
      <c r="P59" s="297"/>
      <c r="Q59" s="297" t="s">
        <v>670</v>
      </c>
      <c r="R59" s="643"/>
      <c r="S59" s="299">
        <v>0</v>
      </c>
      <c r="T59" s="296" t="str">
        <f t="shared" si="16"/>
        <v>No hay Programación</v>
      </c>
      <c r="U59" s="297" t="str">
        <f t="shared" si="6"/>
        <v>De acuerdo con lo programado</v>
      </c>
      <c r="V59" s="297"/>
      <c r="W59" s="299">
        <v>1</v>
      </c>
      <c r="X59" s="296">
        <f t="shared" si="17"/>
        <v>1</v>
      </c>
      <c r="Y59" s="297" t="str">
        <f t="shared" si="18"/>
        <v>De acuerdo con lo programado</v>
      </c>
      <c r="Z59" s="297"/>
      <c r="AA59" s="299"/>
      <c r="AB59" s="296" t="str">
        <f t="shared" si="19"/>
        <v>No hay ejecución</v>
      </c>
      <c r="AC59" s="297" t="str">
        <f t="shared" si="20"/>
        <v>NA</v>
      </c>
      <c r="AD59" s="299"/>
      <c r="AE59" s="224">
        <v>0</v>
      </c>
      <c r="AF59" s="226" t="str">
        <f t="shared" si="21"/>
        <v>No hay Programación</v>
      </c>
      <c r="AG59" s="224" t="str">
        <f t="shared" si="22"/>
        <v>De acuerdo con lo programado</v>
      </c>
      <c r="AH59" s="225"/>
      <c r="AI59" s="299">
        <f>S59+W59+AA59+AE59</f>
        <v>1</v>
      </c>
      <c r="AJ59" s="225">
        <f t="shared" si="23"/>
        <v>1</v>
      </c>
      <c r="AK59" s="297" t="str">
        <f t="shared" si="24"/>
        <v>Cumplio</v>
      </c>
      <c r="AL59" s="226"/>
    </row>
    <row r="60" spans="1:38" s="154" customFormat="1" ht="19.2">
      <c r="A60" s="635"/>
      <c r="B60" s="635"/>
      <c r="C60" s="635"/>
      <c r="D60" s="635"/>
      <c r="E60" s="635"/>
      <c r="F60" s="420" t="s">
        <v>726</v>
      </c>
      <c r="G60" s="423" t="s">
        <v>727</v>
      </c>
      <c r="H60" s="421" t="s">
        <v>728</v>
      </c>
      <c r="I60" s="653"/>
      <c r="J60" s="653"/>
      <c r="K60" s="636"/>
      <c r="L60" s="653"/>
      <c r="M60" s="653">
        <v>1</v>
      </c>
      <c r="N60" s="636"/>
      <c r="O60" s="636">
        <v>1</v>
      </c>
      <c r="P60" s="297"/>
      <c r="Q60" s="297" t="s">
        <v>675</v>
      </c>
      <c r="R60" s="643"/>
      <c r="S60" s="299">
        <v>0</v>
      </c>
      <c r="T60" s="296" t="str">
        <f t="shared" si="16"/>
        <v>No hay Programación</v>
      </c>
      <c r="U60" s="297" t="str">
        <f t="shared" si="6"/>
        <v>De acuerdo con lo programado</v>
      </c>
      <c r="V60" s="297"/>
      <c r="W60" s="299">
        <v>0</v>
      </c>
      <c r="X60" s="296" t="str">
        <f t="shared" si="17"/>
        <v>No hay Programación</v>
      </c>
      <c r="Y60" s="297" t="str">
        <f t="shared" si="18"/>
        <v>De acuerdo con lo programado</v>
      </c>
      <c r="Z60" s="297"/>
      <c r="AA60" s="299"/>
      <c r="AB60" s="296" t="str">
        <f t="shared" si="19"/>
        <v>No hay ejecución</v>
      </c>
      <c r="AC60" s="297" t="str">
        <f t="shared" si="20"/>
        <v>NA</v>
      </c>
      <c r="AD60" s="299"/>
      <c r="AE60" s="224">
        <v>0</v>
      </c>
      <c r="AF60" s="226">
        <v>1</v>
      </c>
      <c r="AG60" s="224" t="str">
        <f t="shared" si="22"/>
        <v>De acuerdo con lo programado</v>
      </c>
      <c r="AH60" s="225"/>
      <c r="AI60" s="297">
        <v>1</v>
      </c>
      <c r="AJ60" s="225">
        <v>1</v>
      </c>
      <c r="AK60" s="296" t="s">
        <v>2327</v>
      </c>
      <c r="AL60" s="226"/>
    </row>
    <row r="61" spans="1:38" s="154" customFormat="1" ht="19.2">
      <c r="A61" s="635"/>
      <c r="B61" s="635"/>
      <c r="C61" s="635"/>
      <c r="D61" s="635"/>
      <c r="E61" s="635"/>
      <c r="F61" s="420" t="s">
        <v>729</v>
      </c>
      <c r="G61" s="423" t="s">
        <v>163</v>
      </c>
      <c r="H61" s="421" t="s">
        <v>725</v>
      </c>
      <c r="I61" s="653"/>
      <c r="J61" s="653"/>
      <c r="K61" s="636"/>
      <c r="L61" s="653">
        <v>1</v>
      </c>
      <c r="M61" s="653"/>
      <c r="N61" s="636"/>
      <c r="O61" s="636">
        <v>1</v>
      </c>
      <c r="P61" s="297"/>
      <c r="Q61" s="297" t="s">
        <v>670</v>
      </c>
      <c r="R61" s="643"/>
      <c r="S61" s="299">
        <v>0</v>
      </c>
      <c r="T61" s="296" t="str">
        <f t="shared" si="16"/>
        <v>No hay Programación</v>
      </c>
      <c r="U61" s="297" t="str">
        <f t="shared" si="6"/>
        <v>De acuerdo con lo programado</v>
      </c>
      <c r="V61" s="297"/>
      <c r="W61" s="299">
        <v>0</v>
      </c>
      <c r="X61" s="296" t="str">
        <f t="shared" si="17"/>
        <v>No hay Programación</v>
      </c>
      <c r="Y61" s="297" t="str">
        <f t="shared" si="18"/>
        <v>De acuerdo con lo programado</v>
      </c>
      <c r="Z61" s="297"/>
      <c r="AA61" s="299">
        <v>1</v>
      </c>
      <c r="AB61" s="296">
        <f t="shared" si="19"/>
        <v>1</v>
      </c>
      <c r="AC61" s="297" t="str">
        <f t="shared" si="20"/>
        <v>De acuerdo con lo programado</v>
      </c>
      <c r="AD61" s="299"/>
      <c r="AE61" s="224">
        <v>0</v>
      </c>
      <c r="AF61" s="226" t="str">
        <f t="shared" si="21"/>
        <v>No hay Programación</v>
      </c>
      <c r="AG61" s="224" t="str">
        <f t="shared" si="22"/>
        <v>De acuerdo con lo programado</v>
      </c>
      <c r="AH61" s="225"/>
      <c r="AI61" s="297">
        <v>1</v>
      </c>
      <c r="AJ61" s="225">
        <v>1</v>
      </c>
      <c r="AK61" s="296" t="s">
        <v>2327</v>
      </c>
      <c r="AL61" s="226"/>
    </row>
    <row r="62" spans="1:38" s="154" customFormat="1" ht="19.2">
      <c r="A62" s="635"/>
      <c r="B62" s="635"/>
      <c r="C62" s="635"/>
      <c r="D62" s="635"/>
      <c r="E62" s="635"/>
      <c r="F62" s="420" t="s">
        <v>730</v>
      </c>
      <c r="G62" s="423" t="s">
        <v>174</v>
      </c>
      <c r="H62" s="421" t="s">
        <v>728</v>
      </c>
      <c r="I62" s="653"/>
      <c r="J62" s="653"/>
      <c r="K62" s="636"/>
      <c r="L62" s="653"/>
      <c r="M62" s="653">
        <v>2</v>
      </c>
      <c r="N62" s="636"/>
      <c r="O62" s="636">
        <v>2</v>
      </c>
      <c r="P62" s="297"/>
      <c r="Q62" s="297" t="s">
        <v>670</v>
      </c>
      <c r="R62" s="643"/>
      <c r="S62" s="299">
        <v>0</v>
      </c>
      <c r="T62" s="296" t="str">
        <f t="shared" si="16"/>
        <v>No hay Programación</v>
      </c>
      <c r="U62" s="297" t="str">
        <f t="shared" si="6"/>
        <v>De acuerdo con lo programado</v>
      </c>
      <c r="V62" s="297"/>
      <c r="W62" s="299">
        <v>0</v>
      </c>
      <c r="X62" s="296" t="str">
        <f t="shared" si="17"/>
        <v>No hay Programación</v>
      </c>
      <c r="Y62" s="297" t="str">
        <f t="shared" si="18"/>
        <v>De acuerdo con lo programado</v>
      </c>
      <c r="Z62" s="297"/>
      <c r="AA62" s="299">
        <v>1</v>
      </c>
      <c r="AB62" s="296" t="str">
        <f t="shared" si="19"/>
        <v>No hay Programación</v>
      </c>
      <c r="AC62" s="297" t="str">
        <f t="shared" si="20"/>
        <v>De acuerdo con lo programado</v>
      </c>
      <c r="AD62" s="299"/>
      <c r="AE62" s="224">
        <v>0</v>
      </c>
      <c r="AF62" s="226">
        <v>1</v>
      </c>
      <c r="AG62" s="224" t="str">
        <f t="shared" si="22"/>
        <v>De acuerdo con lo programado</v>
      </c>
      <c r="AH62" s="225"/>
      <c r="AI62" s="297">
        <v>1</v>
      </c>
      <c r="AJ62" s="225">
        <v>1</v>
      </c>
      <c r="AK62" s="296" t="s">
        <v>2327</v>
      </c>
      <c r="AL62" s="226"/>
    </row>
    <row r="63" spans="1:38" s="154" customFormat="1" ht="38.4">
      <c r="A63" s="635"/>
      <c r="B63" s="635"/>
      <c r="C63" s="635"/>
      <c r="D63" s="635"/>
      <c r="E63" s="635"/>
      <c r="F63" s="420" t="s">
        <v>731</v>
      </c>
      <c r="G63" s="423" t="s">
        <v>732</v>
      </c>
      <c r="H63" s="421" t="s">
        <v>733</v>
      </c>
      <c r="I63" s="653"/>
      <c r="J63" s="653"/>
      <c r="K63" s="636"/>
      <c r="L63" s="653"/>
      <c r="M63" s="653">
        <v>1</v>
      </c>
      <c r="N63" s="636"/>
      <c r="O63" s="636">
        <v>1</v>
      </c>
      <c r="P63" s="297"/>
      <c r="Q63" s="297" t="s">
        <v>675</v>
      </c>
      <c r="R63" s="643"/>
      <c r="S63" s="299">
        <v>0</v>
      </c>
      <c r="T63" s="296" t="str">
        <f t="shared" si="16"/>
        <v>No hay Programación</v>
      </c>
      <c r="U63" s="297" t="str">
        <f t="shared" si="6"/>
        <v>De acuerdo con lo programado</v>
      </c>
      <c r="V63" s="297"/>
      <c r="W63" s="299">
        <v>0</v>
      </c>
      <c r="X63" s="296" t="str">
        <f t="shared" si="17"/>
        <v>No hay Programación</v>
      </c>
      <c r="Y63" s="297" t="str">
        <f t="shared" si="18"/>
        <v>De acuerdo con lo programado</v>
      </c>
      <c r="Z63" s="297"/>
      <c r="AA63" s="299"/>
      <c r="AB63" s="296" t="str">
        <f t="shared" si="19"/>
        <v>No hay ejecución</v>
      </c>
      <c r="AC63" s="297" t="str">
        <f t="shared" si="20"/>
        <v>NA</v>
      </c>
      <c r="AD63" s="299"/>
      <c r="AE63" s="224">
        <v>0</v>
      </c>
      <c r="AF63" s="226">
        <v>1</v>
      </c>
      <c r="AG63" s="224" t="str">
        <f t="shared" si="22"/>
        <v>De acuerdo con lo programado</v>
      </c>
      <c r="AH63" s="225"/>
      <c r="AI63" s="297">
        <v>1</v>
      </c>
      <c r="AJ63" s="225">
        <v>1</v>
      </c>
      <c r="AK63" s="296" t="s">
        <v>2327</v>
      </c>
      <c r="AL63" s="226"/>
    </row>
    <row r="64" spans="1:38" s="154" customFormat="1" ht="19.2">
      <c r="A64" s="635"/>
      <c r="B64" s="635"/>
      <c r="C64" s="635"/>
      <c r="D64" s="635"/>
      <c r="E64" s="635"/>
      <c r="F64" s="654" t="s">
        <v>734</v>
      </c>
      <c r="G64" s="655" t="s">
        <v>727</v>
      </c>
      <c r="H64" s="656" t="s">
        <v>735</v>
      </c>
      <c r="I64" s="657"/>
      <c r="J64" s="657"/>
      <c r="K64" s="658"/>
      <c r="L64" s="657"/>
      <c r="M64" s="657">
        <v>1</v>
      </c>
      <c r="N64" s="658"/>
      <c r="O64" s="658">
        <v>1</v>
      </c>
      <c r="P64" s="226"/>
      <c r="Q64" s="226" t="s">
        <v>675</v>
      </c>
      <c r="R64" s="659"/>
      <c r="S64" s="224">
        <v>0</v>
      </c>
      <c r="T64" s="296" t="str">
        <f t="shared" si="16"/>
        <v>No hay Programación</v>
      </c>
      <c r="U64" s="297" t="str">
        <f t="shared" si="6"/>
        <v>De acuerdo con lo programado</v>
      </c>
      <c r="V64" s="226"/>
      <c r="W64" s="224">
        <v>0</v>
      </c>
      <c r="X64" s="296" t="str">
        <f t="shared" si="17"/>
        <v>No hay Programación</v>
      </c>
      <c r="Y64" s="297" t="str">
        <f t="shared" si="18"/>
        <v>De acuerdo con lo programado</v>
      </c>
      <c r="Z64" s="226"/>
      <c r="AA64" s="224"/>
      <c r="AB64" s="296" t="str">
        <f t="shared" si="19"/>
        <v>No hay ejecución</v>
      </c>
      <c r="AC64" s="297" t="str">
        <f t="shared" si="20"/>
        <v>NA</v>
      </c>
      <c r="AD64" s="224"/>
      <c r="AE64" s="224"/>
      <c r="AF64" s="226">
        <v>1</v>
      </c>
      <c r="AG64" s="224" t="str">
        <f t="shared" si="22"/>
        <v>De acuerdo con lo programado</v>
      </c>
      <c r="AH64" s="225"/>
      <c r="AI64" s="297">
        <v>1</v>
      </c>
      <c r="AJ64" s="225">
        <v>1</v>
      </c>
      <c r="AK64" s="225" t="s">
        <v>2327</v>
      </c>
      <c r="AL64" s="226"/>
    </row>
    <row r="65" spans="1:38" s="154" customFormat="1" ht="19.2">
      <c r="A65" s="635"/>
      <c r="B65" s="635"/>
      <c r="C65" s="635"/>
      <c r="D65" s="635"/>
      <c r="E65" s="635"/>
      <c r="F65" s="654" t="s">
        <v>736</v>
      </c>
      <c r="G65" s="655" t="s">
        <v>737</v>
      </c>
      <c r="H65" s="656" t="s">
        <v>738</v>
      </c>
      <c r="I65" s="657"/>
      <c r="J65" s="657"/>
      <c r="K65" s="658"/>
      <c r="L65" s="657"/>
      <c r="M65" s="657">
        <v>1</v>
      </c>
      <c r="N65" s="658"/>
      <c r="O65" s="658">
        <v>1</v>
      </c>
      <c r="P65" s="226"/>
      <c r="Q65" s="226" t="s">
        <v>675</v>
      </c>
      <c r="R65" s="659"/>
      <c r="S65" s="224">
        <v>0</v>
      </c>
      <c r="T65" s="296" t="str">
        <f t="shared" si="16"/>
        <v>No hay Programación</v>
      </c>
      <c r="U65" s="297" t="str">
        <f t="shared" si="6"/>
        <v>De acuerdo con lo programado</v>
      </c>
      <c r="V65" s="226"/>
      <c r="W65" s="224">
        <v>0</v>
      </c>
      <c r="X65" s="296" t="str">
        <f t="shared" si="17"/>
        <v>No hay Programación</v>
      </c>
      <c r="Y65" s="297" t="str">
        <f t="shared" si="18"/>
        <v>De acuerdo con lo programado</v>
      </c>
      <c r="Z65" s="226"/>
      <c r="AA65" s="224"/>
      <c r="AB65" s="296" t="str">
        <f t="shared" si="19"/>
        <v>No hay ejecución</v>
      </c>
      <c r="AC65" s="297" t="str">
        <f t="shared" si="20"/>
        <v>NA</v>
      </c>
      <c r="AD65" s="224"/>
      <c r="AE65" s="224"/>
      <c r="AF65" s="226">
        <v>1</v>
      </c>
      <c r="AG65" s="224" t="str">
        <f t="shared" si="22"/>
        <v>De acuerdo con lo programado</v>
      </c>
      <c r="AH65" s="225"/>
      <c r="AI65" s="297">
        <v>1</v>
      </c>
      <c r="AJ65" s="225">
        <v>1</v>
      </c>
      <c r="AK65" s="225" t="s">
        <v>2327</v>
      </c>
      <c r="AL65" s="226"/>
    </row>
    <row r="66" spans="1:38" s="154" customFormat="1" ht="19.2">
      <c r="A66" s="635"/>
      <c r="B66" s="635"/>
      <c r="C66" s="635"/>
      <c r="D66" s="635"/>
      <c r="E66" s="635"/>
      <c r="F66" s="654" t="s">
        <v>739</v>
      </c>
      <c r="G66" s="655" t="s">
        <v>737</v>
      </c>
      <c r="H66" s="656" t="s">
        <v>740</v>
      </c>
      <c r="I66" s="657"/>
      <c r="J66" s="657"/>
      <c r="K66" s="658"/>
      <c r="L66" s="657"/>
      <c r="M66" s="657">
        <v>2</v>
      </c>
      <c r="N66" s="658"/>
      <c r="O66" s="658">
        <v>2</v>
      </c>
      <c r="P66" s="226"/>
      <c r="Q66" s="226" t="s">
        <v>741</v>
      </c>
      <c r="R66" s="659"/>
      <c r="S66" s="224">
        <v>0</v>
      </c>
      <c r="T66" s="296" t="str">
        <f t="shared" si="16"/>
        <v>No hay Programación</v>
      </c>
      <c r="U66" s="297" t="str">
        <f t="shared" si="6"/>
        <v>De acuerdo con lo programado</v>
      </c>
      <c r="V66" s="226"/>
      <c r="W66" s="224">
        <v>0</v>
      </c>
      <c r="X66" s="296" t="str">
        <f t="shared" si="17"/>
        <v>No hay Programación</v>
      </c>
      <c r="Y66" s="297" t="str">
        <f t="shared" si="18"/>
        <v>De acuerdo con lo programado</v>
      </c>
      <c r="Z66" s="226"/>
      <c r="AA66" s="224"/>
      <c r="AB66" s="296" t="str">
        <f t="shared" si="19"/>
        <v>No hay ejecución</v>
      </c>
      <c r="AC66" s="297" t="str">
        <f t="shared" si="20"/>
        <v>NA</v>
      </c>
      <c r="AD66" s="224"/>
      <c r="AE66" s="224"/>
      <c r="AF66" s="226">
        <v>2</v>
      </c>
      <c r="AG66" s="224" t="str">
        <f t="shared" si="22"/>
        <v>De acuerdo con lo programado</v>
      </c>
      <c r="AH66" s="225"/>
      <c r="AI66" s="297">
        <v>1</v>
      </c>
      <c r="AJ66" s="225">
        <v>1</v>
      </c>
      <c r="AK66" s="225" t="s">
        <v>2327</v>
      </c>
      <c r="AL66" s="226"/>
    </row>
    <row r="67" spans="1:38" s="154" customFormat="1" ht="44.55" customHeight="1">
      <c r="A67" s="635"/>
      <c r="B67" s="635"/>
      <c r="C67" s="635"/>
      <c r="D67" s="635"/>
      <c r="E67" s="635"/>
      <c r="F67" s="654" t="s">
        <v>742</v>
      </c>
      <c r="G67" s="655" t="s">
        <v>163</v>
      </c>
      <c r="H67" s="656" t="s">
        <v>725</v>
      </c>
      <c r="I67" s="657"/>
      <c r="J67" s="657"/>
      <c r="K67" s="658"/>
      <c r="L67" s="657"/>
      <c r="M67" s="657">
        <v>1</v>
      </c>
      <c r="N67" s="658"/>
      <c r="O67" s="658">
        <v>1</v>
      </c>
      <c r="P67" s="226"/>
      <c r="Q67" s="226" t="s">
        <v>670</v>
      </c>
      <c r="R67" s="659"/>
      <c r="S67" s="224">
        <v>0</v>
      </c>
      <c r="T67" s="296" t="str">
        <f t="shared" si="16"/>
        <v>No hay Programación</v>
      </c>
      <c r="U67" s="297" t="str">
        <f t="shared" si="6"/>
        <v>De acuerdo con lo programado</v>
      </c>
      <c r="V67" s="226"/>
      <c r="W67" s="224">
        <v>0</v>
      </c>
      <c r="X67" s="296" t="str">
        <f t="shared" si="17"/>
        <v>No hay Programación</v>
      </c>
      <c r="Y67" s="297" t="str">
        <f t="shared" si="18"/>
        <v>De acuerdo con lo programado</v>
      </c>
      <c r="Z67" s="226"/>
      <c r="AA67" s="224"/>
      <c r="AB67" s="296" t="str">
        <f t="shared" si="19"/>
        <v>No hay ejecución</v>
      </c>
      <c r="AC67" s="297" t="str">
        <f t="shared" si="20"/>
        <v>NA</v>
      </c>
      <c r="AD67" s="226"/>
      <c r="AE67" s="224"/>
      <c r="AF67" s="226">
        <v>1</v>
      </c>
      <c r="AG67" s="224" t="str">
        <f t="shared" si="22"/>
        <v>De acuerdo con lo programado</v>
      </c>
      <c r="AH67" s="226"/>
      <c r="AI67" s="297">
        <v>1</v>
      </c>
      <c r="AJ67" s="225">
        <v>1</v>
      </c>
      <c r="AK67" s="226" t="s">
        <v>2327</v>
      </c>
      <c r="AL67" s="226"/>
    </row>
    <row r="68" spans="1:38" s="154" customFormat="1" ht="44.55" customHeight="1">
      <c r="A68" s="635"/>
      <c r="B68" s="635"/>
      <c r="C68" s="635"/>
      <c r="D68" s="635"/>
      <c r="E68" s="635"/>
      <c r="F68" s="654" t="s">
        <v>743</v>
      </c>
      <c r="G68" s="655" t="s">
        <v>174</v>
      </c>
      <c r="H68" s="656" t="s">
        <v>728</v>
      </c>
      <c r="I68" s="657"/>
      <c r="J68" s="657"/>
      <c r="K68" s="658"/>
      <c r="L68" s="657"/>
      <c r="M68" s="657">
        <v>2</v>
      </c>
      <c r="N68" s="658"/>
      <c r="O68" s="658">
        <v>2</v>
      </c>
      <c r="P68" s="226"/>
      <c r="Q68" s="226" t="s">
        <v>675</v>
      </c>
      <c r="R68" s="659"/>
      <c r="S68" s="224">
        <v>0</v>
      </c>
      <c r="T68" s="296" t="str">
        <f t="shared" si="16"/>
        <v>No hay Programación</v>
      </c>
      <c r="U68" s="297" t="str">
        <f t="shared" si="6"/>
        <v>De acuerdo con lo programado</v>
      </c>
      <c r="V68" s="226"/>
      <c r="W68" s="224">
        <v>0</v>
      </c>
      <c r="X68" s="296" t="str">
        <f t="shared" si="17"/>
        <v>No hay Programación</v>
      </c>
      <c r="Y68" s="297" t="str">
        <f t="shared" si="18"/>
        <v>De acuerdo con lo programado</v>
      </c>
      <c r="Z68" s="226"/>
      <c r="AA68" s="224"/>
      <c r="AB68" s="296" t="str">
        <f t="shared" si="19"/>
        <v>No hay ejecución</v>
      </c>
      <c r="AC68" s="297" t="str">
        <f t="shared" si="20"/>
        <v>NA</v>
      </c>
      <c r="AD68" s="226"/>
      <c r="AE68" s="224"/>
      <c r="AF68" s="226">
        <v>2</v>
      </c>
      <c r="AG68" s="224" t="str">
        <f t="shared" si="22"/>
        <v>De acuerdo con lo programado</v>
      </c>
      <c r="AH68" s="226"/>
      <c r="AI68" s="297">
        <v>1</v>
      </c>
      <c r="AJ68" s="225">
        <v>1</v>
      </c>
      <c r="AK68" s="226" t="s">
        <v>2327</v>
      </c>
      <c r="AL68" s="226"/>
    </row>
    <row r="69" spans="1:38" s="154" customFormat="1" ht="10.199999999999999" thickBot="1">
      <c r="A69" s="256"/>
      <c r="B69" s="256"/>
      <c r="C69" s="256"/>
      <c r="D69" s="256"/>
      <c r="E69" s="256"/>
      <c r="F69" s="407"/>
      <c r="G69" s="408"/>
      <c r="H69" s="408"/>
      <c r="I69" s="409"/>
      <c r="J69" s="409"/>
      <c r="K69" s="409"/>
      <c r="L69" s="409"/>
      <c r="M69" s="409"/>
      <c r="N69" s="409"/>
      <c r="O69" s="409"/>
      <c r="P69" s="409"/>
      <c r="Q69" s="409"/>
      <c r="R69" s="409"/>
      <c r="S69" s="660"/>
      <c r="T69" s="661"/>
      <c r="U69" s="662"/>
      <c r="V69" s="662"/>
      <c r="W69" s="660"/>
      <c r="X69" s="661"/>
      <c r="Y69" s="662"/>
      <c r="Z69" s="662"/>
      <c r="AA69" s="660"/>
      <c r="AB69" s="661"/>
      <c r="AC69" s="662"/>
      <c r="AD69" s="662"/>
      <c r="AE69" s="660"/>
      <c r="AF69" s="661"/>
      <c r="AG69" s="662"/>
      <c r="AH69" s="662"/>
      <c r="AI69" s="660"/>
      <c r="AJ69" s="661"/>
      <c r="AK69" s="662"/>
      <c r="AL69" s="662"/>
    </row>
    <row r="70" spans="1:38" s="154" customFormat="1" ht="10.5" customHeight="1" thickTop="1" thickBot="1">
      <c r="A70" s="845" t="s">
        <v>744</v>
      </c>
      <c r="B70" s="846"/>
      <c r="C70" s="846"/>
      <c r="D70" s="846"/>
      <c r="E70" s="846"/>
      <c r="F70" s="410" t="s">
        <v>745</v>
      </c>
      <c r="G70" s="411"/>
      <c r="H70" s="411"/>
      <c r="I70" s="409"/>
      <c r="J70" s="409"/>
      <c r="K70" s="409"/>
      <c r="L70" s="409"/>
      <c r="M70" s="409"/>
      <c r="N70" s="409"/>
      <c r="O70" s="409"/>
      <c r="P70" s="409"/>
      <c r="Q70" s="409"/>
      <c r="R70" s="409"/>
    </row>
    <row r="71" spans="1:38" s="154" customFormat="1" ht="10.8" thickTop="1" thickBot="1">
      <c r="A71" s="153"/>
      <c r="B71" s="153"/>
      <c r="C71" s="153"/>
      <c r="D71" s="153"/>
      <c r="E71" s="153"/>
      <c r="F71" s="412"/>
      <c r="G71" s="411"/>
      <c r="H71" s="411"/>
      <c r="I71" s="409"/>
      <c r="J71" s="409"/>
      <c r="K71" s="409"/>
      <c r="L71" s="409"/>
      <c r="M71" s="409"/>
      <c r="N71" s="409"/>
      <c r="O71" s="409"/>
      <c r="P71" s="409"/>
      <c r="Q71" s="409"/>
      <c r="R71" s="409"/>
    </row>
    <row r="72" spans="1:38" ht="12" customHeight="1" thickTop="1" thickBot="1">
      <c r="A72" s="843" t="s">
        <v>553</v>
      </c>
      <c r="B72" s="844"/>
      <c r="C72" s="844"/>
      <c r="D72" s="844"/>
      <c r="E72" s="844"/>
      <c r="F72" s="410" t="s">
        <v>746</v>
      </c>
      <c r="G72" s="411"/>
      <c r="H72" s="411"/>
      <c r="I72" s="409"/>
      <c r="J72" s="409"/>
      <c r="K72" s="409"/>
      <c r="L72" s="409"/>
      <c r="M72" s="409"/>
      <c r="N72" s="409"/>
      <c r="O72" s="409"/>
      <c r="P72" s="409"/>
      <c r="Q72" s="409"/>
      <c r="R72" s="409"/>
    </row>
    <row r="73" spans="1:38" ht="10.8" thickTop="1" thickBot="1">
      <c r="A73" s="413"/>
      <c r="B73" s="413"/>
      <c r="C73" s="413"/>
      <c r="D73" s="413"/>
      <c r="E73" s="413"/>
      <c r="F73" s="414"/>
      <c r="G73" s="411"/>
      <c r="H73" s="411"/>
      <c r="I73" s="409"/>
      <c r="J73" s="409"/>
      <c r="K73" s="409"/>
      <c r="L73" s="409"/>
      <c r="M73" s="409"/>
      <c r="N73" s="409"/>
      <c r="O73" s="409"/>
      <c r="P73" s="409"/>
      <c r="Q73" s="409"/>
      <c r="R73" s="409"/>
    </row>
    <row r="74" spans="1:38" ht="10.8" thickTop="1" thickBot="1">
      <c r="A74" s="262" t="s">
        <v>554</v>
      </c>
      <c r="B74" s="256"/>
      <c r="C74" s="267"/>
      <c r="D74" s="256"/>
      <c r="E74" s="256"/>
      <c r="F74" s="407"/>
      <c r="G74" s="411"/>
      <c r="H74" s="411"/>
      <c r="I74" s="409"/>
      <c r="J74" s="409"/>
      <c r="K74" s="409"/>
      <c r="L74" s="409"/>
      <c r="M74" s="409"/>
      <c r="N74" s="409"/>
      <c r="O74" s="409"/>
      <c r="P74" s="409"/>
      <c r="Q74" s="409"/>
      <c r="R74" s="409"/>
    </row>
    <row r="75" spans="1:38" ht="13.2" customHeight="1" thickTop="1" thickBot="1">
      <c r="A75" s="263">
        <v>1</v>
      </c>
      <c r="B75" s="256" t="s">
        <v>555</v>
      </c>
      <c r="C75" s="267"/>
      <c r="D75" s="256"/>
      <c r="E75" s="256"/>
      <c r="F75" s="407"/>
      <c r="G75" s="411"/>
      <c r="H75" s="411"/>
      <c r="I75" s="409"/>
      <c r="J75" s="409"/>
      <c r="K75" s="409"/>
      <c r="L75" s="409"/>
      <c r="M75" s="409"/>
      <c r="N75" s="409"/>
      <c r="O75" s="409"/>
      <c r="P75" s="409"/>
      <c r="Q75" s="409"/>
      <c r="R75" s="409"/>
    </row>
    <row r="76" spans="1:38" ht="13.2" customHeight="1" thickTop="1" thickBot="1">
      <c r="A76" s="263">
        <v>2</v>
      </c>
      <c r="B76" s="256" t="s">
        <v>747</v>
      </c>
      <c r="C76" s="267"/>
      <c r="D76" s="256"/>
      <c r="E76" s="256"/>
      <c r="F76" s="415"/>
      <c r="G76" s="411"/>
      <c r="H76" s="411"/>
      <c r="I76" s="409"/>
      <c r="J76" s="409"/>
      <c r="K76" s="409"/>
      <c r="L76" s="409"/>
      <c r="M76" s="409"/>
      <c r="N76" s="409"/>
      <c r="O76" s="409"/>
      <c r="P76" s="409"/>
      <c r="Q76" s="409"/>
      <c r="R76" s="409"/>
    </row>
    <row r="77" spans="1:38" ht="13.2" customHeight="1" thickTop="1" thickBot="1">
      <c r="A77" s="263">
        <v>3</v>
      </c>
      <c r="B77" s="256" t="s">
        <v>557</v>
      </c>
      <c r="C77" s="268"/>
      <c r="D77" s="256"/>
      <c r="E77" s="256"/>
      <c r="F77" s="415"/>
      <c r="G77" s="154"/>
      <c r="H77" s="154"/>
      <c r="I77" s="409"/>
      <c r="J77" s="409"/>
      <c r="K77" s="409"/>
      <c r="L77" s="409"/>
      <c r="M77" s="409"/>
      <c r="N77" s="409"/>
      <c r="O77" s="409"/>
      <c r="P77" s="409"/>
      <c r="Q77" s="409"/>
      <c r="R77" s="409"/>
    </row>
    <row r="78" spans="1:38" ht="13.2" customHeight="1" thickTop="1" thickBot="1">
      <c r="A78" s="263">
        <v>4</v>
      </c>
      <c r="B78" s="256" t="s">
        <v>558</v>
      </c>
      <c r="C78" s="268"/>
      <c r="D78" s="256"/>
      <c r="E78" s="256"/>
      <c r="F78" s="415"/>
      <c r="G78" s="408"/>
      <c r="H78" s="408"/>
      <c r="I78" s="409"/>
      <c r="J78" s="409"/>
      <c r="K78" s="409"/>
      <c r="L78" s="409"/>
      <c r="M78" s="409"/>
      <c r="N78" s="409"/>
      <c r="O78" s="409"/>
      <c r="P78" s="409"/>
      <c r="Q78" s="409"/>
      <c r="R78" s="409"/>
    </row>
    <row r="79" spans="1:38" ht="13.2" customHeight="1" thickTop="1" thickBot="1">
      <c r="A79" s="263">
        <v>5</v>
      </c>
      <c r="B79" s="256" t="s">
        <v>607</v>
      </c>
      <c r="C79" s="268"/>
      <c r="D79" s="256"/>
      <c r="E79" s="256"/>
      <c r="F79" s="415"/>
      <c r="G79" s="408"/>
      <c r="H79" s="408"/>
      <c r="I79" s="409"/>
      <c r="J79" s="409"/>
      <c r="K79" s="409"/>
      <c r="L79" s="409"/>
      <c r="M79" s="409"/>
      <c r="N79" s="409"/>
      <c r="O79" s="409"/>
      <c r="P79" s="409"/>
      <c r="Q79" s="409"/>
      <c r="R79" s="409"/>
    </row>
    <row r="80" spans="1:38" ht="13.2" customHeight="1" thickTop="1">
      <c r="A80" s="263">
        <v>6</v>
      </c>
      <c r="B80" s="154" t="s">
        <v>560</v>
      </c>
      <c r="C80" s="268"/>
      <c r="D80" s="256"/>
      <c r="E80" s="256"/>
      <c r="F80" s="415"/>
      <c r="G80" s="411"/>
      <c r="H80" s="411"/>
      <c r="I80" s="416"/>
      <c r="J80" s="416"/>
      <c r="K80" s="416"/>
      <c r="L80" s="416"/>
      <c r="M80" s="416"/>
      <c r="N80" s="416"/>
      <c r="O80" s="416"/>
      <c r="P80" s="416"/>
      <c r="Q80" s="416"/>
      <c r="R80" s="416"/>
    </row>
    <row r="81" spans="1:18" ht="13.2" customHeight="1">
      <c r="A81" s="263">
        <v>7</v>
      </c>
      <c r="B81" s="256" t="s">
        <v>561</v>
      </c>
      <c r="D81" s="256"/>
      <c r="E81" s="256"/>
      <c r="F81" s="415"/>
      <c r="G81" s="411"/>
      <c r="H81" s="411"/>
      <c r="I81" s="416"/>
      <c r="J81" s="416"/>
      <c r="K81" s="416"/>
      <c r="L81" s="416"/>
      <c r="M81" s="416"/>
      <c r="N81" s="416"/>
      <c r="O81" s="416"/>
      <c r="P81" s="416"/>
      <c r="Q81" s="416"/>
      <c r="R81" s="416"/>
    </row>
    <row r="82" spans="1:18" s="154" customFormat="1" ht="13.2" customHeight="1">
      <c r="A82" s="263">
        <v>8</v>
      </c>
      <c r="B82" s="417" t="s">
        <v>562</v>
      </c>
      <c r="C82" s="256"/>
      <c r="F82" s="415"/>
      <c r="G82" s="411"/>
      <c r="H82" s="411"/>
      <c r="I82" s="416"/>
      <c r="J82" s="416"/>
      <c r="K82" s="416"/>
      <c r="L82" s="416"/>
      <c r="M82" s="416"/>
      <c r="N82" s="416"/>
      <c r="O82" s="416"/>
      <c r="P82" s="416"/>
      <c r="Q82" s="416"/>
      <c r="R82" s="416"/>
    </row>
    <row r="83" spans="1:18" ht="13.2" customHeight="1">
      <c r="A83" s="263">
        <v>9</v>
      </c>
      <c r="B83" s="417" t="s">
        <v>563</v>
      </c>
      <c r="C83" s="256"/>
      <c r="D83" s="256"/>
      <c r="E83" s="256"/>
      <c r="F83" s="415"/>
      <c r="G83" s="411"/>
      <c r="H83" s="411"/>
      <c r="I83" s="416"/>
      <c r="J83" s="416"/>
      <c r="K83" s="416"/>
      <c r="L83" s="416"/>
      <c r="M83" s="416"/>
      <c r="N83" s="416"/>
      <c r="O83" s="416"/>
      <c r="P83" s="416"/>
      <c r="Q83" s="416"/>
      <c r="R83" s="416"/>
    </row>
    <row r="84" spans="1:18" ht="13.2" customHeight="1">
      <c r="A84" s="263">
        <v>10</v>
      </c>
      <c r="B84" s="417" t="s">
        <v>564</v>
      </c>
      <c r="C84" s="256"/>
      <c r="D84" s="256"/>
      <c r="E84" s="256"/>
      <c r="F84" s="415"/>
      <c r="G84" s="411"/>
      <c r="H84" s="411"/>
      <c r="I84" s="416"/>
      <c r="J84" s="416"/>
      <c r="K84" s="416"/>
      <c r="L84" s="416"/>
      <c r="M84" s="416"/>
      <c r="N84" s="416"/>
      <c r="O84" s="416"/>
      <c r="P84" s="416"/>
      <c r="Q84" s="416"/>
      <c r="R84" s="416"/>
    </row>
    <row r="85" spans="1:18" ht="13.2" customHeight="1">
      <c r="A85" s="263">
        <v>11</v>
      </c>
      <c r="B85" s="417" t="s">
        <v>565</v>
      </c>
      <c r="C85" s="256"/>
      <c r="D85" s="256"/>
      <c r="E85" s="256"/>
      <c r="F85" s="415"/>
      <c r="G85" s="411"/>
      <c r="H85" s="411"/>
      <c r="I85" s="416"/>
      <c r="J85" s="416"/>
      <c r="K85" s="416"/>
      <c r="L85" s="416"/>
      <c r="M85" s="416"/>
      <c r="N85" s="416"/>
      <c r="O85" s="416"/>
      <c r="P85" s="416"/>
      <c r="Q85" s="416"/>
      <c r="R85" s="416"/>
    </row>
    <row r="86" spans="1:18" ht="13.2" customHeight="1">
      <c r="A86" s="263">
        <v>12</v>
      </c>
      <c r="B86" s="256" t="s">
        <v>566</v>
      </c>
      <c r="C86" s="256"/>
      <c r="D86" s="256"/>
      <c r="E86" s="256"/>
      <c r="F86" s="415"/>
      <c r="G86" s="411"/>
      <c r="H86" s="411"/>
      <c r="I86" s="416"/>
      <c r="J86" s="416"/>
      <c r="K86" s="416"/>
      <c r="L86" s="416"/>
      <c r="M86" s="416"/>
      <c r="N86" s="416"/>
      <c r="O86" s="416"/>
      <c r="P86" s="416"/>
      <c r="Q86" s="416"/>
      <c r="R86" s="416"/>
    </row>
    <row r="87" spans="1:18" ht="13.2" customHeight="1">
      <c r="A87" s="263">
        <v>13</v>
      </c>
      <c r="B87" s="417" t="s">
        <v>567</v>
      </c>
      <c r="C87" s="256"/>
      <c r="D87" s="256"/>
      <c r="E87" s="256"/>
      <c r="F87" s="415"/>
      <c r="G87" s="411"/>
      <c r="H87" s="411"/>
      <c r="I87" s="416"/>
      <c r="J87" s="416"/>
      <c r="K87" s="416"/>
      <c r="L87" s="416"/>
      <c r="M87" s="416"/>
      <c r="N87" s="416"/>
      <c r="O87" s="416"/>
      <c r="P87" s="416"/>
      <c r="Q87" s="416"/>
      <c r="R87" s="416"/>
    </row>
    <row r="88" spans="1:18" ht="10.199999999999999" thickBot="1">
      <c r="A88" s="154"/>
      <c r="C88" s="154"/>
      <c r="D88" s="154"/>
      <c r="E88" s="154"/>
      <c r="F88" s="269"/>
      <c r="G88" s="265"/>
      <c r="H88" s="265"/>
      <c r="I88" s="265"/>
      <c r="J88" s="265"/>
      <c r="K88" s="265"/>
      <c r="L88" s="265"/>
      <c r="M88" s="265"/>
      <c r="N88" s="265"/>
      <c r="O88" s="265"/>
      <c r="P88" s="265"/>
      <c r="Q88" s="265"/>
      <c r="R88" s="265"/>
    </row>
    <row r="89" spans="1:18" ht="10.199999999999999" thickTop="1">
      <c r="C89" s="418"/>
      <c r="D89" s="418"/>
      <c r="E89" s="418"/>
    </row>
    <row r="90" spans="1:18">
      <c r="A90" s="154"/>
      <c r="C90" s="154"/>
      <c r="D90" s="154"/>
      <c r="E90" s="154"/>
      <c r="F90" s="269"/>
      <c r="G90" s="154"/>
      <c r="H90" s="154"/>
      <c r="I90" s="154"/>
      <c r="J90" s="154"/>
      <c r="K90" s="154"/>
      <c r="L90" s="154"/>
      <c r="M90" s="154"/>
      <c r="N90" s="154"/>
      <c r="O90" s="154"/>
      <c r="P90" s="154"/>
      <c r="Q90" s="154"/>
      <c r="R90" s="154"/>
    </row>
    <row r="91" spans="1:18" s="154" customFormat="1">
      <c r="F91" s="269"/>
    </row>
    <row r="92" spans="1:18" s="154" customFormat="1" ht="9.75" customHeight="1">
      <c r="F92" s="269"/>
    </row>
    <row r="93" spans="1:18" s="154" customFormat="1">
      <c r="F93" s="269"/>
    </row>
    <row r="94" spans="1:18" s="154" customFormat="1" ht="9" customHeight="1">
      <c r="A94" s="151"/>
      <c r="B94" s="151"/>
      <c r="C94" s="151"/>
      <c r="D94" s="151"/>
      <c r="E94" s="151"/>
      <c r="F94" s="266"/>
      <c r="G94" s="151"/>
      <c r="H94" s="151"/>
      <c r="I94" s="151"/>
      <c r="J94" s="151"/>
      <c r="K94" s="151"/>
      <c r="L94" s="151"/>
      <c r="M94" s="151"/>
      <c r="N94" s="151"/>
      <c r="O94" s="151"/>
      <c r="P94" s="151"/>
      <c r="Q94" s="151"/>
      <c r="R94" s="151"/>
    </row>
    <row r="95" spans="1:18" s="154" customFormat="1">
      <c r="A95" s="151"/>
      <c r="B95" s="151"/>
      <c r="C95" s="151"/>
      <c r="D95" s="151"/>
      <c r="E95" s="151"/>
      <c r="F95" s="266"/>
      <c r="G95" s="151"/>
      <c r="H95" s="151"/>
      <c r="I95" s="151"/>
      <c r="J95" s="151"/>
      <c r="K95" s="151"/>
      <c r="L95" s="151"/>
      <c r="M95" s="151"/>
      <c r="N95" s="151"/>
      <c r="O95" s="151"/>
      <c r="P95" s="151"/>
      <c r="Q95" s="151"/>
      <c r="R95" s="151"/>
    </row>
    <row r="96" spans="1:18" s="154" customFormat="1">
      <c r="A96" s="151"/>
      <c r="B96" s="151"/>
      <c r="C96" s="151"/>
      <c r="D96" s="151"/>
      <c r="E96" s="151"/>
      <c r="F96" s="266"/>
      <c r="G96" s="151"/>
      <c r="H96" s="151"/>
      <c r="I96" s="151"/>
      <c r="J96" s="151"/>
      <c r="K96" s="151"/>
      <c r="L96" s="151"/>
      <c r="M96" s="151"/>
      <c r="N96" s="151"/>
      <c r="O96" s="151"/>
      <c r="P96" s="151"/>
      <c r="Q96" s="151"/>
      <c r="R96" s="151"/>
    </row>
    <row r="97" spans="1:18" s="154" customFormat="1">
      <c r="A97" s="151"/>
      <c r="B97" s="151"/>
      <c r="C97" s="151"/>
      <c r="D97" s="151"/>
      <c r="E97" s="151"/>
      <c r="F97" s="266"/>
      <c r="G97" s="151"/>
      <c r="H97" s="151"/>
      <c r="I97" s="151"/>
      <c r="J97" s="151"/>
      <c r="K97" s="151"/>
      <c r="L97" s="151"/>
      <c r="M97" s="151"/>
      <c r="N97" s="151"/>
      <c r="O97" s="151"/>
      <c r="P97" s="151"/>
      <c r="Q97" s="151"/>
      <c r="R97" s="151"/>
    </row>
    <row r="98" spans="1:18" s="154" customFormat="1">
      <c r="A98" s="151"/>
      <c r="B98" s="151"/>
      <c r="C98" s="151"/>
      <c r="D98" s="151"/>
      <c r="E98" s="151"/>
      <c r="F98" s="266"/>
      <c r="G98" s="151"/>
      <c r="H98" s="151"/>
      <c r="I98" s="151"/>
      <c r="J98" s="151"/>
      <c r="K98" s="151"/>
      <c r="L98" s="151"/>
      <c r="M98" s="151"/>
      <c r="N98" s="151"/>
      <c r="O98" s="151"/>
      <c r="P98" s="151"/>
      <c r="Q98" s="151"/>
      <c r="R98" s="151"/>
    </row>
    <row r="99" spans="1:18" s="154" customFormat="1">
      <c r="A99" s="151"/>
      <c r="B99" s="151"/>
      <c r="C99" s="151"/>
      <c r="D99" s="151"/>
      <c r="E99" s="151"/>
      <c r="F99" s="266"/>
      <c r="G99" s="151"/>
      <c r="H99" s="151"/>
      <c r="I99" s="151"/>
      <c r="J99" s="151"/>
      <c r="K99" s="151"/>
      <c r="L99" s="151"/>
      <c r="M99" s="151"/>
      <c r="N99" s="151"/>
      <c r="O99" s="151"/>
      <c r="P99" s="151"/>
      <c r="Q99" s="151"/>
      <c r="R99" s="151"/>
    </row>
    <row r="100" spans="1:18" s="154" customFormat="1">
      <c r="A100" s="151"/>
      <c r="B100" s="151"/>
      <c r="C100" s="151"/>
      <c r="D100" s="151"/>
      <c r="E100" s="151"/>
      <c r="F100" s="266"/>
      <c r="G100" s="151"/>
      <c r="H100" s="151"/>
      <c r="I100" s="151"/>
      <c r="J100" s="151"/>
      <c r="K100" s="151"/>
      <c r="L100" s="151"/>
      <c r="M100" s="151"/>
      <c r="N100" s="151"/>
      <c r="O100" s="151"/>
      <c r="P100" s="151"/>
      <c r="Q100" s="151"/>
      <c r="R100" s="151"/>
    </row>
    <row r="101" spans="1:18" s="154" customFormat="1">
      <c r="A101" s="151"/>
      <c r="B101" s="151"/>
      <c r="C101" s="151"/>
      <c r="D101" s="151"/>
      <c r="E101" s="151"/>
      <c r="F101" s="266"/>
      <c r="G101" s="151"/>
      <c r="H101" s="151"/>
      <c r="I101" s="151"/>
      <c r="J101" s="151"/>
      <c r="K101" s="151"/>
      <c r="L101" s="151"/>
      <c r="M101" s="151"/>
      <c r="N101" s="151"/>
      <c r="O101" s="151"/>
      <c r="P101" s="151"/>
      <c r="Q101" s="151"/>
      <c r="R101" s="151"/>
    </row>
    <row r="102" spans="1:18" s="154" customFormat="1">
      <c r="A102" s="151"/>
      <c r="B102" s="151"/>
      <c r="C102" s="151"/>
      <c r="D102" s="151"/>
      <c r="E102" s="151"/>
      <c r="F102" s="266"/>
      <c r="G102" s="151"/>
      <c r="H102" s="151"/>
      <c r="I102" s="151"/>
      <c r="J102" s="151"/>
      <c r="K102" s="151"/>
      <c r="L102" s="151"/>
      <c r="M102" s="151"/>
      <c r="N102" s="151"/>
      <c r="O102" s="151"/>
      <c r="P102" s="151"/>
      <c r="Q102" s="151"/>
      <c r="R102" s="151"/>
    </row>
    <row r="103" spans="1:18" s="154" customFormat="1">
      <c r="A103" s="151"/>
      <c r="B103" s="151"/>
      <c r="C103" s="151"/>
      <c r="D103" s="151"/>
      <c r="E103" s="151"/>
      <c r="F103" s="266"/>
      <c r="G103" s="151"/>
      <c r="H103" s="151"/>
      <c r="I103" s="151"/>
      <c r="J103" s="151"/>
      <c r="K103" s="151"/>
      <c r="L103" s="151"/>
      <c r="M103" s="151"/>
      <c r="N103" s="151"/>
      <c r="O103" s="151"/>
      <c r="P103" s="151"/>
      <c r="Q103" s="151"/>
      <c r="R103" s="151"/>
    </row>
  </sheetData>
  <autoFilter ref="A14:AL68" xr:uid="{00D07EA6-4C21-4391-9A11-1EE20BC14B37}"/>
  <mergeCells count="45">
    <mergeCell ref="A9:E9"/>
    <mergeCell ref="A1:E1"/>
    <mergeCell ref="A2:E2"/>
    <mergeCell ref="A6:E6"/>
    <mergeCell ref="A7:E7"/>
    <mergeCell ref="A8:E8"/>
    <mergeCell ref="R12:R14"/>
    <mergeCell ref="S12:V12"/>
    <mergeCell ref="W12:Z12"/>
    <mergeCell ref="AA12:AD12"/>
    <mergeCell ref="V13:V14"/>
    <mergeCell ref="W13:W14"/>
    <mergeCell ref="X13:X14"/>
    <mergeCell ref="A72:E72"/>
    <mergeCell ref="AH13:AH14"/>
    <mergeCell ref="AI13:AI14"/>
    <mergeCell ref="A70:E70"/>
    <mergeCell ref="Y13:Y14"/>
    <mergeCell ref="Z13:Z14"/>
    <mergeCell ref="AC13:AC14"/>
    <mergeCell ref="AD13:AD14"/>
    <mergeCell ref="AE13:AE14"/>
    <mergeCell ref="G13:G14"/>
    <mergeCell ref="H13:H14"/>
    <mergeCell ref="S13:S14"/>
    <mergeCell ref="T13:T14"/>
    <mergeCell ref="U13:U14"/>
    <mergeCell ref="P12:P14"/>
    <mergeCell ref="Q12:Q14"/>
    <mergeCell ref="AJ13:AJ14"/>
    <mergeCell ref="AK13:AK14"/>
    <mergeCell ref="A11:A14"/>
    <mergeCell ref="B11:E11"/>
    <mergeCell ref="AI11:AL12"/>
    <mergeCell ref="B12:B14"/>
    <mergeCell ref="C12:C14"/>
    <mergeCell ref="D12:D14"/>
    <mergeCell ref="E12:E14"/>
    <mergeCell ref="F12:F14"/>
    <mergeCell ref="AL13:AL14"/>
    <mergeCell ref="AB13:AB14"/>
    <mergeCell ref="AF13:AF14"/>
    <mergeCell ref="AG13:AG14"/>
    <mergeCell ref="AE12:AH12"/>
    <mergeCell ref="AA13:AA14"/>
  </mergeCells>
  <dataValidations count="1">
    <dataValidation type="list" allowBlank="1" showInputMessage="1" showErrorMessage="1" sqref="B57:B68 C57 G41:G55 G15 G31:G33 G36 G18:G29 F65:F66 D57:E68 H65:H66 F57:F63 G57:G68 B15:E55" xr:uid="{6341577C-8630-4EC4-9F69-197422D4FB74}"/>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9B2D5-7E8B-42BD-BF90-CEFA41BC1C09}">
  <sheetPr>
    <tabColor rgb="FF00B050"/>
  </sheetPr>
  <dimension ref="A1:AL65"/>
  <sheetViews>
    <sheetView topLeftCell="A16" zoomScaleNormal="100" workbookViewId="0">
      <selection activeCell="G15" sqref="G15"/>
    </sheetView>
  </sheetViews>
  <sheetFormatPr baseColWidth="10" defaultColWidth="11.44140625" defaultRowHeight="9.6" outlineLevelRow="1"/>
  <cols>
    <col min="1" max="1" width="6.21875" style="1" customWidth="1"/>
    <col min="2" max="5" width="6.77734375" style="1" customWidth="1"/>
    <col min="6" max="6" width="29.44140625" style="140" customWidth="1"/>
    <col min="7" max="7" width="21.77734375" style="1" customWidth="1"/>
    <col min="8" max="8" width="16" style="1" customWidth="1"/>
    <col min="9" max="9" width="4.21875" style="1" customWidth="1"/>
    <col min="10" max="10" width="4.44140625" style="1" customWidth="1"/>
    <col min="11" max="11" width="6.5546875" style="1" bestFit="1" customWidth="1"/>
    <col min="12" max="13" width="4.21875" style="1" customWidth="1"/>
    <col min="14" max="14" width="6" style="1" bestFit="1" customWidth="1"/>
    <col min="15" max="15" width="7" style="1" bestFit="1" customWidth="1"/>
    <col min="16" max="16" width="13" style="142" customWidth="1"/>
    <col min="17" max="17" width="18.21875" style="1" customWidth="1"/>
    <col min="18" max="18" width="26.21875" style="1" customWidth="1"/>
    <col min="19" max="20" width="11.44140625" style="1" customWidth="1"/>
    <col min="21" max="21" width="13.21875" style="1" customWidth="1"/>
    <col min="22" max="22" width="26.77734375" style="1" customWidth="1"/>
    <col min="23" max="26" width="11.44140625" style="1" customWidth="1"/>
    <col min="27" max="27" width="14.21875" style="1" customWidth="1"/>
    <col min="28" max="30" width="11.44140625" style="1" customWidth="1"/>
    <col min="31" max="34" width="11.44140625" style="151" customWidth="1"/>
    <col min="35" max="38" width="11.44140625" style="1" customWidth="1"/>
    <col min="39" max="40" width="11.44140625" style="151" customWidth="1"/>
    <col min="41" max="16384" width="11.44140625" style="151"/>
  </cols>
  <sheetData>
    <row r="1" spans="1:38" ht="15.6">
      <c r="A1" s="831" t="s">
        <v>441</v>
      </c>
      <c r="B1" s="831"/>
      <c r="C1" s="831"/>
      <c r="D1" s="831"/>
      <c r="E1" s="831"/>
      <c r="F1" s="164"/>
      <c r="G1" s="832"/>
      <c r="H1" s="832"/>
      <c r="I1" s="832"/>
      <c r="J1" s="832"/>
      <c r="K1" s="832"/>
      <c r="L1" s="832"/>
      <c r="M1" s="832"/>
      <c r="N1" s="832"/>
      <c r="O1" s="832"/>
      <c r="P1" s="832"/>
      <c r="Q1" s="832"/>
    </row>
    <row r="2" spans="1:38" ht="12" customHeight="1">
      <c r="A2" s="833" t="s">
        <v>442</v>
      </c>
      <c r="B2" s="833"/>
      <c r="C2" s="833"/>
      <c r="D2" s="833"/>
      <c r="E2" s="833"/>
      <c r="F2" s="165"/>
      <c r="G2" s="832"/>
      <c r="H2" s="832"/>
      <c r="I2" s="832"/>
      <c r="J2" s="832"/>
      <c r="K2" s="832"/>
      <c r="L2" s="832"/>
      <c r="M2" s="832"/>
      <c r="N2" s="832"/>
      <c r="O2" s="832"/>
      <c r="P2" s="832"/>
      <c r="Q2" s="832"/>
    </row>
    <row r="3" spans="1:38" ht="10.199999999999999" customHeight="1">
      <c r="G3" s="832"/>
      <c r="H3" s="832"/>
      <c r="I3" s="832"/>
      <c r="J3" s="832"/>
      <c r="K3" s="832"/>
      <c r="L3" s="832"/>
      <c r="M3" s="832"/>
      <c r="N3" s="832"/>
      <c r="O3" s="832"/>
      <c r="P3" s="832"/>
      <c r="Q3" s="832"/>
    </row>
    <row r="6" spans="1:38" ht="10.199999999999999">
      <c r="A6" s="834" t="s">
        <v>443</v>
      </c>
      <c r="B6" s="834"/>
      <c r="C6" s="834"/>
      <c r="D6" s="834"/>
      <c r="E6" s="834"/>
      <c r="F6" s="141">
        <v>2024</v>
      </c>
    </row>
    <row r="7" spans="1:38" ht="10.199999999999999">
      <c r="A7" s="834" t="s">
        <v>444</v>
      </c>
      <c r="B7" s="834"/>
      <c r="C7" s="834"/>
      <c r="D7" s="834"/>
      <c r="E7" s="834"/>
      <c r="F7" s="143">
        <v>172</v>
      </c>
    </row>
    <row r="8" spans="1:38" ht="10.199999999999999">
      <c r="A8" s="834" t="s">
        <v>445</v>
      </c>
      <c r="B8" s="834"/>
      <c r="C8" s="834"/>
      <c r="D8" s="834"/>
      <c r="E8" s="834"/>
      <c r="F8" s="143" t="s">
        <v>568</v>
      </c>
    </row>
    <row r="9" spans="1:38" ht="34.049999999999997" customHeight="1">
      <c r="A9" s="834" t="s">
        <v>447</v>
      </c>
      <c r="B9" s="834"/>
      <c r="C9" s="834"/>
      <c r="D9" s="834"/>
      <c r="E9" s="834"/>
      <c r="F9" s="143" t="s">
        <v>748</v>
      </c>
    </row>
    <row r="10" spans="1:38" ht="19.5" customHeight="1"/>
    <row r="11" spans="1:38" ht="27" customHeight="1">
      <c r="A11" s="816" t="s">
        <v>44</v>
      </c>
      <c r="B11" s="816" t="s">
        <v>570</v>
      </c>
      <c r="C11" s="816"/>
      <c r="D11" s="816"/>
      <c r="E11" s="816"/>
      <c r="F11" s="166" t="s">
        <v>449</v>
      </c>
      <c r="G11" s="166"/>
      <c r="H11" s="166"/>
      <c r="I11" s="166"/>
      <c r="J11" s="166"/>
      <c r="K11" s="166"/>
      <c r="L11" s="166"/>
      <c r="M11" s="166"/>
      <c r="N11" s="166"/>
      <c r="O11" s="166"/>
      <c r="P11" s="166"/>
      <c r="Q11" s="166"/>
      <c r="R11" s="166"/>
      <c r="S11" s="286" t="s">
        <v>450</v>
      </c>
      <c r="T11" s="286"/>
      <c r="U11" s="286"/>
      <c r="V11" s="286"/>
      <c r="W11" s="286"/>
      <c r="X11" s="286"/>
      <c r="Y11" s="286"/>
      <c r="Z11" s="286"/>
      <c r="AA11" s="286"/>
      <c r="AB11" s="286"/>
      <c r="AC11" s="286"/>
      <c r="AD11" s="286"/>
      <c r="AE11" s="167"/>
      <c r="AF11" s="167"/>
      <c r="AG11" s="167"/>
      <c r="AH11" s="167"/>
      <c r="AI11" s="814" t="s">
        <v>451</v>
      </c>
      <c r="AJ11" s="814"/>
      <c r="AK11" s="814"/>
      <c r="AL11" s="814"/>
    </row>
    <row r="12" spans="1:38" ht="19.5" customHeight="1">
      <c r="A12" s="816"/>
      <c r="B12" s="828" t="s">
        <v>571</v>
      </c>
      <c r="C12" s="828" t="s">
        <v>572</v>
      </c>
      <c r="D12" s="828" t="s">
        <v>573</v>
      </c>
      <c r="E12" s="828" t="s">
        <v>574</v>
      </c>
      <c r="F12" s="816" t="s">
        <v>456</v>
      </c>
      <c r="G12" s="287" t="s">
        <v>457</v>
      </c>
      <c r="H12" s="287"/>
      <c r="I12" s="287"/>
      <c r="J12" s="287"/>
      <c r="K12" s="287"/>
      <c r="L12" s="287"/>
      <c r="M12" s="287"/>
      <c r="N12" s="287"/>
      <c r="O12" s="287"/>
      <c r="P12" s="817" t="s">
        <v>575</v>
      </c>
      <c r="Q12" s="816" t="s">
        <v>576</v>
      </c>
      <c r="R12" s="816" t="s">
        <v>577</v>
      </c>
      <c r="S12" s="814" t="s">
        <v>461</v>
      </c>
      <c r="T12" s="814"/>
      <c r="U12" s="814"/>
      <c r="V12" s="814"/>
      <c r="W12" s="814" t="s">
        <v>462</v>
      </c>
      <c r="X12" s="814"/>
      <c r="Y12" s="814"/>
      <c r="Z12" s="814"/>
      <c r="AA12" s="814" t="s">
        <v>463</v>
      </c>
      <c r="AB12" s="814"/>
      <c r="AC12" s="814"/>
      <c r="AD12" s="814"/>
      <c r="AE12" s="824" t="s">
        <v>464</v>
      </c>
      <c r="AF12" s="824"/>
      <c r="AG12" s="824"/>
      <c r="AH12" s="824"/>
      <c r="AI12" s="814"/>
      <c r="AJ12" s="814"/>
      <c r="AK12" s="814"/>
      <c r="AL12" s="814"/>
    </row>
    <row r="13" spans="1:38" ht="19.5" customHeight="1">
      <c r="A13" s="816"/>
      <c r="B13" s="828"/>
      <c r="C13" s="828"/>
      <c r="D13" s="828"/>
      <c r="E13" s="828"/>
      <c r="F13" s="816"/>
      <c r="G13" s="816" t="s">
        <v>578</v>
      </c>
      <c r="H13" s="816" t="s">
        <v>579</v>
      </c>
      <c r="I13" s="166" t="s">
        <v>580</v>
      </c>
      <c r="J13" s="166"/>
      <c r="K13" s="166"/>
      <c r="L13" s="166"/>
      <c r="M13" s="166"/>
      <c r="N13" s="166"/>
      <c r="O13" s="168" t="s">
        <v>468</v>
      </c>
      <c r="P13" s="817"/>
      <c r="Q13" s="816"/>
      <c r="R13" s="816"/>
      <c r="S13" s="814" t="s">
        <v>469</v>
      </c>
      <c r="T13" s="814" t="s">
        <v>470</v>
      </c>
      <c r="U13" s="814" t="s">
        <v>471</v>
      </c>
      <c r="V13" s="814" t="s">
        <v>472</v>
      </c>
      <c r="W13" s="814" t="s">
        <v>469</v>
      </c>
      <c r="X13" s="814" t="s">
        <v>470</v>
      </c>
      <c r="Y13" s="814" t="s">
        <v>471</v>
      </c>
      <c r="Z13" s="814" t="s">
        <v>472</v>
      </c>
      <c r="AA13" s="814" t="s">
        <v>469</v>
      </c>
      <c r="AB13" s="814" t="s">
        <v>470</v>
      </c>
      <c r="AC13" s="814" t="s">
        <v>471</v>
      </c>
      <c r="AD13" s="814" t="s">
        <v>472</v>
      </c>
      <c r="AE13" s="824" t="s">
        <v>469</v>
      </c>
      <c r="AF13" s="824" t="s">
        <v>470</v>
      </c>
      <c r="AG13" s="824" t="s">
        <v>471</v>
      </c>
      <c r="AH13" s="824" t="s">
        <v>472</v>
      </c>
      <c r="AI13" s="814" t="s">
        <v>473</v>
      </c>
      <c r="AJ13" s="814" t="s">
        <v>474</v>
      </c>
      <c r="AK13" s="814" t="s">
        <v>475</v>
      </c>
      <c r="AL13" s="814" t="s">
        <v>472</v>
      </c>
    </row>
    <row r="14" spans="1:38" ht="17.55" customHeight="1">
      <c r="A14" s="816"/>
      <c r="B14" s="828"/>
      <c r="C14" s="828"/>
      <c r="D14" s="828"/>
      <c r="E14" s="828"/>
      <c r="F14" s="816"/>
      <c r="G14" s="816"/>
      <c r="H14" s="816"/>
      <c r="I14" s="168">
        <v>1</v>
      </c>
      <c r="J14" s="168">
        <v>2</v>
      </c>
      <c r="K14" s="168" t="s">
        <v>476</v>
      </c>
      <c r="L14" s="168">
        <v>3</v>
      </c>
      <c r="M14" s="168">
        <v>4</v>
      </c>
      <c r="N14" s="168" t="s">
        <v>477</v>
      </c>
      <c r="O14" s="168" t="s">
        <v>478</v>
      </c>
      <c r="P14" s="817"/>
      <c r="Q14" s="816"/>
      <c r="R14" s="816"/>
      <c r="S14" s="815"/>
      <c r="T14" s="815"/>
      <c r="U14" s="815"/>
      <c r="V14" s="815"/>
      <c r="W14" s="815"/>
      <c r="X14" s="815"/>
      <c r="Y14" s="815"/>
      <c r="Z14" s="815"/>
      <c r="AA14" s="815"/>
      <c r="AB14" s="815"/>
      <c r="AC14" s="815"/>
      <c r="AD14" s="815"/>
      <c r="AE14" s="825"/>
      <c r="AF14" s="825"/>
      <c r="AG14" s="825"/>
      <c r="AH14" s="825"/>
      <c r="AI14" s="815"/>
      <c r="AJ14" s="815"/>
      <c r="AK14" s="815"/>
      <c r="AL14" s="815"/>
    </row>
    <row r="15" spans="1:38" s="327" customFormat="1" ht="68.099999999999994" customHeight="1">
      <c r="A15" s="323">
        <v>1</v>
      </c>
      <c r="B15" s="324">
        <v>0</v>
      </c>
      <c r="C15" s="324">
        <v>0</v>
      </c>
      <c r="D15" s="324">
        <v>0</v>
      </c>
      <c r="E15" s="324">
        <v>0</v>
      </c>
      <c r="F15" s="318" t="s">
        <v>749</v>
      </c>
      <c r="G15" s="292" t="s">
        <v>491</v>
      </c>
      <c r="H15" s="318" t="s">
        <v>517</v>
      </c>
      <c r="I15" s="243">
        <f>SUM(I16:I26)</f>
        <v>46</v>
      </c>
      <c r="J15" s="243">
        <f>SUM(J16:J26)</f>
        <v>45</v>
      </c>
      <c r="K15" s="243">
        <f>SUM(I15:J15)</f>
        <v>91</v>
      </c>
      <c r="L15" s="243">
        <f>SUM(L16:L26)</f>
        <v>45</v>
      </c>
      <c r="M15" s="243">
        <f>SUM(M16:M26)</f>
        <v>45</v>
      </c>
      <c r="N15" s="322">
        <f t="shared" ref="N15:N20" si="0">SUM(L15:M15)</f>
        <v>90</v>
      </c>
      <c r="O15" s="322">
        <f>SUM(N15,K15)</f>
        <v>181</v>
      </c>
      <c r="P15" s="293">
        <f>SUM(P16:P26)</f>
        <v>10999900</v>
      </c>
      <c r="Q15" s="325" t="s">
        <v>750</v>
      </c>
      <c r="R15" s="663"/>
      <c r="S15" s="299">
        <v>46</v>
      </c>
      <c r="T15" s="296">
        <f t="shared" ref="T15" si="1">IF(S15="","No hay ejecución",IF(AND(I15=0),"No hay Programación", S15/I15))</f>
        <v>1</v>
      </c>
      <c r="U15" s="297" t="str">
        <f>IF(T15="No hay ejecución","NA",IF(T15&gt;=90%,"De acuerdo con lo programado",IF(T15&gt;=51%,"Atraso Leve",IF(T15&lt;=50%,"En riesgo cumplimiento"))))</f>
        <v>De acuerdo con lo programado</v>
      </c>
      <c r="V15" s="297"/>
      <c r="W15" s="299">
        <f>W16+W17+W18+W19+W20+W21+W22+W23+W24+W25+W26</f>
        <v>40</v>
      </c>
      <c r="X15" s="296">
        <f>IF(W15="","No hay ejecución",IF(AND(J15=0),"No hay Programación", W15/J15))</f>
        <v>0.88888888888888884</v>
      </c>
      <c r="Y15" s="297" t="str">
        <f>IF(X15="No hay ejecución","NA",IF(X15&gt;=90%,"De acuerdo con lo programado",IF(X15&gt;=51%,"Atraso Leve",IF(X15&lt;=50%,"En riesgo en cumplimiento"))))</f>
        <v>Atraso Leve</v>
      </c>
      <c r="Z15" s="297"/>
      <c r="AA15" s="243">
        <f>SUM(AA16:AA26)</f>
        <v>225</v>
      </c>
      <c r="AB15" s="296">
        <f>IF(AA15="","No hay ejecución",IF(AND(L15=0),"No hay Programación", AA15/L15))</f>
        <v>5</v>
      </c>
      <c r="AC15" s="297" t="str">
        <f>IF(AB15="No hay ejecución","NA",IF(AB15&gt;=90%,"De acuerdo con lo programado",IF(AB15&gt;=50%,"Atraso Leve",IF(AB15&lt;=49.9%,"En riesgo en cumplimiento"))))</f>
        <v>De acuerdo con lo programado</v>
      </c>
      <c r="AD15" s="297"/>
      <c r="AE15" s="224">
        <v>45</v>
      </c>
      <c r="AF15" s="225">
        <f t="shared" ref="AF15" si="2">IF(AE15="","No hay ejecución",IF(AND(M15=0),"No hay Programación", AE15/M15))</f>
        <v>1</v>
      </c>
      <c r="AG15" s="226" t="str">
        <f>IF(AF15="No hay ejecución","NA",IF(AF15&gt;=90%,"De acuerdo con lo programado",IF(AF15&gt;=50%,"Atraso Leve",IF(AF15&lt;=49.99%,"En riesgo en cumplimiento"))))</f>
        <v>De acuerdo con lo programado</v>
      </c>
      <c r="AH15" s="226"/>
      <c r="AI15" s="299">
        <f>S15+W15+AA15+AE15</f>
        <v>356</v>
      </c>
      <c r="AJ15" s="296">
        <f>IF(AI15="","No hay ejecución",IF(AND(O15=0),"No hay Programación", AI15/O15))</f>
        <v>1.9668508287292819</v>
      </c>
      <c r="AK15" s="297" t="str">
        <f>IF(AJ15="No hay ejecución","NA",IF(AJ15&gt;=90%,"Cumplio",IF(AJ15&lt;=89.9%,"No Cumplio")))</f>
        <v>Cumplio</v>
      </c>
      <c r="AL15" s="297"/>
    </row>
    <row r="16" spans="1:38" s="154" customFormat="1" ht="73.5" customHeight="1" outlineLevel="1">
      <c r="A16" s="241">
        <v>1.1000000000000001</v>
      </c>
      <c r="B16" s="241">
        <v>0</v>
      </c>
      <c r="C16" s="241">
        <v>0</v>
      </c>
      <c r="D16" s="241">
        <v>0</v>
      </c>
      <c r="E16" s="241">
        <v>0</v>
      </c>
      <c r="F16" s="291" t="s">
        <v>751</v>
      </c>
      <c r="G16" s="291" t="s">
        <v>752</v>
      </c>
      <c r="H16" s="291" t="s">
        <v>517</v>
      </c>
      <c r="I16" s="223">
        <v>1</v>
      </c>
      <c r="J16" s="223">
        <v>0</v>
      </c>
      <c r="K16" s="243">
        <f>SUM(I16:J16)</f>
        <v>1</v>
      </c>
      <c r="L16" s="223">
        <v>0</v>
      </c>
      <c r="M16" s="223">
        <v>0</v>
      </c>
      <c r="N16" s="243">
        <f t="shared" si="0"/>
        <v>0</v>
      </c>
      <c r="O16" s="322">
        <f t="shared" ref="O16:O26" si="3">SUM(K16,N16)</f>
        <v>1</v>
      </c>
      <c r="P16" s="300">
        <v>1099990</v>
      </c>
      <c r="Q16" s="291" t="s">
        <v>753</v>
      </c>
      <c r="R16" s="294"/>
      <c r="S16" s="299">
        <v>1</v>
      </c>
      <c r="T16" s="296">
        <f t="shared" ref="T16:T26" si="4">IF(S16="","No hay ejecución",IF(AND(I16=0),"No hay Programación", S16/I16))</f>
        <v>1</v>
      </c>
      <c r="U16" s="297" t="str">
        <f t="shared" ref="U16" si="5">IF(T16="No hay ejecución","NA",IF(T16&gt;=90%,"De acuerdo con lo programado",IF(T16&gt;=51%,"Atraso Leve",IF(T16&lt;50%,"En riesgo cumplimiento"))))</f>
        <v>De acuerdo con lo programado</v>
      </c>
      <c r="V16" s="297"/>
      <c r="W16" s="299"/>
      <c r="X16" s="296" t="str">
        <f t="shared" ref="X16:X26" si="6">IF(W16="","No hay ejecución",IF(AND(J16=0),"No hay Programación", W16/J16))</f>
        <v>No hay ejecución</v>
      </c>
      <c r="Y16" s="297" t="str">
        <f t="shared" ref="Y16:Y26" si="7">IF(X16="No hay ejecución","NA",IF(X16&gt;=90%,"De acuerdo con lo programado",IF(X16&gt;=51%,"Atraso Leve",IF(X16&lt;=50%,"En riesgo en cumplimiento"))))</f>
        <v>NA</v>
      </c>
      <c r="Z16" s="297"/>
      <c r="AA16" s="299">
        <v>25</v>
      </c>
      <c r="AB16" s="296">
        <f t="shared" ref="AB16:AB26" si="8">IF(AA16="","No hay ejecución",IF(AND(I16=0),"No hay Programación", AA16/I16))</f>
        <v>25</v>
      </c>
      <c r="AC16" s="297" t="str">
        <f t="shared" ref="AC16:AC26" si="9">IF(AB16="No hay ejecución","NA",IF(AB16&gt;=90%,"De acuerdo con lo programado",IF(AB16&gt;=50%,"Atraso Leve",IF(AB16&lt;=49.9%,"En riesgo en cumplimiento"))))</f>
        <v>De acuerdo con lo programado</v>
      </c>
      <c r="AD16" s="297"/>
      <c r="AE16" s="224">
        <v>0</v>
      </c>
      <c r="AF16" s="225" t="str">
        <f t="shared" ref="AF16:AF26" si="10">IF(AE16="","No hay ejecución",IF(AND(M16=0),"No hay Programación", AE16/M16))</f>
        <v>No hay Programación</v>
      </c>
      <c r="AG16" s="226" t="str">
        <f t="shared" ref="AG16:AG26" si="11">IF(AF16="No hay ejecución","NA",IF(AF16&gt;=90%,"De acuerdo con lo programado",IF(AF16&gt;=50%,"Atraso Leve",IF(AF16&lt;=49.99%,"En riesgo en cumplimiento"))))</f>
        <v>De acuerdo con lo programado</v>
      </c>
      <c r="AH16" s="226"/>
      <c r="AI16" s="299">
        <f t="shared" ref="AI16:AI26" si="12">S16+W16+AA16+AE16</f>
        <v>26</v>
      </c>
      <c r="AJ16" s="296">
        <f t="shared" ref="AJ16:AJ26" si="13">IF(AI16="","No hay ejecución",IF(AND(O16=0),"No hay Programación", AI16/O16))</f>
        <v>26</v>
      </c>
      <c r="AK16" s="297" t="str">
        <f t="shared" ref="AK16:AK26" si="14">IF(AJ16="No hay ejecución","NA",IF(AJ16&gt;=90%,"Cumplio",IF(AJ16&lt;=89.9%,"No Cumplio")))</f>
        <v>Cumplio</v>
      </c>
      <c r="AL16" s="297"/>
    </row>
    <row r="17" spans="1:38" s="154" customFormat="1" ht="68.099999999999994" customHeight="1" outlineLevel="1">
      <c r="A17" s="241">
        <v>1.2</v>
      </c>
      <c r="B17" s="241">
        <v>0</v>
      </c>
      <c r="C17" s="241">
        <v>0</v>
      </c>
      <c r="D17" s="241">
        <v>0</v>
      </c>
      <c r="E17" s="241">
        <v>0</v>
      </c>
      <c r="F17" s="291" t="s">
        <v>754</v>
      </c>
      <c r="G17" s="291" t="s">
        <v>752</v>
      </c>
      <c r="H17" s="291" t="s">
        <v>517</v>
      </c>
      <c r="I17" s="223">
        <v>3</v>
      </c>
      <c r="J17" s="223">
        <v>3</v>
      </c>
      <c r="K17" s="243">
        <f t="shared" ref="K17:K26" si="15">SUM(I17:J17)</f>
        <v>6</v>
      </c>
      <c r="L17" s="223">
        <v>3</v>
      </c>
      <c r="M17" s="223">
        <v>3</v>
      </c>
      <c r="N17" s="243">
        <f t="shared" si="0"/>
        <v>6</v>
      </c>
      <c r="O17" s="322">
        <f t="shared" si="3"/>
        <v>12</v>
      </c>
      <c r="P17" s="300">
        <v>2199980</v>
      </c>
      <c r="Q17" s="291" t="s">
        <v>755</v>
      </c>
      <c r="R17" s="294"/>
      <c r="S17" s="299">
        <v>3</v>
      </c>
      <c r="T17" s="296">
        <f t="shared" si="4"/>
        <v>1</v>
      </c>
      <c r="U17" s="297" t="str">
        <f t="shared" ref="U17:U26" si="16">IF(T17="No hay ejecución","NA",IF(T17&gt;=90%,"De acuerdo con lo programado",IF(T17&gt;=51%,"Atraso Leve",IF(T17&lt;=50%,"En riesgo cumplimiento"))))</f>
        <v>De acuerdo con lo programado</v>
      </c>
      <c r="V17" s="297"/>
      <c r="W17" s="299">
        <v>3</v>
      </c>
      <c r="X17" s="296">
        <f t="shared" si="6"/>
        <v>1</v>
      </c>
      <c r="Y17" s="297" t="str">
        <f t="shared" si="7"/>
        <v>De acuerdo con lo programado</v>
      </c>
      <c r="Z17" s="297"/>
      <c r="AA17" s="299">
        <v>25</v>
      </c>
      <c r="AB17" s="296">
        <f t="shared" si="8"/>
        <v>8.3333333333333339</v>
      </c>
      <c r="AC17" s="297" t="str">
        <f t="shared" si="9"/>
        <v>De acuerdo con lo programado</v>
      </c>
      <c r="AD17" s="297"/>
      <c r="AE17" s="224">
        <v>3</v>
      </c>
      <c r="AF17" s="225">
        <f t="shared" si="10"/>
        <v>1</v>
      </c>
      <c r="AG17" s="226" t="str">
        <f t="shared" si="11"/>
        <v>De acuerdo con lo programado</v>
      </c>
      <c r="AH17" s="226"/>
      <c r="AI17" s="299">
        <f t="shared" si="12"/>
        <v>34</v>
      </c>
      <c r="AJ17" s="296">
        <f t="shared" si="13"/>
        <v>2.8333333333333335</v>
      </c>
      <c r="AK17" s="297" t="str">
        <f t="shared" si="14"/>
        <v>Cumplio</v>
      </c>
      <c r="AL17" s="297"/>
    </row>
    <row r="18" spans="1:38" s="154" customFormat="1" ht="68.099999999999994" customHeight="1" outlineLevel="1">
      <c r="A18" s="241">
        <v>1.3</v>
      </c>
      <c r="B18" s="241">
        <v>0</v>
      </c>
      <c r="C18" s="241">
        <v>0</v>
      </c>
      <c r="D18" s="241">
        <v>0</v>
      </c>
      <c r="E18" s="241">
        <v>0</v>
      </c>
      <c r="F18" s="291" t="s">
        <v>756</v>
      </c>
      <c r="G18" s="291" t="s">
        <v>752</v>
      </c>
      <c r="H18" s="291" t="s">
        <v>517</v>
      </c>
      <c r="I18" s="223">
        <v>13</v>
      </c>
      <c r="J18" s="223">
        <v>13</v>
      </c>
      <c r="K18" s="243">
        <f t="shared" si="15"/>
        <v>26</v>
      </c>
      <c r="L18" s="223">
        <v>13</v>
      </c>
      <c r="M18" s="223">
        <v>13</v>
      </c>
      <c r="N18" s="243">
        <f t="shared" si="0"/>
        <v>26</v>
      </c>
      <c r="O18" s="322">
        <f t="shared" si="3"/>
        <v>52</v>
      </c>
      <c r="P18" s="300">
        <v>1649985</v>
      </c>
      <c r="Q18" s="291" t="s">
        <v>757</v>
      </c>
      <c r="R18" s="294"/>
      <c r="S18" s="299">
        <v>13</v>
      </c>
      <c r="T18" s="296">
        <f t="shared" si="4"/>
        <v>1</v>
      </c>
      <c r="U18" s="297" t="str">
        <f t="shared" si="16"/>
        <v>De acuerdo con lo programado</v>
      </c>
      <c r="V18" s="297"/>
      <c r="W18" s="299">
        <v>13</v>
      </c>
      <c r="X18" s="296">
        <f t="shared" si="6"/>
        <v>1</v>
      </c>
      <c r="Y18" s="297" t="str">
        <f t="shared" si="7"/>
        <v>De acuerdo con lo programado</v>
      </c>
      <c r="Z18" s="297"/>
      <c r="AA18" s="299">
        <v>25</v>
      </c>
      <c r="AB18" s="296">
        <f t="shared" si="8"/>
        <v>1.9230769230769231</v>
      </c>
      <c r="AC18" s="297" t="str">
        <f t="shared" si="9"/>
        <v>De acuerdo con lo programado</v>
      </c>
      <c r="AD18" s="297"/>
      <c r="AE18" s="224">
        <v>13</v>
      </c>
      <c r="AF18" s="225">
        <f t="shared" si="10"/>
        <v>1</v>
      </c>
      <c r="AG18" s="226" t="str">
        <f t="shared" si="11"/>
        <v>De acuerdo con lo programado</v>
      </c>
      <c r="AH18" s="226"/>
      <c r="AI18" s="299">
        <f t="shared" si="12"/>
        <v>64</v>
      </c>
      <c r="AJ18" s="296">
        <f t="shared" si="13"/>
        <v>1.2307692307692308</v>
      </c>
      <c r="AK18" s="297" t="str">
        <f t="shared" si="14"/>
        <v>Cumplio</v>
      </c>
      <c r="AL18" s="297"/>
    </row>
    <row r="19" spans="1:38" s="154" customFormat="1" ht="68.099999999999994" customHeight="1" outlineLevel="1">
      <c r="A19" s="241">
        <v>1.4</v>
      </c>
      <c r="B19" s="241">
        <v>0</v>
      </c>
      <c r="C19" s="241">
        <v>0</v>
      </c>
      <c r="D19" s="241">
        <v>0</v>
      </c>
      <c r="E19" s="241">
        <v>0</v>
      </c>
      <c r="F19" s="291" t="s">
        <v>758</v>
      </c>
      <c r="G19" s="291" t="s">
        <v>752</v>
      </c>
      <c r="H19" s="291" t="s">
        <v>517</v>
      </c>
      <c r="I19" s="223">
        <v>3</v>
      </c>
      <c r="J19" s="223">
        <v>3</v>
      </c>
      <c r="K19" s="243">
        <f t="shared" si="15"/>
        <v>6</v>
      </c>
      <c r="L19" s="223">
        <v>3</v>
      </c>
      <c r="M19" s="223">
        <v>3</v>
      </c>
      <c r="N19" s="243">
        <f t="shared" si="0"/>
        <v>6</v>
      </c>
      <c r="O19" s="322">
        <f t="shared" si="3"/>
        <v>12</v>
      </c>
      <c r="P19" s="300">
        <v>1099990</v>
      </c>
      <c r="Q19" s="291" t="s">
        <v>753</v>
      </c>
      <c r="R19" s="294"/>
      <c r="S19" s="299">
        <v>3</v>
      </c>
      <c r="T19" s="296">
        <f t="shared" si="4"/>
        <v>1</v>
      </c>
      <c r="U19" s="297" t="str">
        <f t="shared" si="16"/>
        <v>De acuerdo con lo programado</v>
      </c>
      <c r="V19" s="297"/>
      <c r="W19" s="299">
        <v>3</v>
      </c>
      <c r="X19" s="296">
        <f t="shared" si="6"/>
        <v>1</v>
      </c>
      <c r="Y19" s="297" t="str">
        <f t="shared" si="7"/>
        <v>De acuerdo con lo programado</v>
      </c>
      <c r="Z19" s="297"/>
      <c r="AA19" s="299">
        <v>25</v>
      </c>
      <c r="AB19" s="296">
        <f t="shared" si="8"/>
        <v>8.3333333333333339</v>
      </c>
      <c r="AC19" s="297" t="str">
        <f t="shared" si="9"/>
        <v>De acuerdo con lo programado</v>
      </c>
      <c r="AD19" s="297"/>
      <c r="AE19" s="224">
        <v>3</v>
      </c>
      <c r="AF19" s="225">
        <f t="shared" si="10"/>
        <v>1</v>
      </c>
      <c r="AG19" s="226" t="str">
        <f t="shared" si="11"/>
        <v>De acuerdo con lo programado</v>
      </c>
      <c r="AH19" s="226"/>
      <c r="AI19" s="299">
        <f t="shared" si="12"/>
        <v>34</v>
      </c>
      <c r="AJ19" s="296">
        <f t="shared" si="13"/>
        <v>2.8333333333333335</v>
      </c>
      <c r="AK19" s="297" t="str">
        <f t="shared" si="14"/>
        <v>Cumplio</v>
      </c>
      <c r="AL19" s="297"/>
    </row>
    <row r="20" spans="1:38" s="154" customFormat="1" ht="68.099999999999994" customHeight="1" outlineLevel="1">
      <c r="A20" s="241">
        <v>1.5</v>
      </c>
      <c r="B20" s="241">
        <v>0</v>
      </c>
      <c r="C20" s="241">
        <v>0</v>
      </c>
      <c r="D20" s="241">
        <v>0</v>
      </c>
      <c r="E20" s="241">
        <v>0</v>
      </c>
      <c r="F20" s="291" t="s">
        <v>759</v>
      </c>
      <c r="G20" s="291" t="s">
        <v>752</v>
      </c>
      <c r="H20" s="291" t="s">
        <v>517</v>
      </c>
      <c r="I20" s="223">
        <v>1</v>
      </c>
      <c r="J20" s="223">
        <v>1</v>
      </c>
      <c r="K20" s="243">
        <f t="shared" si="15"/>
        <v>2</v>
      </c>
      <c r="L20" s="223">
        <v>1</v>
      </c>
      <c r="M20" s="223">
        <v>1</v>
      </c>
      <c r="N20" s="243">
        <f t="shared" si="0"/>
        <v>2</v>
      </c>
      <c r="O20" s="322">
        <f t="shared" si="3"/>
        <v>4</v>
      </c>
      <c r="P20" s="300">
        <v>1099990</v>
      </c>
      <c r="Q20" s="291" t="s">
        <v>760</v>
      </c>
      <c r="R20" s="294"/>
      <c r="S20" s="299">
        <v>1</v>
      </c>
      <c r="T20" s="296">
        <f t="shared" si="4"/>
        <v>1</v>
      </c>
      <c r="U20" s="297" t="str">
        <f t="shared" si="16"/>
        <v>De acuerdo con lo programado</v>
      </c>
      <c r="V20" s="297"/>
      <c r="W20" s="299">
        <v>1</v>
      </c>
      <c r="X20" s="296">
        <f t="shared" si="6"/>
        <v>1</v>
      </c>
      <c r="Y20" s="297" t="str">
        <f t="shared" si="7"/>
        <v>De acuerdo con lo programado</v>
      </c>
      <c r="Z20" s="297"/>
      <c r="AA20" s="299">
        <v>25</v>
      </c>
      <c r="AB20" s="296">
        <f t="shared" si="8"/>
        <v>25</v>
      </c>
      <c r="AC20" s="297" t="str">
        <f t="shared" si="9"/>
        <v>De acuerdo con lo programado</v>
      </c>
      <c r="AD20" s="297"/>
      <c r="AE20" s="224">
        <v>1</v>
      </c>
      <c r="AF20" s="225">
        <f t="shared" si="10"/>
        <v>1</v>
      </c>
      <c r="AG20" s="226" t="str">
        <f t="shared" si="11"/>
        <v>De acuerdo con lo programado</v>
      </c>
      <c r="AH20" s="226"/>
      <c r="AI20" s="299">
        <f t="shared" si="12"/>
        <v>28</v>
      </c>
      <c r="AJ20" s="296">
        <f t="shared" si="13"/>
        <v>7</v>
      </c>
      <c r="AK20" s="297" t="str">
        <f t="shared" si="14"/>
        <v>Cumplio</v>
      </c>
      <c r="AL20" s="297"/>
    </row>
    <row r="21" spans="1:38" s="154" customFormat="1" ht="68.099999999999994" customHeight="1" outlineLevel="1">
      <c r="A21" s="241">
        <v>1.6</v>
      </c>
      <c r="B21" s="241">
        <v>0</v>
      </c>
      <c r="C21" s="241">
        <v>0</v>
      </c>
      <c r="D21" s="241">
        <v>0</v>
      </c>
      <c r="E21" s="241">
        <v>0</v>
      </c>
      <c r="F21" s="291" t="s">
        <v>761</v>
      </c>
      <c r="G21" s="291" t="s">
        <v>752</v>
      </c>
      <c r="H21" s="291" t="s">
        <v>517</v>
      </c>
      <c r="I21" s="223">
        <v>3</v>
      </c>
      <c r="J21" s="223">
        <v>3</v>
      </c>
      <c r="K21" s="243">
        <f t="shared" si="15"/>
        <v>6</v>
      </c>
      <c r="L21" s="223">
        <v>3</v>
      </c>
      <c r="M21" s="223">
        <v>3</v>
      </c>
      <c r="N21" s="243">
        <f t="shared" ref="N21:N26" si="17">SUM(L21:M21)</f>
        <v>6</v>
      </c>
      <c r="O21" s="322">
        <f t="shared" si="3"/>
        <v>12</v>
      </c>
      <c r="P21" s="300">
        <v>1099990</v>
      </c>
      <c r="Q21" s="291" t="s">
        <v>762</v>
      </c>
      <c r="R21" s="294"/>
      <c r="S21" s="299">
        <v>3</v>
      </c>
      <c r="T21" s="296">
        <f t="shared" si="4"/>
        <v>1</v>
      </c>
      <c r="U21" s="297" t="str">
        <f t="shared" si="16"/>
        <v>De acuerdo con lo programado</v>
      </c>
      <c r="V21" s="297"/>
      <c r="W21" s="299">
        <v>1</v>
      </c>
      <c r="X21" s="296">
        <f t="shared" si="6"/>
        <v>0.33333333333333331</v>
      </c>
      <c r="Y21" s="297" t="str">
        <f t="shared" si="7"/>
        <v>En riesgo en cumplimiento</v>
      </c>
      <c r="Z21" s="297" t="s">
        <v>763</v>
      </c>
      <c r="AA21" s="299">
        <v>0</v>
      </c>
      <c r="AB21" s="296">
        <f t="shared" si="8"/>
        <v>0</v>
      </c>
      <c r="AC21" s="297" t="str">
        <f t="shared" si="9"/>
        <v>En riesgo en cumplimiento</v>
      </c>
      <c r="AD21" s="297" t="s">
        <v>764</v>
      </c>
      <c r="AE21" s="224">
        <v>1</v>
      </c>
      <c r="AF21" s="225">
        <f t="shared" si="10"/>
        <v>0.33333333333333331</v>
      </c>
      <c r="AG21" s="226" t="str">
        <f t="shared" si="11"/>
        <v>En riesgo en cumplimiento</v>
      </c>
      <c r="AH21" s="226" t="s">
        <v>764</v>
      </c>
      <c r="AI21" s="299">
        <f t="shared" si="12"/>
        <v>5</v>
      </c>
      <c r="AJ21" s="296">
        <f t="shared" si="13"/>
        <v>0.41666666666666669</v>
      </c>
      <c r="AK21" s="297" t="str">
        <f t="shared" si="14"/>
        <v>No Cumplio</v>
      </c>
      <c r="AL21" s="297"/>
    </row>
    <row r="22" spans="1:38" s="154" customFormat="1" ht="68.099999999999994" customHeight="1" outlineLevel="1">
      <c r="A22" s="241">
        <v>1.7</v>
      </c>
      <c r="B22" s="241">
        <v>0</v>
      </c>
      <c r="C22" s="241">
        <v>0</v>
      </c>
      <c r="D22" s="241">
        <v>0</v>
      </c>
      <c r="E22" s="241">
        <v>0</v>
      </c>
      <c r="F22" s="291" t="s">
        <v>765</v>
      </c>
      <c r="G22" s="291" t="s">
        <v>752</v>
      </c>
      <c r="H22" s="291" t="s">
        <v>517</v>
      </c>
      <c r="I22" s="223">
        <v>3</v>
      </c>
      <c r="J22" s="223">
        <v>3</v>
      </c>
      <c r="K22" s="243">
        <f t="shared" si="15"/>
        <v>6</v>
      </c>
      <c r="L22" s="223">
        <v>3</v>
      </c>
      <c r="M22" s="223">
        <v>3</v>
      </c>
      <c r="N22" s="243">
        <f t="shared" si="17"/>
        <v>6</v>
      </c>
      <c r="O22" s="322">
        <f t="shared" si="3"/>
        <v>12</v>
      </c>
      <c r="P22" s="300">
        <v>549995</v>
      </c>
      <c r="Q22" s="291" t="s">
        <v>766</v>
      </c>
      <c r="R22" s="294"/>
      <c r="S22" s="299">
        <v>3</v>
      </c>
      <c r="T22" s="296">
        <f t="shared" si="4"/>
        <v>1</v>
      </c>
      <c r="U22" s="297" t="str">
        <f t="shared" si="16"/>
        <v>De acuerdo con lo programado</v>
      </c>
      <c r="V22" s="297"/>
      <c r="W22" s="299">
        <v>3</v>
      </c>
      <c r="X22" s="296">
        <f t="shared" si="6"/>
        <v>1</v>
      </c>
      <c r="Y22" s="297" t="str">
        <f t="shared" si="7"/>
        <v>De acuerdo con lo programado</v>
      </c>
      <c r="Z22" s="297"/>
      <c r="AA22" s="299">
        <v>25</v>
      </c>
      <c r="AB22" s="296">
        <f t="shared" si="8"/>
        <v>8.3333333333333339</v>
      </c>
      <c r="AC22" s="297" t="str">
        <f t="shared" si="9"/>
        <v>De acuerdo con lo programado</v>
      </c>
      <c r="AD22" s="297"/>
      <c r="AE22" s="224">
        <v>3</v>
      </c>
      <c r="AF22" s="225">
        <f t="shared" si="10"/>
        <v>1</v>
      </c>
      <c r="AG22" s="226" t="str">
        <f t="shared" si="11"/>
        <v>De acuerdo con lo programado</v>
      </c>
      <c r="AH22" s="226"/>
      <c r="AI22" s="299">
        <f t="shared" si="12"/>
        <v>34</v>
      </c>
      <c r="AJ22" s="296">
        <f t="shared" si="13"/>
        <v>2.8333333333333335</v>
      </c>
      <c r="AK22" s="297" t="str">
        <f t="shared" si="14"/>
        <v>Cumplio</v>
      </c>
      <c r="AL22" s="297"/>
    </row>
    <row r="23" spans="1:38" s="154" customFormat="1" ht="92.25" customHeight="1" outlineLevel="1">
      <c r="A23" s="241">
        <v>1.8</v>
      </c>
      <c r="B23" s="241">
        <v>0</v>
      </c>
      <c r="C23" s="241">
        <v>0</v>
      </c>
      <c r="D23" s="241">
        <v>0</v>
      </c>
      <c r="E23" s="241">
        <v>0</v>
      </c>
      <c r="F23" s="291" t="s">
        <v>767</v>
      </c>
      <c r="G23" s="291" t="s">
        <v>752</v>
      </c>
      <c r="H23" s="291" t="s">
        <v>517</v>
      </c>
      <c r="I23" s="223">
        <v>3</v>
      </c>
      <c r="J23" s="223">
        <v>3</v>
      </c>
      <c r="K23" s="243">
        <f t="shared" si="15"/>
        <v>6</v>
      </c>
      <c r="L23" s="223">
        <v>3</v>
      </c>
      <c r="M23" s="223">
        <v>3</v>
      </c>
      <c r="N23" s="243">
        <f t="shared" si="17"/>
        <v>6</v>
      </c>
      <c r="O23" s="322">
        <f t="shared" si="3"/>
        <v>12</v>
      </c>
      <c r="P23" s="300">
        <v>549995</v>
      </c>
      <c r="Q23" s="291" t="s">
        <v>768</v>
      </c>
      <c r="R23" s="294"/>
      <c r="S23" s="299">
        <v>3</v>
      </c>
      <c r="T23" s="296">
        <f t="shared" si="4"/>
        <v>1</v>
      </c>
      <c r="U23" s="297" t="str">
        <f t="shared" si="16"/>
        <v>De acuerdo con lo programado</v>
      </c>
      <c r="V23" s="297"/>
      <c r="W23" s="299">
        <v>3</v>
      </c>
      <c r="X23" s="296">
        <f t="shared" si="6"/>
        <v>1</v>
      </c>
      <c r="Y23" s="297" t="str">
        <f t="shared" si="7"/>
        <v>De acuerdo con lo programado</v>
      </c>
      <c r="Z23" s="297"/>
      <c r="AA23" s="299">
        <v>25</v>
      </c>
      <c r="AB23" s="296">
        <f t="shared" si="8"/>
        <v>8.3333333333333339</v>
      </c>
      <c r="AC23" s="297" t="str">
        <f t="shared" si="9"/>
        <v>De acuerdo con lo programado</v>
      </c>
      <c r="AD23" s="297"/>
      <c r="AE23" s="224">
        <v>3</v>
      </c>
      <c r="AF23" s="225">
        <f t="shared" si="10"/>
        <v>1</v>
      </c>
      <c r="AG23" s="226" t="str">
        <f t="shared" si="11"/>
        <v>De acuerdo con lo programado</v>
      </c>
      <c r="AH23" s="226"/>
      <c r="AI23" s="299">
        <f t="shared" si="12"/>
        <v>34</v>
      </c>
      <c r="AJ23" s="296">
        <f t="shared" si="13"/>
        <v>2.8333333333333335</v>
      </c>
      <c r="AK23" s="297" t="str">
        <f t="shared" si="14"/>
        <v>Cumplio</v>
      </c>
      <c r="AL23" s="297"/>
    </row>
    <row r="24" spans="1:38" s="154" customFormat="1" ht="68.099999999999994" customHeight="1" outlineLevel="1">
      <c r="A24" s="241">
        <v>1.9</v>
      </c>
      <c r="B24" s="241">
        <v>0</v>
      </c>
      <c r="C24" s="241">
        <v>0</v>
      </c>
      <c r="D24" s="241">
        <v>0</v>
      </c>
      <c r="E24" s="241">
        <v>0</v>
      </c>
      <c r="F24" s="291" t="s">
        <v>769</v>
      </c>
      <c r="G24" s="291" t="s">
        <v>752</v>
      </c>
      <c r="H24" s="291" t="s">
        <v>517</v>
      </c>
      <c r="I24" s="223">
        <v>3</v>
      </c>
      <c r="J24" s="223">
        <v>3</v>
      </c>
      <c r="K24" s="243">
        <f t="shared" si="15"/>
        <v>6</v>
      </c>
      <c r="L24" s="223">
        <v>3</v>
      </c>
      <c r="M24" s="223">
        <v>3</v>
      </c>
      <c r="N24" s="243">
        <f t="shared" si="17"/>
        <v>6</v>
      </c>
      <c r="O24" s="322">
        <f t="shared" si="3"/>
        <v>12</v>
      </c>
      <c r="P24" s="300">
        <v>549995</v>
      </c>
      <c r="Q24" s="291" t="s">
        <v>770</v>
      </c>
      <c r="R24" s="294"/>
      <c r="S24" s="299">
        <v>3</v>
      </c>
      <c r="T24" s="296">
        <f t="shared" si="4"/>
        <v>1</v>
      </c>
      <c r="U24" s="297" t="str">
        <f t="shared" si="16"/>
        <v>De acuerdo con lo programado</v>
      </c>
      <c r="V24" s="297"/>
      <c r="W24" s="299">
        <v>3</v>
      </c>
      <c r="X24" s="296">
        <f t="shared" si="6"/>
        <v>1</v>
      </c>
      <c r="Y24" s="297" t="str">
        <f t="shared" si="7"/>
        <v>De acuerdo con lo programado</v>
      </c>
      <c r="Z24" s="297"/>
      <c r="AA24" s="299">
        <v>25</v>
      </c>
      <c r="AB24" s="296">
        <f t="shared" si="8"/>
        <v>8.3333333333333339</v>
      </c>
      <c r="AC24" s="297" t="str">
        <f t="shared" si="9"/>
        <v>De acuerdo con lo programado</v>
      </c>
      <c r="AD24" s="297"/>
      <c r="AE24" s="224">
        <v>3</v>
      </c>
      <c r="AF24" s="225">
        <f t="shared" si="10"/>
        <v>1</v>
      </c>
      <c r="AG24" s="226" t="str">
        <f t="shared" si="11"/>
        <v>De acuerdo con lo programado</v>
      </c>
      <c r="AH24" s="226"/>
      <c r="AI24" s="299">
        <f t="shared" si="12"/>
        <v>34</v>
      </c>
      <c r="AJ24" s="296">
        <f t="shared" si="13"/>
        <v>2.8333333333333335</v>
      </c>
      <c r="AK24" s="297" t="str">
        <f t="shared" si="14"/>
        <v>Cumplio</v>
      </c>
      <c r="AL24" s="297"/>
    </row>
    <row r="25" spans="1:38" s="154" customFormat="1" ht="68.099999999999994" customHeight="1" outlineLevel="1">
      <c r="A25" s="631" t="s">
        <v>634</v>
      </c>
      <c r="B25" s="241">
        <v>0</v>
      </c>
      <c r="C25" s="241">
        <v>0</v>
      </c>
      <c r="D25" s="241">
        <v>0</v>
      </c>
      <c r="E25" s="241">
        <v>0</v>
      </c>
      <c r="F25" s="291" t="s">
        <v>771</v>
      </c>
      <c r="G25" s="291" t="s">
        <v>752</v>
      </c>
      <c r="H25" s="291" t="s">
        <v>517</v>
      </c>
      <c r="I25" s="223">
        <v>10</v>
      </c>
      <c r="J25" s="223">
        <v>10</v>
      </c>
      <c r="K25" s="243">
        <f t="shared" si="15"/>
        <v>20</v>
      </c>
      <c r="L25" s="223">
        <v>10</v>
      </c>
      <c r="M25" s="223">
        <v>10</v>
      </c>
      <c r="N25" s="243">
        <f t="shared" si="17"/>
        <v>20</v>
      </c>
      <c r="O25" s="322">
        <f t="shared" si="3"/>
        <v>40</v>
      </c>
      <c r="P25" s="300">
        <v>549995</v>
      </c>
      <c r="Q25" s="291" t="s">
        <v>772</v>
      </c>
      <c r="R25" s="294"/>
      <c r="S25" s="299">
        <v>10</v>
      </c>
      <c r="T25" s="296">
        <f t="shared" si="4"/>
        <v>1</v>
      </c>
      <c r="U25" s="297" t="str">
        <f t="shared" si="16"/>
        <v>De acuerdo con lo programado</v>
      </c>
      <c r="V25" s="297"/>
      <c r="W25" s="299">
        <v>10</v>
      </c>
      <c r="X25" s="296">
        <f t="shared" si="6"/>
        <v>1</v>
      </c>
      <c r="Y25" s="297" t="str">
        <f t="shared" si="7"/>
        <v>De acuerdo con lo programado</v>
      </c>
      <c r="Z25" s="297"/>
      <c r="AA25" s="299">
        <v>25</v>
      </c>
      <c r="AB25" s="296">
        <f t="shared" si="8"/>
        <v>2.5</v>
      </c>
      <c r="AC25" s="297" t="str">
        <f t="shared" si="9"/>
        <v>De acuerdo con lo programado</v>
      </c>
      <c r="AD25" s="297"/>
      <c r="AE25" s="224">
        <v>10</v>
      </c>
      <c r="AF25" s="225">
        <f t="shared" si="10"/>
        <v>1</v>
      </c>
      <c r="AG25" s="226" t="str">
        <f t="shared" si="11"/>
        <v>De acuerdo con lo programado</v>
      </c>
      <c r="AH25" s="226"/>
      <c r="AI25" s="299">
        <f t="shared" si="12"/>
        <v>55</v>
      </c>
      <c r="AJ25" s="296">
        <f t="shared" si="13"/>
        <v>1.375</v>
      </c>
      <c r="AK25" s="297" t="str">
        <f t="shared" si="14"/>
        <v>Cumplio</v>
      </c>
      <c r="AL25" s="297"/>
    </row>
    <row r="26" spans="1:38" s="154" customFormat="1" ht="68.099999999999994" customHeight="1" outlineLevel="1">
      <c r="A26" s="241">
        <v>1.1100000000000001</v>
      </c>
      <c r="B26" s="241">
        <v>0</v>
      </c>
      <c r="C26" s="241">
        <v>0</v>
      </c>
      <c r="D26" s="241">
        <v>0</v>
      </c>
      <c r="E26" s="241">
        <v>0</v>
      </c>
      <c r="F26" s="291" t="s">
        <v>773</v>
      </c>
      <c r="G26" s="291" t="s">
        <v>752</v>
      </c>
      <c r="H26" s="291" t="s">
        <v>517</v>
      </c>
      <c r="I26" s="223">
        <v>3</v>
      </c>
      <c r="J26" s="223">
        <v>3</v>
      </c>
      <c r="K26" s="243">
        <f t="shared" si="15"/>
        <v>6</v>
      </c>
      <c r="L26" s="223">
        <v>3</v>
      </c>
      <c r="M26" s="223">
        <v>3</v>
      </c>
      <c r="N26" s="243">
        <f t="shared" si="17"/>
        <v>6</v>
      </c>
      <c r="O26" s="322">
        <f t="shared" si="3"/>
        <v>12</v>
      </c>
      <c r="P26" s="300">
        <v>549995</v>
      </c>
      <c r="Q26" s="291" t="s">
        <v>774</v>
      </c>
      <c r="R26" s="294"/>
      <c r="S26" s="299">
        <v>3</v>
      </c>
      <c r="T26" s="296">
        <f t="shared" si="4"/>
        <v>1</v>
      </c>
      <c r="U26" s="297" t="str">
        <f t="shared" si="16"/>
        <v>De acuerdo con lo programado</v>
      </c>
      <c r="V26" s="297"/>
      <c r="W26" s="299">
        <v>0</v>
      </c>
      <c r="X26" s="296">
        <f t="shared" si="6"/>
        <v>0</v>
      </c>
      <c r="Y26" s="297" t="str">
        <f t="shared" si="7"/>
        <v>En riesgo en cumplimiento</v>
      </c>
      <c r="Z26" s="297" t="s">
        <v>775</v>
      </c>
      <c r="AA26" s="299">
        <v>0</v>
      </c>
      <c r="AB26" s="296">
        <f t="shared" si="8"/>
        <v>0</v>
      </c>
      <c r="AC26" s="297" t="str">
        <f t="shared" si="9"/>
        <v>En riesgo en cumplimiento</v>
      </c>
      <c r="AD26" s="297" t="s">
        <v>776</v>
      </c>
      <c r="AE26" s="224">
        <v>3</v>
      </c>
      <c r="AF26" s="225">
        <f t="shared" si="10"/>
        <v>1</v>
      </c>
      <c r="AG26" s="226" t="str">
        <f t="shared" si="11"/>
        <v>De acuerdo con lo programado</v>
      </c>
      <c r="AH26" s="226"/>
      <c r="AI26" s="299">
        <f t="shared" si="12"/>
        <v>6</v>
      </c>
      <c r="AJ26" s="296">
        <f t="shared" si="13"/>
        <v>0.5</v>
      </c>
      <c r="AK26" s="297" t="str">
        <f t="shared" si="14"/>
        <v>No Cumplio</v>
      </c>
      <c r="AL26" s="297"/>
    </row>
    <row r="27" spans="1:38" s="154" customFormat="1" ht="68.099999999999994" customHeight="1" outlineLevel="1">
      <c r="A27" s="241">
        <v>1.1100000000000001</v>
      </c>
      <c r="B27" s="241">
        <v>0</v>
      </c>
      <c r="C27" s="241">
        <v>0</v>
      </c>
      <c r="D27" s="241">
        <v>0</v>
      </c>
      <c r="E27" s="241">
        <v>0</v>
      </c>
      <c r="F27" s="291"/>
      <c r="G27" s="291"/>
      <c r="H27" s="291"/>
      <c r="I27" s="223"/>
      <c r="J27" s="223"/>
      <c r="K27" s="243"/>
      <c r="L27" s="223"/>
      <c r="M27" s="223"/>
      <c r="N27" s="243"/>
      <c r="O27" s="322"/>
      <c r="P27" s="300"/>
      <c r="Q27" s="291"/>
      <c r="R27" s="294"/>
      <c r="S27" s="299"/>
      <c r="T27" s="296"/>
      <c r="U27" s="297"/>
      <c r="V27" s="297"/>
      <c r="W27" s="299"/>
      <c r="X27" s="296"/>
      <c r="Y27" s="297"/>
      <c r="Z27" s="297"/>
      <c r="AA27" s="299"/>
      <c r="AB27" s="296"/>
      <c r="AC27" s="297"/>
      <c r="AD27" s="297"/>
      <c r="AE27" s="224"/>
      <c r="AF27" s="225"/>
      <c r="AG27" s="226"/>
      <c r="AH27" s="226"/>
      <c r="AI27" s="299"/>
      <c r="AJ27" s="296"/>
      <c r="AK27" s="297"/>
      <c r="AL27" s="297"/>
    </row>
    <row r="28" spans="1:38" s="154" customFormat="1" ht="15.75" customHeight="1">
      <c r="A28" s="664" t="s">
        <v>603</v>
      </c>
      <c r="B28" s="664"/>
      <c r="C28" s="664"/>
      <c r="D28" s="664"/>
      <c r="E28" s="664"/>
      <c r="F28" s="664"/>
      <c r="G28" s="664"/>
      <c r="H28" s="664"/>
      <c r="I28" s="664"/>
      <c r="J28" s="664"/>
      <c r="K28" s="664"/>
      <c r="L28" s="664"/>
      <c r="M28" s="664"/>
      <c r="N28" s="664"/>
      <c r="O28" s="664"/>
      <c r="P28" s="664"/>
      <c r="Q28" s="664"/>
      <c r="R28" s="664"/>
      <c r="S28" s="664"/>
      <c r="T28" s="664"/>
      <c r="U28" s="664"/>
      <c r="V28" s="664"/>
      <c r="W28" s="664"/>
      <c r="X28" s="664"/>
      <c r="Y28" s="664"/>
      <c r="Z28" s="664"/>
      <c r="AA28" s="664"/>
      <c r="AB28" s="664"/>
      <c r="AC28" s="664"/>
      <c r="AD28" s="297"/>
      <c r="AE28" s="665"/>
      <c r="AF28" s="665"/>
      <c r="AG28" s="665"/>
      <c r="AH28" s="665"/>
      <c r="AI28" s="664"/>
      <c r="AJ28" s="664"/>
      <c r="AK28" s="664"/>
      <c r="AL28" s="664"/>
    </row>
    <row r="29" spans="1:38" s="154" customFormat="1" ht="68.099999999999994" customHeight="1" outlineLevel="1">
      <c r="A29" s="241"/>
      <c r="B29" s="241"/>
      <c r="C29" s="241"/>
      <c r="D29" s="241"/>
      <c r="E29" s="241"/>
      <c r="F29" s="291"/>
      <c r="G29" s="291"/>
      <c r="H29" s="291"/>
      <c r="I29" s="223"/>
      <c r="J29" s="223"/>
      <c r="K29" s="243"/>
      <c r="L29" s="223"/>
      <c r="M29" s="223"/>
      <c r="N29" s="243"/>
      <c r="O29" s="322"/>
      <c r="P29" s="300"/>
      <c r="Q29" s="291"/>
      <c r="R29" s="294"/>
      <c r="S29" s="299"/>
      <c r="T29" s="296"/>
      <c r="U29" s="297"/>
      <c r="V29" s="297"/>
      <c r="W29" s="299"/>
      <c r="X29" s="296"/>
      <c r="Y29" s="297"/>
      <c r="Z29" s="297"/>
      <c r="AA29" s="299"/>
      <c r="AB29" s="296"/>
      <c r="AC29" s="297"/>
      <c r="AD29" s="297"/>
      <c r="AE29" s="224"/>
      <c r="AF29" s="225"/>
      <c r="AG29" s="226"/>
      <c r="AH29" s="226"/>
      <c r="AI29" s="299"/>
      <c r="AJ29" s="296"/>
      <c r="AK29" s="297"/>
      <c r="AL29" s="297"/>
    </row>
    <row r="30" spans="1:38" s="154" customFormat="1" ht="68.099999999999994" customHeight="1" outlineLevel="1">
      <c r="A30" s="241"/>
      <c r="B30" s="241"/>
      <c r="C30" s="241"/>
      <c r="D30" s="241"/>
      <c r="E30" s="241"/>
      <c r="F30" s="291"/>
      <c r="G30" s="291"/>
      <c r="H30" s="291"/>
      <c r="I30" s="223"/>
      <c r="J30" s="223"/>
      <c r="K30" s="243"/>
      <c r="L30" s="223"/>
      <c r="M30" s="223"/>
      <c r="N30" s="243"/>
      <c r="O30" s="322"/>
      <c r="P30" s="300"/>
      <c r="Q30" s="291"/>
      <c r="R30" s="294"/>
      <c r="S30" s="299"/>
      <c r="T30" s="296"/>
      <c r="U30" s="297"/>
      <c r="V30" s="297"/>
      <c r="W30" s="299"/>
      <c r="X30" s="296"/>
      <c r="Y30" s="297"/>
      <c r="Z30" s="297"/>
      <c r="AA30" s="299"/>
      <c r="AB30" s="296"/>
      <c r="AC30" s="297"/>
      <c r="AD30" s="297"/>
      <c r="AE30" s="224"/>
      <c r="AF30" s="225"/>
      <c r="AG30" s="226"/>
      <c r="AH30" s="226"/>
      <c r="AI30" s="299"/>
      <c r="AJ30" s="296"/>
      <c r="AK30" s="297"/>
      <c r="AL30" s="297"/>
    </row>
    <row r="31" spans="1:38" s="154" customFormat="1" ht="68.099999999999994" customHeight="1" outlineLevel="1" thickBot="1">
      <c r="A31" s="241"/>
      <c r="B31" s="241"/>
      <c r="C31" s="241"/>
      <c r="D31" s="241"/>
      <c r="E31" s="241"/>
      <c r="F31" s="291"/>
      <c r="G31" s="291"/>
      <c r="H31" s="291"/>
      <c r="I31" s="223"/>
      <c r="J31" s="223"/>
      <c r="K31" s="243"/>
      <c r="L31" s="223"/>
      <c r="M31" s="223"/>
      <c r="N31" s="243"/>
      <c r="O31" s="322"/>
      <c r="P31" s="300"/>
      <c r="Q31" s="291"/>
      <c r="R31" s="294"/>
      <c r="S31" s="299"/>
      <c r="T31" s="296"/>
      <c r="U31" s="297"/>
      <c r="V31" s="297"/>
      <c r="W31" s="299"/>
      <c r="X31" s="296"/>
      <c r="Y31" s="297"/>
      <c r="Z31" s="297"/>
      <c r="AA31" s="299"/>
      <c r="AB31" s="296"/>
      <c r="AC31" s="297"/>
      <c r="AD31" s="297"/>
      <c r="AE31" s="224"/>
      <c r="AF31" s="225"/>
      <c r="AG31" s="226"/>
      <c r="AH31" s="226"/>
      <c r="AI31" s="299"/>
      <c r="AJ31" s="296"/>
      <c r="AK31" s="297"/>
      <c r="AL31" s="297"/>
    </row>
    <row r="32" spans="1:38" ht="10.5" customHeight="1" thickTop="1" thickBot="1">
      <c r="A32" s="820" t="s">
        <v>551</v>
      </c>
      <c r="B32" s="821"/>
      <c r="C32" s="821"/>
      <c r="D32" s="821"/>
      <c r="E32" s="821"/>
      <c r="F32" s="144" t="s">
        <v>604</v>
      </c>
      <c r="G32" s="139"/>
      <c r="H32" s="139"/>
      <c r="I32" s="137"/>
      <c r="J32" s="137"/>
      <c r="K32" s="137"/>
      <c r="L32" s="137"/>
      <c r="M32" s="137"/>
      <c r="N32" s="137"/>
      <c r="O32" s="137"/>
      <c r="P32" s="138"/>
      <c r="Q32" s="137"/>
      <c r="R32" s="137"/>
      <c r="AD32" s="290"/>
    </row>
    <row r="33" spans="1:38" ht="10.8" thickTop="1" thickBot="1">
      <c r="A33" s="157"/>
      <c r="B33" s="157"/>
      <c r="C33" s="157"/>
      <c r="D33" s="157"/>
      <c r="E33" s="157"/>
      <c r="F33" s="145"/>
      <c r="G33" s="139"/>
      <c r="H33" s="139"/>
      <c r="I33" s="137"/>
      <c r="J33" s="137"/>
      <c r="K33" s="137"/>
      <c r="L33" s="137"/>
      <c r="M33" s="137"/>
      <c r="N33" s="137"/>
      <c r="O33" s="137"/>
      <c r="P33" s="138"/>
      <c r="Q33" s="137"/>
      <c r="R33" s="137"/>
    </row>
    <row r="34" spans="1:38" ht="12" customHeight="1" thickTop="1" thickBot="1">
      <c r="A34" s="822" t="s">
        <v>553</v>
      </c>
      <c r="B34" s="823"/>
      <c r="C34" s="823"/>
      <c r="D34" s="823"/>
      <c r="E34" s="823"/>
      <c r="F34" s="144" t="s">
        <v>605</v>
      </c>
      <c r="G34" s="139"/>
      <c r="H34" s="139"/>
      <c r="I34" s="137"/>
      <c r="J34" s="137"/>
      <c r="K34" s="137"/>
      <c r="L34" s="137"/>
      <c r="M34" s="137"/>
      <c r="N34" s="137"/>
      <c r="O34" s="137"/>
      <c r="P34" s="138"/>
      <c r="Q34" s="137"/>
      <c r="R34" s="137"/>
    </row>
    <row r="35" spans="1:38" ht="10.8" thickTop="1" thickBot="1">
      <c r="A35" s="158"/>
      <c r="B35" s="158"/>
      <c r="C35" s="158"/>
      <c r="D35" s="158"/>
      <c r="E35" s="158"/>
      <c r="F35" s="139"/>
      <c r="G35" s="139"/>
      <c r="H35" s="139"/>
      <c r="I35" s="137"/>
      <c r="J35" s="137"/>
      <c r="K35" s="137"/>
      <c r="L35" s="137"/>
      <c r="M35" s="137"/>
      <c r="N35" s="137"/>
      <c r="O35" s="137"/>
      <c r="P35" s="138"/>
      <c r="Q35" s="137"/>
      <c r="R35" s="137"/>
    </row>
    <row r="36" spans="1:38" ht="10.8" thickTop="1" thickBot="1">
      <c r="A36" s="159" t="s">
        <v>554</v>
      </c>
      <c r="B36" s="2"/>
      <c r="C36" s="161"/>
      <c r="D36" s="2"/>
      <c r="E36" s="2"/>
      <c r="F36" s="136"/>
      <c r="G36" s="139"/>
      <c r="H36" s="139"/>
      <c r="I36" s="137"/>
      <c r="J36" s="137"/>
      <c r="K36" s="137"/>
      <c r="L36" s="137"/>
      <c r="M36" s="137"/>
      <c r="N36" s="137"/>
      <c r="O36" s="137"/>
      <c r="P36" s="138"/>
      <c r="Q36" s="137"/>
      <c r="R36" s="137"/>
    </row>
    <row r="37" spans="1:38" ht="13.2" customHeight="1" thickTop="1" thickBot="1">
      <c r="A37" s="160">
        <v>1</v>
      </c>
      <c r="B37" s="2" t="s">
        <v>555</v>
      </c>
      <c r="C37" s="161"/>
      <c r="D37" s="2"/>
      <c r="E37" s="2"/>
      <c r="F37" s="136"/>
      <c r="G37" s="139"/>
      <c r="H37" s="139"/>
      <c r="I37" s="137"/>
      <c r="J37" s="137"/>
      <c r="K37" s="137"/>
      <c r="L37" s="137"/>
      <c r="M37" s="137"/>
      <c r="N37" s="137"/>
      <c r="O37" s="137"/>
      <c r="P37" s="138"/>
      <c r="Q37" s="137"/>
      <c r="R37" s="137"/>
    </row>
    <row r="38" spans="1:38" ht="13.2" customHeight="1" thickTop="1" thickBot="1">
      <c r="A38" s="160">
        <v>2</v>
      </c>
      <c r="B38" s="2" t="s">
        <v>606</v>
      </c>
      <c r="C38" s="161"/>
      <c r="D38" s="2"/>
      <c r="E38" s="2"/>
      <c r="F38" s="136"/>
      <c r="G38" s="139"/>
      <c r="H38" s="139"/>
      <c r="I38" s="137"/>
      <c r="J38" s="137"/>
      <c r="K38" s="137"/>
      <c r="L38" s="137"/>
      <c r="M38" s="137"/>
      <c r="N38" s="137"/>
      <c r="O38" s="137"/>
      <c r="P38" s="138"/>
      <c r="Q38" s="137"/>
      <c r="R38" s="137"/>
    </row>
    <row r="39" spans="1:38" ht="13.2" customHeight="1" thickTop="1" thickBot="1">
      <c r="A39" s="160">
        <v>3</v>
      </c>
      <c r="B39" s="2" t="s">
        <v>557</v>
      </c>
      <c r="C39" s="162"/>
      <c r="D39" s="2"/>
      <c r="E39" s="2"/>
      <c r="F39" s="136"/>
      <c r="G39" s="3"/>
      <c r="H39" s="3"/>
      <c r="I39" s="137"/>
      <c r="J39" s="137"/>
      <c r="K39" s="137"/>
      <c r="L39" s="137"/>
      <c r="M39" s="137"/>
      <c r="N39" s="137"/>
      <c r="O39" s="137"/>
      <c r="P39" s="138"/>
      <c r="Q39" s="137"/>
      <c r="R39" s="137"/>
    </row>
    <row r="40" spans="1:38" ht="13.2" customHeight="1" thickTop="1" thickBot="1">
      <c r="A40" s="160">
        <v>4</v>
      </c>
      <c r="B40" s="2" t="s">
        <v>558</v>
      </c>
      <c r="C40" s="162"/>
      <c r="D40" s="2"/>
      <c r="E40" s="2"/>
      <c r="F40" s="136"/>
      <c r="G40" s="137"/>
      <c r="H40" s="137"/>
      <c r="I40" s="137"/>
      <c r="J40" s="137"/>
      <c r="K40" s="137"/>
      <c r="L40" s="137"/>
      <c r="M40" s="137"/>
      <c r="N40" s="137"/>
      <c r="O40" s="137"/>
      <c r="P40" s="138"/>
      <c r="Q40" s="137"/>
      <c r="R40" s="137"/>
    </row>
    <row r="41" spans="1:38" ht="13.2" customHeight="1" thickTop="1" thickBot="1">
      <c r="A41" s="160">
        <v>5</v>
      </c>
      <c r="B41" s="2" t="s">
        <v>607</v>
      </c>
      <c r="C41" s="162"/>
      <c r="D41" s="2"/>
      <c r="E41" s="2"/>
      <c r="F41" s="136"/>
      <c r="G41" s="137"/>
      <c r="H41" s="137"/>
      <c r="I41" s="137"/>
      <c r="J41" s="137"/>
      <c r="K41" s="137"/>
      <c r="L41" s="137"/>
      <c r="M41" s="137"/>
      <c r="N41" s="137"/>
      <c r="O41" s="137"/>
      <c r="P41" s="138"/>
      <c r="Q41" s="137"/>
      <c r="R41" s="137"/>
    </row>
    <row r="42" spans="1:38" ht="13.2" customHeight="1" thickTop="1">
      <c r="A42" s="160">
        <v>6</v>
      </c>
      <c r="B42" s="3" t="s">
        <v>560</v>
      </c>
      <c r="C42" s="162"/>
      <c r="D42" s="2"/>
      <c r="E42" s="2"/>
      <c r="F42" s="136"/>
      <c r="G42" s="139"/>
      <c r="H42" s="139"/>
      <c r="I42" s="139"/>
      <c r="J42" s="139"/>
      <c r="K42" s="139"/>
      <c r="L42" s="139"/>
      <c r="M42" s="139"/>
      <c r="N42" s="139"/>
      <c r="O42" s="139"/>
      <c r="P42" s="146"/>
      <c r="Q42" s="139"/>
      <c r="R42" s="139"/>
    </row>
    <row r="43" spans="1:38" ht="13.2" customHeight="1">
      <c r="A43" s="160">
        <v>7</v>
      </c>
      <c r="B43" s="2" t="s">
        <v>561</v>
      </c>
      <c r="D43" s="2"/>
      <c r="E43" s="2"/>
      <c r="F43" s="136"/>
      <c r="G43" s="139"/>
      <c r="H43" s="139"/>
      <c r="I43" s="139"/>
      <c r="J43" s="139"/>
      <c r="K43" s="139"/>
      <c r="L43" s="139"/>
      <c r="M43" s="139"/>
      <c r="N43" s="139"/>
      <c r="O43" s="139"/>
      <c r="P43" s="146"/>
      <c r="Q43" s="139"/>
      <c r="R43" s="139"/>
    </row>
    <row r="44" spans="1:38" s="154" customFormat="1" ht="13.2" customHeight="1">
      <c r="A44" s="160">
        <v>8</v>
      </c>
      <c r="B44" s="2" t="s">
        <v>562</v>
      </c>
      <c r="C44" s="2"/>
      <c r="D44" s="3"/>
      <c r="E44" s="3"/>
      <c r="F44" s="136"/>
      <c r="G44" s="139"/>
      <c r="H44" s="139"/>
      <c r="I44" s="139"/>
      <c r="J44" s="139"/>
      <c r="K44" s="139"/>
      <c r="L44" s="139"/>
      <c r="M44" s="139"/>
      <c r="N44" s="139"/>
      <c r="O44" s="139"/>
      <c r="P44" s="146"/>
      <c r="Q44" s="139"/>
      <c r="R44" s="139"/>
      <c r="S44" s="3"/>
      <c r="T44" s="3"/>
      <c r="U44" s="3"/>
      <c r="V44" s="3"/>
      <c r="W44" s="3"/>
      <c r="X44" s="3"/>
      <c r="Y44" s="3"/>
      <c r="Z44" s="3"/>
      <c r="AA44" s="3"/>
      <c r="AB44" s="3"/>
      <c r="AC44" s="3"/>
      <c r="AD44" s="3"/>
      <c r="AI44" s="3"/>
      <c r="AJ44" s="3"/>
      <c r="AK44" s="3"/>
      <c r="AL44" s="3"/>
    </row>
    <row r="45" spans="1:38" ht="13.2" customHeight="1">
      <c r="A45" s="160">
        <v>9</v>
      </c>
      <c r="B45" s="2" t="s">
        <v>563</v>
      </c>
      <c r="C45" s="2"/>
      <c r="D45" s="2"/>
      <c r="E45" s="2"/>
      <c r="F45" s="136"/>
      <c r="G45" s="139"/>
      <c r="H45" s="139"/>
      <c r="I45" s="139"/>
      <c r="J45" s="139"/>
      <c r="K45" s="139"/>
      <c r="L45" s="139"/>
      <c r="M45" s="139"/>
      <c r="N45" s="139"/>
      <c r="O45" s="139"/>
      <c r="P45" s="146"/>
      <c r="Q45" s="139"/>
      <c r="R45" s="139"/>
    </row>
    <row r="46" spans="1:38" ht="13.2" customHeight="1">
      <c r="A46" s="160">
        <v>10</v>
      </c>
      <c r="B46" s="2" t="s">
        <v>564</v>
      </c>
      <c r="C46" s="2"/>
      <c r="D46" s="2"/>
      <c r="E46" s="2"/>
      <c r="F46" s="136"/>
      <c r="G46" s="139"/>
      <c r="H46" s="139"/>
      <c r="I46" s="139"/>
      <c r="J46" s="139"/>
      <c r="K46" s="139"/>
      <c r="L46" s="139"/>
      <c r="M46" s="139"/>
      <c r="N46" s="139"/>
      <c r="O46" s="139"/>
      <c r="P46" s="146"/>
      <c r="Q46" s="139"/>
      <c r="R46" s="139"/>
    </row>
    <row r="47" spans="1:38" ht="13.2" customHeight="1">
      <c r="A47" s="160">
        <v>11</v>
      </c>
      <c r="B47" s="2" t="s">
        <v>565</v>
      </c>
      <c r="C47" s="2"/>
      <c r="D47" s="2"/>
      <c r="E47" s="2"/>
      <c r="F47" s="136"/>
      <c r="G47" s="139"/>
      <c r="H47" s="139"/>
      <c r="I47" s="139"/>
      <c r="J47" s="139"/>
      <c r="K47" s="139"/>
      <c r="L47" s="139"/>
      <c r="M47" s="139"/>
      <c r="N47" s="139"/>
      <c r="O47" s="139"/>
      <c r="P47" s="146"/>
      <c r="Q47" s="139"/>
      <c r="R47" s="139"/>
    </row>
    <row r="48" spans="1:38" ht="13.2" customHeight="1">
      <c r="A48" s="160">
        <v>12</v>
      </c>
      <c r="B48" s="2" t="s">
        <v>566</v>
      </c>
      <c r="C48" s="2"/>
      <c r="D48" s="2"/>
      <c r="E48" s="2"/>
      <c r="F48" s="136"/>
      <c r="G48" s="139"/>
      <c r="H48" s="139"/>
      <c r="I48" s="139"/>
      <c r="J48" s="139"/>
      <c r="K48" s="139"/>
      <c r="L48" s="139"/>
      <c r="M48" s="139"/>
      <c r="N48" s="139"/>
      <c r="O48" s="139"/>
      <c r="P48" s="146"/>
      <c r="Q48" s="139"/>
      <c r="R48" s="139"/>
    </row>
    <row r="49" spans="1:38" ht="13.2" customHeight="1">
      <c r="A49" s="160">
        <v>13</v>
      </c>
      <c r="B49" s="2" t="s">
        <v>567</v>
      </c>
      <c r="C49" s="2"/>
      <c r="D49" s="2"/>
      <c r="E49" s="2"/>
      <c r="F49" s="136"/>
      <c r="G49" s="139"/>
      <c r="H49" s="139"/>
      <c r="I49" s="139"/>
      <c r="J49" s="139"/>
      <c r="K49" s="139"/>
      <c r="L49" s="139"/>
      <c r="M49" s="139"/>
      <c r="N49" s="139"/>
      <c r="O49" s="139"/>
      <c r="P49" s="146"/>
      <c r="Q49" s="139"/>
      <c r="R49" s="139"/>
    </row>
    <row r="50" spans="1:38" ht="10.199999999999999" thickBot="1">
      <c r="A50" s="3"/>
      <c r="C50" s="3"/>
      <c r="D50" s="3"/>
      <c r="E50" s="3"/>
      <c r="F50" s="147"/>
      <c r="G50" s="148"/>
      <c r="H50" s="148"/>
      <c r="I50" s="148"/>
      <c r="J50" s="148"/>
      <c r="K50" s="148"/>
      <c r="L50" s="148"/>
      <c r="M50" s="148"/>
      <c r="N50" s="148"/>
      <c r="O50" s="148"/>
      <c r="P50" s="149"/>
      <c r="Q50" s="148"/>
      <c r="R50" s="148"/>
    </row>
    <row r="51" spans="1:38" ht="10.199999999999999" thickTop="1"/>
    <row r="52" spans="1:38">
      <c r="A52" s="3"/>
      <c r="C52" s="3"/>
      <c r="D52" s="3"/>
      <c r="E52" s="3"/>
      <c r="F52" s="147"/>
      <c r="G52" s="3"/>
      <c r="H52" s="3"/>
      <c r="I52" s="3"/>
      <c r="J52" s="3"/>
      <c r="K52" s="3"/>
      <c r="L52" s="3"/>
      <c r="M52" s="3"/>
      <c r="N52" s="3"/>
      <c r="O52" s="3"/>
      <c r="P52" s="150"/>
      <c r="Q52" s="3"/>
      <c r="R52" s="3"/>
    </row>
    <row r="53" spans="1:38" s="154" customFormat="1">
      <c r="A53" s="3"/>
      <c r="B53" s="3"/>
      <c r="C53" s="3"/>
      <c r="D53" s="3"/>
      <c r="E53" s="3"/>
      <c r="F53" s="147"/>
      <c r="G53" s="3"/>
      <c r="H53" s="3"/>
      <c r="I53" s="3"/>
      <c r="J53" s="3"/>
      <c r="K53" s="3"/>
      <c r="L53" s="3"/>
      <c r="M53" s="3"/>
      <c r="N53" s="3"/>
      <c r="O53" s="3"/>
      <c r="P53" s="150"/>
      <c r="Q53" s="3"/>
      <c r="R53" s="3"/>
      <c r="S53" s="3"/>
      <c r="T53" s="3"/>
      <c r="U53" s="3"/>
      <c r="V53" s="3"/>
      <c r="W53" s="3"/>
      <c r="X53" s="3"/>
      <c r="Y53" s="3"/>
      <c r="Z53" s="3"/>
      <c r="AA53" s="3"/>
      <c r="AB53" s="3"/>
      <c r="AC53" s="3"/>
      <c r="AD53" s="3"/>
      <c r="AI53" s="3"/>
      <c r="AJ53" s="3"/>
      <c r="AK53" s="3"/>
      <c r="AL53" s="3"/>
    </row>
    <row r="54" spans="1:38" s="154" customFormat="1" ht="9.75" customHeight="1">
      <c r="A54" s="3"/>
      <c r="B54" s="3"/>
      <c r="C54" s="3"/>
      <c r="D54" s="3"/>
      <c r="E54" s="3"/>
      <c r="F54" s="147"/>
      <c r="G54" s="3"/>
      <c r="H54" s="3"/>
      <c r="I54" s="3"/>
      <c r="J54" s="3"/>
      <c r="K54" s="3"/>
      <c r="L54" s="3"/>
      <c r="M54" s="3"/>
      <c r="N54" s="3"/>
      <c r="O54" s="3"/>
      <c r="P54" s="150"/>
      <c r="Q54" s="3"/>
      <c r="R54" s="3"/>
      <c r="S54" s="3"/>
      <c r="T54" s="3"/>
      <c r="U54" s="3"/>
      <c r="V54" s="3"/>
      <c r="W54" s="3"/>
      <c r="X54" s="3"/>
      <c r="Y54" s="3"/>
      <c r="Z54" s="3"/>
      <c r="AA54" s="3"/>
      <c r="AB54" s="3"/>
      <c r="AC54" s="3"/>
      <c r="AD54" s="3"/>
      <c r="AI54" s="3"/>
      <c r="AJ54" s="3"/>
      <c r="AK54" s="3"/>
      <c r="AL54" s="3"/>
    </row>
    <row r="55" spans="1:38" s="154" customFormat="1">
      <c r="A55" s="3"/>
      <c r="B55" s="3"/>
      <c r="C55" s="3"/>
      <c r="D55" s="3"/>
      <c r="E55" s="3"/>
      <c r="F55" s="147"/>
      <c r="G55" s="3"/>
      <c r="H55" s="3"/>
      <c r="I55" s="3"/>
      <c r="J55" s="3"/>
      <c r="K55" s="3"/>
      <c r="L55" s="3"/>
      <c r="M55" s="3"/>
      <c r="N55" s="3"/>
      <c r="O55" s="3"/>
      <c r="P55" s="150"/>
      <c r="Q55" s="3"/>
      <c r="R55" s="3"/>
      <c r="S55" s="3"/>
      <c r="T55" s="3"/>
      <c r="U55" s="3"/>
      <c r="V55" s="3"/>
      <c r="W55" s="3"/>
      <c r="X55" s="3"/>
      <c r="Y55" s="3"/>
      <c r="Z55" s="3"/>
      <c r="AA55" s="3"/>
      <c r="AB55" s="3"/>
      <c r="AC55" s="3"/>
      <c r="AD55" s="3"/>
      <c r="AI55" s="3"/>
      <c r="AJ55" s="3"/>
      <c r="AK55" s="3"/>
      <c r="AL55" s="3"/>
    </row>
    <row r="56" spans="1:38" s="154" customFormat="1" ht="9" customHeight="1">
      <c r="A56" s="1"/>
      <c r="B56" s="1"/>
      <c r="C56" s="1"/>
      <c r="D56" s="1"/>
      <c r="E56" s="1"/>
      <c r="F56" s="140"/>
      <c r="G56" s="1"/>
      <c r="H56" s="1"/>
      <c r="I56" s="1"/>
      <c r="J56" s="1"/>
      <c r="K56" s="1"/>
      <c r="L56" s="1"/>
      <c r="M56" s="1"/>
      <c r="N56" s="1"/>
      <c r="O56" s="1"/>
      <c r="P56" s="142"/>
      <c r="Q56" s="1"/>
      <c r="R56" s="1"/>
      <c r="S56" s="3"/>
      <c r="T56" s="3"/>
      <c r="U56" s="3"/>
      <c r="V56" s="3"/>
      <c r="W56" s="3"/>
      <c r="X56" s="3"/>
      <c r="Y56" s="3"/>
      <c r="Z56" s="3"/>
      <c r="AA56" s="3"/>
      <c r="AB56" s="3"/>
      <c r="AC56" s="3"/>
      <c r="AD56" s="3"/>
      <c r="AI56" s="3"/>
      <c r="AJ56" s="3"/>
      <c r="AK56" s="3"/>
      <c r="AL56" s="3"/>
    </row>
    <row r="57" spans="1:38" s="154" customFormat="1">
      <c r="A57" s="1"/>
      <c r="B57" s="1"/>
      <c r="C57" s="1"/>
      <c r="D57" s="1"/>
      <c r="E57" s="1"/>
      <c r="F57" s="140"/>
      <c r="G57" s="1"/>
      <c r="H57" s="1"/>
      <c r="I57" s="1"/>
      <c r="J57" s="1"/>
      <c r="K57" s="1"/>
      <c r="L57" s="1"/>
      <c r="M57" s="1"/>
      <c r="N57" s="1"/>
      <c r="O57" s="1"/>
      <c r="P57" s="142"/>
      <c r="Q57" s="1"/>
      <c r="R57" s="1"/>
      <c r="S57" s="3"/>
      <c r="T57" s="3"/>
      <c r="U57" s="3"/>
      <c r="V57" s="3"/>
      <c r="W57" s="3"/>
      <c r="X57" s="3"/>
      <c r="Y57" s="3"/>
      <c r="Z57" s="3"/>
      <c r="AA57" s="3"/>
      <c r="AB57" s="3"/>
      <c r="AC57" s="3"/>
      <c r="AD57" s="3"/>
      <c r="AI57" s="3"/>
      <c r="AJ57" s="3"/>
      <c r="AK57" s="3"/>
      <c r="AL57" s="3"/>
    </row>
    <row r="58" spans="1:38" s="154" customFormat="1">
      <c r="A58" s="1"/>
      <c r="B58" s="1"/>
      <c r="C58" s="1"/>
      <c r="D58" s="1"/>
      <c r="E58" s="1"/>
      <c r="F58" s="140"/>
      <c r="G58" s="1"/>
      <c r="H58" s="1"/>
      <c r="I58" s="1"/>
      <c r="J58" s="1"/>
      <c r="K58" s="1"/>
      <c r="L58" s="1"/>
      <c r="M58" s="1"/>
      <c r="N58" s="1"/>
      <c r="O58" s="1"/>
      <c r="P58" s="142"/>
      <c r="Q58" s="1"/>
      <c r="R58" s="1"/>
      <c r="S58" s="3"/>
      <c r="T58" s="3"/>
      <c r="U58" s="3"/>
      <c r="V58" s="3"/>
      <c r="W58" s="3"/>
      <c r="X58" s="3"/>
      <c r="Y58" s="3"/>
      <c r="Z58" s="3"/>
      <c r="AA58" s="3"/>
      <c r="AB58" s="3"/>
      <c r="AC58" s="3"/>
      <c r="AD58" s="3"/>
      <c r="AI58" s="3"/>
      <c r="AJ58" s="3"/>
      <c r="AK58" s="3"/>
      <c r="AL58" s="3"/>
    </row>
    <row r="59" spans="1:38" s="154" customFormat="1">
      <c r="A59" s="1"/>
      <c r="B59" s="1"/>
      <c r="C59" s="1"/>
      <c r="D59" s="1"/>
      <c r="E59" s="1"/>
      <c r="F59" s="140"/>
      <c r="G59" s="1"/>
      <c r="H59" s="1"/>
      <c r="I59" s="1"/>
      <c r="J59" s="1"/>
      <c r="K59" s="1"/>
      <c r="L59" s="1"/>
      <c r="M59" s="1"/>
      <c r="N59" s="1"/>
      <c r="O59" s="1"/>
      <c r="P59" s="142"/>
      <c r="Q59" s="1"/>
      <c r="R59" s="1"/>
      <c r="S59" s="3"/>
      <c r="T59" s="3"/>
      <c r="U59" s="3"/>
      <c r="V59" s="3"/>
      <c r="W59" s="3"/>
      <c r="X59" s="3"/>
      <c r="Y59" s="3"/>
      <c r="Z59" s="3"/>
      <c r="AA59" s="3"/>
      <c r="AB59" s="3"/>
      <c r="AC59" s="3"/>
      <c r="AD59" s="3"/>
      <c r="AI59" s="3"/>
      <c r="AJ59" s="3"/>
      <c r="AK59" s="3"/>
      <c r="AL59" s="3"/>
    </row>
    <row r="60" spans="1:38" s="154" customFormat="1">
      <c r="A60" s="1"/>
      <c r="B60" s="1"/>
      <c r="C60" s="1"/>
      <c r="D60" s="1"/>
      <c r="E60" s="1"/>
      <c r="F60" s="140"/>
      <c r="G60" s="1"/>
      <c r="H60" s="1"/>
      <c r="I60" s="1"/>
      <c r="J60" s="1"/>
      <c r="K60" s="1"/>
      <c r="L60" s="1"/>
      <c r="M60" s="1"/>
      <c r="N60" s="1"/>
      <c r="O60" s="1"/>
      <c r="P60" s="142"/>
      <c r="Q60" s="1"/>
      <c r="R60" s="1"/>
      <c r="S60" s="3"/>
      <c r="T60" s="3"/>
      <c r="U60" s="3"/>
      <c r="V60" s="3"/>
      <c r="W60" s="3"/>
      <c r="X60" s="3"/>
      <c r="Y60" s="3"/>
      <c r="Z60" s="3"/>
      <c r="AA60" s="3"/>
      <c r="AB60" s="3"/>
      <c r="AC60" s="3"/>
      <c r="AD60" s="3"/>
      <c r="AI60" s="3"/>
      <c r="AJ60" s="3"/>
      <c r="AK60" s="3"/>
      <c r="AL60" s="3"/>
    </row>
    <row r="61" spans="1:38" s="154" customFormat="1">
      <c r="A61" s="1"/>
      <c r="B61" s="1"/>
      <c r="C61" s="1"/>
      <c r="D61" s="1"/>
      <c r="E61" s="1"/>
      <c r="F61" s="140"/>
      <c r="G61" s="1"/>
      <c r="H61" s="1"/>
      <c r="I61" s="1"/>
      <c r="J61" s="1"/>
      <c r="K61" s="1"/>
      <c r="L61" s="1"/>
      <c r="M61" s="1"/>
      <c r="N61" s="1"/>
      <c r="O61" s="1"/>
      <c r="P61" s="142"/>
      <c r="Q61" s="1"/>
      <c r="R61" s="1"/>
      <c r="S61" s="3"/>
      <c r="T61" s="3"/>
      <c r="U61" s="3"/>
      <c r="V61" s="3"/>
      <c r="W61" s="3"/>
      <c r="X61" s="3"/>
      <c r="Y61" s="3"/>
      <c r="Z61" s="3"/>
      <c r="AA61" s="3"/>
      <c r="AB61" s="3"/>
      <c r="AC61" s="3"/>
      <c r="AD61" s="3"/>
      <c r="AI61" s="3"/>
      <c r="AJ61" s="3"/>
      <c r="AK61" s="3"/>
      <c r="AL61" s="3"/>
    </row>
    <row r="62" spans="1:38" s="154" customFormat="1">
      <c r="A62" s="1"/>
      <c r="B62" s="1"/>
      <c r="C62" s="1"/>
      <c r="D62" s="1"/>
      <c r="E62" s="1"/>
      <c r="F62" s="140"/>
      <c r="G62" s="1"/>
      <c r="H62" s="1"/>
      <c r="I62" s="1"/>
      <c r="J62" s="1"/>
      <c r="K62" s="1"/>
      <c r="L62" s="1"/>
      <c r="M62" s="1"/>
      <c r="N62" s="1"/>
      <c r="O62" s="1"/>
      <c r="P62" s="142"/>
      <c r="Q62" s="1"/>
      <c r="R62" s="1"/>
      <c r="S62" s="3"/>
      <c r="T62" s="3"/>
      <c r="U62" s="3"/>
      <c r="V62" s="3"/>
      <c r="W62" s="3"/>
      <c r="X62" s="3"/>
      <c r="Y62" s="3"/>
      <c r="Z62" s="3"/>
      <c r="AA62" s="3"/>
      <c r="AB62" s="3"/>
      <c r="AC62" s="3"/>
      <c r="AD62" s="3"/>
      <c r="AI62" s="3"/>
      <c r="AJ62" s="3"/>
      <c r="AK62" s="3"/>
      <c r="AL62" s="3"/>
    </row>
    <row r="63" spans="1:38" s="154" customFormat="1">
      <c r="A63" s="1"/>
      <c r="B63" s="1"/>
      <c r="C63" s="1"/>
      <c r="D63" s="1"/>
      <c r="E63" s="1"/>
      <c r="F63" s="140"/>
      <c r="G63" s="1"/>
      <c r="H63" s="1"/>
      <c r="I63" s="1"/>
      <c r="J63" s="1"/>
      <c r="K63" s="1"/>
      <c r="L63" s="1"/>
      <c r="M63" s="1"/>
      <c r="N63" s="1"/>
      <c r="O63" s="1"/>
      <c r="P63" s="142"/>
      <c r="Q63" s="1"/>
      <c r="R63" s="1"/>
      <c r="S63" s="3"/>
      <c r="T63" s="3"/>
      <c r="U63" s="3"/>
      <c r="V63" s="3"/>
      <c r="W63" s="3"/>
      <c r="X63" s="3"/>
      <c r="Y63" s="3"/>
      <c r="Z63" s="3"/>
      <c r="AA63" s="3"/>
      <c r="AB63" s="3"/>
      <c r="AC63" s="3"/>
      <c r="AD63" s="3"/>
      <c r="AI63" s="3"/>
      <c r="AJ63" s="3"/>
      <c r="AK63" s="3"/>
      <c r="AL63" s="3"/>
    </row>
    <row r="64" spans="1:38" s="154" customFormat="1">
      <c r="A64" s="1"/>
      <c r="B64" s="1"/>
      <c r="C64" s="1"/>
      <c r="D64" s="1"/>
      <c r="E64" s="1"/>
      <c r="F64" s="140"/>
      <c r="G64" s="1"/>
      <c r="H64" s="1"/>
      <c r="I64" s="1"/>
      <c r="J64" s="1"/>
      <c r="K64" s="1"/>
      <c r="L64" s="1"/>
      <c r="M64" s="1"/>
      <c r="N64" s="1"/>
      <c r="O64" s="1"/>
      <c r="P64" s="142"/>
      <c r="Q64" s="1"/>
      <c r="R64" s="1"/>
      <c r="S64" s="3"/>
      <c r="T64" s="3"/>
      <c r="U64" s="3"/>
      <c r="V64" s="3"/>
      <c r="W64" s="3"/>
      <c r="X64" s="3"/>
      <c r="Y64" s="3"/>
      <c r="Z64" s="3"/>
      <c r="AA64" s="3"/>
      <c r="AB64" s="3"/>
      <c r="AC64" s="3"/>
      <c r="AD64" s="3"/>
      <c r="AI64" s="3"/>
      <c r="AJ64" s="3"/>
      <c r="AK64" s="3"/>
      <c r="AL64" s="3"/>
    </row>
    <row r="65" spans="1:38" s="154" customFormat="1">
      <c r="A65" s="1"/>
      <c r="B65" s="1"/>
      <c r="C65" s="1"/>
      <c r="D65" s="1"/>
      <c r="E65" s="1"/>
      <c r="F65" s="140"/>
      <c r="G65" s="1"/>
      <c r="H65" s="1"/>
      <c r="I65" s="1"/>
      <c r="J65" s="1"/>
      <c r="K65" s="1"/>
      <c r="L65" s="1"/>
      <c r="M65" s="1"/>
      <c r="N65" s="1"/>
      <c r="O65" s="1"/>
      <c r="P65" s="142"/>
      <c r="Q65" s="1"/>
      <c r="R65" s="1"/>
      <c r="S65" s="3"/>
      <c r="T65" s="3"/>
      <c r="U65" s="3"/>
      <c r="V65" s="3"/>
      <c r="W65" s="3"/>
      <c r="X65" s="3"/>
      <c r="Y65" s="3"/>
      <c r="Z65" s="3"/>
      <c r="AA65" s="3"/>
      <c r="AB65" s="3"/>
      <c r="AC65" s="3"/>
      <c r="AD65" s="3"/>
      <c r="AI65" s="3"/>
      <c r="AJ65" s="3"/>
      <c r="AK65" s="3"/>
      <c r="AL65" s="3"/>
    </row>
  </sheetData>
  <mergeCells count="46">
    <mergeCell ref="AD13:AD14"/>
    <mergeCell ref="Q12:Q14"/>
    <mergeCell ref="R12:R14"/>
    <mergeCell ref="AI11:AL12"/>
    <mergeCell ref="AA12:AD12"/>
    <mergeCell ref="AE12:AH12"/>
    <mergeCell ref="AE13:AE14"/>
    <mergeCell ref="AF13:AF14"/>
    <mergeCell ref="AG13:AG14"/>
    <mergeCell ref="AH13:AH14"/>
    <mergeCell ref="AI13:AI14"/>
    <mergeCell ref="AJ13:AJ14"/>
    <mergeCell ref="AK13:AK14"/>
    <mergeCell ref="AL13:AL14"/>
    <mergeCell ref="AA13:AA14"/>
    <mergeCell ref="AB13:AB14"/>
    <mergeCell ref="AC13:AC14"/>
    <mergeCell ref="A9:E9"/>
    <mergeCell ref="A11:A14"/>
    <mergeCell ref="B11:E11"/>
    <mergeCell ref="A8:E8"/>
    <mergeCell ref="B12:B14"/>
    <mergeCell ref="C12:C14"/>
    <mergeCell ref="D12:D14"/>
    <mergeCell ref="E12:E14"/>
    <mergeCell ref="S13:S14"/>
    <mergeCell ref="T13:T14"/>
    <mergeCell ref="A1:E1"/>
    <mergeCell ref="G1:Q3"/>
    <mergeCell ref="A2:E2"/>
    <mergeCell ref="A6:E6"/>
    <mergeCell ref="A7:E7"/>
    <mergeCell ref="A32:E32"/>
    <mergeCell ref="A34:E34"/>
    <mergeCell ref="Y13:Y14"/>
    <mergeCell ref="F12:F14"/>
    <mergeCell ref="V13:V14"/>
    <mergeCell ref="W13:W14"/>
    <mergeCell ref="X13:X14"/>
    <mergeCell ref="P12:P14"/>
    <mergeCell ref="W12:Z12"/>
    <mergeCell ref="S12:V12"/>
    <mergeCell ref="U13:U14"/>
    <mergeCell ref="Z13:Z14"/>
    <mergeCell ref="G13:G14"/>
    <mergeCell ref="H13:H14"/>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grationWizIdVersion xmlns="88745223-94e5-4471-8bda-a314eeaab01e" xsi:nil="true"/>
    <_activity xmlns="88745223-94e5-4471-8bda-a314eeaab01e" xsi:nil="true"/>
    <MigrationWizId xmlns="88745223-94e5-4471-8bda-a314eeaab01e" xsi:nil="true"/>
    <MigrationWizIdPermissions xmlns="88745223-94e5-4471-8bda-a314eeaab01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8DC8D7A173C984F891966DA4575A819" ma:contentTypeVersion="19" ma:contentTypeDescription="Create a new document." ma:contentTypeScope="" ma:versionID="dbff73b3339ba2f12ba5ec8459de96fc">
  <xsd:schema xmlns:xsd="http://www.w3.org/2001/XMLSchema" xmlns:xs="http://www.w3.org/2001/XMLSchema" xmlns:p="http://schemas.microsoft.com/office/2006/metadata/properties" xmlns:ns3="88745223-94e5-4471-8bda-a314eeaab01e" xmlns:ns4="7555e980-7987-4028-bb6f-c3c0c407f0c0" targetNamespace="http://schemas.microsoft.com/office/2006/metadata/properties" ma:root="true" ma:fieldsID="43641f7be10500a0257082cab1547e89" ns3:_="" ns4:_="">
    <xsd:import namespace="88745223-94e5-4471-8bda-a314eeaab01e"/>
    <xsd:import namespace="7555e980-7987-4028-bb6f-c3c0c407f0c0"/>
    <xsd:element name="properties">
      <xsd:complexType>
        <xsd:sequence>
          <xsd:element name="documentManagement">
            <xsd:complexType>
              <xsd:all>
                <xsd:element ref="ns3:MigrationWizId" minOccurs="0"/>
                <xsd:element ref="ns3:MigrationWizIdPermissions" minOccurs="0"/>
                <xsd:element ref="ns3:MigrationWizIdVersion" minOccurs="0"/>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ObjectDetectorVersions"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745223-94e5-4471-8bda-a314eeaab01e"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55e980-7987-4028-bb6f-c3c0c407f0c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8F81C8-0CDB-4634-8DCF-1F3334AE6D79}">
  <ds:schemaRefs>
    <ds:schemaRef ds:uri="http://schemas.microsoft.com/sharepoint/v3/contenttype/forms"/>
  </ds:schemaRefs>
</ds:datastoreItem>
</file>

<file path=customXml/itemProps2.xml><?xml version="1.0" encoding="utf-8"?>
<ds:datastoreItem xmlns:ds="http://schemas.openxmlformats.org/officeDocument/2006/customXml" ds:itemID="{034C4B20-0C4E-4F66-B7A1-E302E516D47E}">
  <ds:schemaRefs>
    <ds:schemaRef ds:uri="http://schemas.microsoft.com/office/2006/metadata/properties"/>
    <ds:schemaRef ds:uri="http://schemas.microsoft.com/office/infopath/2007/PartnerControls"/>
    <ds:schemaRef ds:uri="88745223-94e5-4471-8bda-a314eeaab01e"/>
  </ds:schemaRefs>
</ds:datastoreItem>
</file>

<file path=customXml/itemProps3.xml><?xml version="1.0" encoding="utf-8"?>
<ds:datastoreItem xmlns:ds="http://schemas.openxmlformats.org/officeDocument/2006/customXml" ds:itemID="{E95C6E9A-5035-4C47-B212-D43D5D21C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745223-94e5-4471-8bda-a314eeaab01e"/>
    <ds:schemaRef ds:uri="7555e980-7987-4028-bb6f-c3c0c407f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Niveles de Vinculación</vt:lpstr>
      <vt:lpstr>Desglose de niveles de vincul.</vt:lpstr>
      <vt:lpstr>MAPP 2024</vt:lpstr>
      <vt:lpstr>Informe consolidado</vt:lpstr>
      <vt:lpstr>DE</vt:lpstr>
      <vt:lpstr>DAF</vt:lpstr>
      <vt:lpstr>PROVEEDURIA</vt:lpstr>
      <vt:lpstr>Auditoria Interna</vt:lpstr>
      <vt:lpstr>ADM RECURSOS</vt:lpstr>
      <vt:lpstr>SERV. GENERALES</vt:lpstr>
      <vt:lpstr>DIDT</vt:lpstr>
      <vt:lpstr>GEST. CONOCIMIENTO</vt:lpstr>
      <vt:lpstr>CIA CENTRAL</vt:lpstr>
      <vt:lpstr>CIA-Central Unidad Pecuaria</vt:lpstr>
      <vt:lpstr>CIA-Central Unidad Agrícola</vt:lpstr>
      <vt:lpstr>CIA-Central Carlos Durán</vt:lpstr>
      <vt:lpstr>CIA-Enrique Jiménez Núñez (EJN)</vt:lpstr>
      <vt:lpstr>CIA-EJN Unidad Agrícola</vt:lpstr>
      <vt:lpstr>CIA-EJN La Managua</vt:lpstr>
      <vt:lpstr>CIA-EJN Unidad Pecuaria</vt:lpstr>
      <vt:lpstr>CIA- DIAMANTES (LD)</vt:lpstr>
      <vt:lpstr>CIA-LD Unidad Pecuaria</vt:lpstr>
      <vt:lpstr>CIA-LD Unidad Agrícola</vt:lpstr>
      <vt:lpstr>Laboratorios</vt:lpstr>
      <vt:lpstr>E.B,TIERRAS</vt:lpstr>
      <vt:lpstr>'Desglose de niveles de vincul.'!_Hlk83320244</vt:lpstr>
      <vt:lpstr>'Desglose de niveles de vincul.'!_Hlk85549430</vt:lpstr>
    </vt:vector>
  </TitlesOfParts>
  <Manager/>
  <Company>INTA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INTA</dc:creator>
  <cp:keywords/>
  <dc:description/>
  <cp:lastModifiedBy>Marianela Umanzor Vargas</cp:lastModifiedBy>
  <cp:revision/>
  <dcterms:created xsi:type="dcterms:W3CDTF">2023-02-22T14:32:30Z</dcterms:created>
  <dcterms:modified xsi:type="dcterms:W3CDTF">2025-03-03T12:51:05Z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0x01010038DC8D7A173C984F891966DA4575A819</vt:lpwstr>
  </property>
</Properties>
</file>